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koenker/Dropbox/R Directory/DM Maps/"/>
    </mc:Choice>
  </mc:AlternateContent>
  <xr:revisionPtr revIDLastSave="0" documentId="13_ncr:1_{C9EFE061-7528-C24D-8380-10E61BD1A062}" xr6:coauthVersionLast="47" xr6:coauthVersionMax="47" xr10:uidLastSave="{00000000-0000-0000-0000-000000000000}"/>
  <bookViews>
    <workbookView xWindow="41560" yWindow="500" windowWidth="34200" windowHeight="19420" xr2:uid="{5AE54625-0DFC-4F43-A835-441D1ADA2E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T54" i="1" s="1"/>
  <c r="P54" i="1"/>
  <c r="U54" i="1" s="1"/>
  <c r="O55" i="1"/>
  <c r="T55" i="1" s="1"/>
  <c r="P55" i="1"/>
  <c r="U55" i="1" s="1"/>
  <c r="L54" i="1"/>
  <c r="L55" i="1"/>
  <c r="J54" i="1"/>
  <c r="J55" i="1"/>
  <c r="O73" i="1"/>
  <c r="T73" i="1" s="1"/>
  <c r="P73" i="1"/>
  <c r="U73" i="1" s="1"/>
  <c r="O74" i="1"/>
  <c r="T74" i="1" s="1"/>
  <c r="P74" i="1"/>
  <c r="U74" i="1" s="1"/>
  <c r="L74" i="1"/>
  <c r="L73" i="1"/>
  <c r="J74" i="1"/>
  <c r="J73" i="1"/>
  <c r="T117" i="1"/>
  <c r="U117" i="1"/>
  <c r="O104" i="1"/>
  <c r="P104" i="1"/>
  <c r="O105" i="1"/>
  <c r="P105" i="1"/>
  <c r="O106" i="1"/>
  <c r="P106" i="1"/>
  <c r="L106" i="1"/>
  <c r="L105" i="1"/>
  <c r="L104" i="1"/>
  <c r="J106" i="1"/>
  <c r="J105" i="1"/>
  <c r="J104" i="1"/>
  <c r="O20" i="1" l="1"/>
  <c r="P20" i="1"/>
  <c r="O21" i="1"/>
  <c r="P21" i="1"/>
  <c r="L66" i="1"/>
  <c r="L70" i="1"/>
  <c r="L71" i="1"/>
  <c r="L72" i="1"/>
  <c r="L85" i="1"/>
  <c r="L84" i="1"/>
  <c r="L83" i="1"/>
  <c r="L86" i="1"/>
  <c r="L20" i="1"/>
  <c r="L21" i="1"/>
  <c r="J20" i="1"/>
  <c r="J21" i="1"/>
  <c r="O85" i="1"/>
  <c r="T108" i="1" s="1"/>
  <c r="P85" i="1"/>
  <c r="U108" i="1" s="1"/>
  <c r="O84" i="1"/>
  <c r="P84" i="1"/>
  <c r="O83" i="1"/>
  <c r="P83" i="1"/>
  <c r="O86" i="1"/>
  <c r="P86" i="1"/>
  <c r="J86" i="1"/>
  <c r="J83" i="1"/>
  <c r="J84" i="1"/>
  <c r="J85" i="1"/>
  <c r="J72" i="1"/>
  <c r="J71" i="1"/>
  <c r="J70" i="1"/>
  <c r="O96" i="1"/>
  <c r="P96" i="1"/>
  <c r="O97" i="1"/>
  <c r="P97" i="1"/>
  <c r="O98" i="1"/>
  <c r="P98" i="1"/>
  <c r="O99" i="1"/>
  <c r="P99" i="1"/>
  <c r="O100" i="1"/>
  <c r="T89" i="1" s="1"/>
  <c r="P100" i="1"/>
  <c r="U89" i="1" s="1"/>
  <c r="O101" i="1"/>
  <c r="P101" i="1"/>
  <c r="L99" i="1"/>
  <c r="J99" i="1"/>
  <c r="L98" i="1"/>
  <c r="J98" i="1"/>
  <c r="L96" i="1"/>
  <c r="J96" i="1"/>
  <c r="O8" i="1"/>
  <c r="O10" i="1"/>
  <c r="O11" i="1"/>
  <c r="T38" i="1" s="1"/>
  <c r="O103" i="1"/>
  <c r="O102" i="1"/>
  <c r="T20" i="1"/>
  <c r="U20" i="1"/>
  <c r="T39" i="1"/>
  <c r="J64" i="1"/>
  <c r="J63" i="1"/>
  <c r="O50" i="1"/>
  <c r="P50" i="1"/>
  <c r="O49" i="1"/>
  <c r="P49" i="1"/>
  <c r="L50" i="1"/>
  <c r="L49" i="1"/>
  <c r="J50" i="1"/>
  <c r="J49" i="1"/>
  <c r="L65" i="1"/>
  <c r="J66" i="1"/>
  <c r="J65" i="1"/>
  <c r="J56" i="1"/>
  <c r="L56" i="1"/>
  <c r="J57" i="1"/>
  <c r="L57" i="1"/>
  <c r="J58" i="1"/>
  <c r="L58" i="1"/>
  <c r="J59" i="1"/>
  <c r="L59" i="1"/>
  <c r="J60" i="1"/>
  <c r="L60" i="1"/>
  <c r="O2" i="1"/>
  <c r="P2" i="1"/>
  <c r="O3" i="1"/>
  <c r="P3" i="1"/>
  <c r="O6" i="1"/>
  <c r="P6" i="1"/>
  <c r="O4" i="1"/>
  <c r="P4" i="1"/>
  <c r="T4" i="1" s="1"/>
  <c r="O5" i="1"/>
  <c r="P5" i="1"/>
  <c r="O7" i="1"/>
  <c r="P7" i="1"/>
  <c r="O111" i="1"/>
  <c r="P111" i="1"/>
  <c r="O112" i="1"/>
  <c r="T79" i="1" s="1"/>
  <c r="P112" i="1"/>
  <c r="U79" i="1" s="1"/>
  <c r="O89" i="1"/>
  <c r="P89" i="1"/>
  <c r="O88" i="1"/>
  <c r="T81" i="1" s="1"/>
  <c r="P88" i="1"/>
  <c r="U81" i="1" s="1"/>
  <c r="O87" i="1"/>
  <c r="P87" i="1"/>
  <c r="O94" i="1"/>
  <c r="P94" i="1"/>
  <c r="O95" i="1"/>
  <c r="P95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56" i="1"/>
  <c r="P56" i="1"/>
  <c r="U98" i="1" s="1"/>
  <c r="O57" i="1"/>
  <c r="P57" i="1"/>
  <c r="U99" i="1" s="1"/>
  <c r="O58" i="1"/>
  <c r="P58" i="1"/>
  <c r="O59" i="1"/>
  <c r="P59" i="1"/>
  <c r="O60" i="1"/>
  <c r="P60" i="1"/>
  <c r="O65" i="1"/>
  <c r="P65" i="1"/>
  <c r="O66" i="1"/>
  <c r="T104" i="1" s="1"/>
  <c r="P66" i="1"/>
  <c r="U104" i="1" s="1"/>
  <c r="O70" i="1"/>
  <c r="T105" i="1" s="1"/>
  <c r="P70" i="1"/>
  <c r="U105" i="1" s="1"/>
  <c r="O71" i="1"/>
  <c r="T106" i="1" s="1"/>
  <c r="P71" i="1"/>
  <c r="U106" i="1" s="1"/>
  <c r="O72" i="1"/>
  <c r="T107" i="1" s="1"/>
  <c r="P72" i="1"/>
  <c r="U107" i="1" s="1"/>
  <c r="J87" i="1"/>
  <c r="J94" i="1"/>
  <c r="J95" i="1"/>
  <c r="J97" i="1"/>
  <c r="J100" i="1"/>
  <c r="J101" i="1"/>
  <c r="J30" i="1"/>
  <c r="J31" i="1"/>
  <c r="J32" i="1"/>
  <c r="J33" i="1"/>
  <c r="J34" i="1"/>
  <c r="J35" i="1"/>
  <c r="J36" i="1"/>
  <c r="L87" i="1"/>
  <c r="L94" i="1"/>
  <c r="L95" i="1"/>
  <c r="L97" i="1"/>
  <c r="L100" i="1"/>
  <c r="L101" i="1"/>
  <c r="L30" i="1"/>
  <c r="L31" i="1"/>
  <c r="L32" i="1"/>
  <c r="L33" i="1"/>
  <c r="L34" i="1"/>
  <c r="L35" i="1"/>
  <c r="L36" i="1"/>
  <c r="O41" i="1"/>
  <c r="P41" i="1"/>
  <c r="O44" i="1"/>
  <c r="P44" i="1"/>
  <c r="O42" i="1"/>
  <c r="P42" i="1"/>
  <c r="O43" i="1"/>
  <c r="P43" i="1"/>
  <c r="O46" i="1"/>
  <c r="P46" i="1"/>
  <c r="O47" i="1"/>
  <c r="P47" i="1"/>
  <c r="O45" i="1"/>
  <c r="P45" i="1"/>
  <c r="O79" i="1"/>
  <c r="P79" i="1"/>
  <c r="O78" i="1"/>
  <c r="T66" i="1" s="1"/>
  <c r="P78" i="1"/>
  <c r="U66" i="1" s="1"/>
  <c r="O77" i="1"/>
  <c r="T67" i="1" s="1"/>
  <c r="P77" i="1"/>
  <c r="U67" i="1" s="1"/>
  <c r="O109" i="1"/>
  <c r="P109" i="1"/>
  <c r="O110" i="1"/>
  <c r="T69" i="1" s="1"/>
  <c r="P110" i="1"/>
  <c r="U69" i="1" s="1"/>
  <c r="L41" i="1"/>
  <c r="L44" i="1"/>
  <c r="L42" i="1"/>
  <c r="L43" i="1"/>
  <c r="L46" i="1"/>
  <c r="L47" i="1"/>
  <c r="L45" i="1"/>
  <c r="L79" i="1"/>
  <c r="L78" i="1"/>
  <c r="L77" i="1"/>
  <c r="L109" i="1"/>
  <c r="L110" i="1"/>
  <c r="L2" i="1"/>
  <c r="L3" i="1"/>
  <c r="L6" i="1"/>
  <c r="L4" i="1"/>
  <c r="L5" i="1"/>
  <c r="L7" i="1"/>
  <c r="L111" i="1"/>
  <c r="L112" i="1"/>
  <c r="L89" i="1"/>
  <c r="L88" i="1"/>
  <c r="J41" i="1"/>
  <c r="J44" i="1"/>
  <c r="J42" i="1"/>
  <c r="J43" i="1"/>
  <c r="J46" i="1"/>
  <c r="J47" i="1"/>
  <c r="J45" i="1"/>
  <c r="J79" i="1"/>
  <c r="J78" i="1"/>
  <c r="J77" i="1"/>
  <c r="J109" i="1"/>
  <c r="J110" i="1"/>
  <c r="J2" i="1"/>
  <c r="J3" i="1"/>
  <c r="J6" i="1"/>
  <c r="J4" i="1"/>
  <c r="J5" i="1"/>
  <c r="J7" i="1"/>
  <c r="J111" i="1"/>
  <c r="J112" i="1"/>
  <c r="J89" i="1"/>
  <c r="J88" i="1"/>
  <c r="P17" i="1"/>
  <c r="O17" i="1"/>
  <c r="P16" i="1"/>
  <c r="U18" i="1" s="1"/>
  <c r="O16" i="1"/>
  <c r="T18" i="1" s="1"/>
  <c r="L51" i="1"/>
  <c r="O51" i="1"/>
  <c r="T56" i="1" s="1"/>
  <c r="P51" i="1"/>
  <c r="L48" i="1"/>
  <c r="O48" i="1"/>
  <c r="T57" i="1" s="1"/>
  <c r="P48" i="1"/>
  <c r="U57" i="1" s="1"/>
  <c r="J51" i="1"/>
  <c r="J48" i="1"/>
  <c r="O9" i="1"/>
  <c r="O22" i="1"/>
  <c r="P8" i="1"/>
  <c r="P9" i="1"/>
  <c r="L8" i="1"/>
  <c r="L9" i="1"/>
  <c r="J8" i="1"/>
  <c r="J9" i="1"/>
  <c r="P22" i="1"/>
  <c r="O24" i="1"/>
  <c r="L22" i="1"/>
  <c r="L24" i="1"/>
  <c r="L25" i="1"/>
  <c r="J22" i="1"/>
  <c r="J24" i="1"/>
  <c r="J25" i="1"/>
  <c r="J23" i="1"/>
  <c r="L116" i="1"/>
  <c r="L23" i="1"/>
  <c r="L115" i="1"/>
  <c r="J116" i="1"/>
  <c r="J115" i="1"/>
  <c r="O62" i="1"/>
  <c r="T42" i="1" s="1"/>
  <c r="P62" i="1"/>
  <c r="U42" i="1" s="1"/>
  <c r="O61" i="1"/>
  <c r="P61" i="1"/>
  <c r="O115" i="1"/>
  <c r="P115" i="1"/>
  <c r="O116" i="1"/>
  <c r="T116" i="1" s="1"/>
  <c r="P116" i="1"/>
  <c r="U116" i="1" s="1"/>
  <c r="O23" i="1"/>
  <c r="P23" i="1"/>
  <c r="O25" i="1"/>
  <c r="P25" i="1"/>
  <c r="P24" i="1"/>
  <c r="L61" i="1"/>
  <c r="L62" i="1"/>
  <c r="L29" i="1"/>
  <c r="L28" i="1"/>
  <c r="L10" i="1"/>
  <c r="L11" i="1"/>
  <c r="L12" i="1"/>
  <c r="L76" i="1"/>
  <c r="L75" i="1"/>
  <c r="J61" i="1"/>
  <c r="J62" i="1"/>
  <c r="J29" i="1"/>
  <c r="J28" i="1"/>
  <c r="O53" i="1"/>
  <c r="T33" i="1" s="1"/>
  <c r="P53" i="1"/>
  <c r="O52" i="1"/>
  <c r="P52" i="1"/>
  <c r="O75" i="1"/>
  <c r="P75" i="1"/>
  <c r="O76" i="1"/>
  <c r="P76" i="1"/>
  <c r="O12" i="1"/>
  <c r="P12" i="1"/>
  <c r="P11" i="1"/>
  <c r="U38" i="1" s="1"/>
  <c r="P10" i="1"/>
  <c r="U39" i="1" s="1"/>
  <c r="O28" i="1"/>
  <c r="T40" i="1" s="1"/>
  <c r="P28" i="1"/>
  <c r="U40" i="1" s="1"/>
  <c r="O29" i="1"/>
  <c r="P29" i="1"/>
  <c r="J10" i="1"/>
  <c r="J11" i="1"/>
  <c r="J12" i="1"/>
  <c r="J76" i="1"/>
  <c r="J75" i="1"/>
  <c r="J52" i="1"/>
  <c r="J53" i="1"/>
  <c r="O15" i="1"/>
  <c r="P15" i="1"/>
  <c r="O13" i="1"/>
  <c r="P13" i="1"/>
  <c r="O14" i="1"/>
  <c r="T32" i="1" s="1"/>
  <c r="P14" i="1"/>
  <c r="T14" i="1" s="1"/>
  <c r="L13" i="1"/>
  <c r="L14" i="1"/>
  <c r="L53" i="1"/>
  <c r="L52" i="1"/>
  <c r="J14" i="1"/>
  <c r="J13" i="1"/>
  <c r="J15" i="1"/>
  <c r="J114" i="1"/>
  <c r="L102" i="1"/>
  <c r="L103" i="1"/>
  <c r="L64" i="1"/>
  <c r="L63" i="1"/>
  <c r="L113" i="1"/>
  <c r="L114" i="1"/>
  <c r="L15" i="1"/>
  <c r="J102" i="1"/>
  <c r="J103" i="1"/>
  <c r="J113" i="1"/>
  <c r="O90" i="1"/>
  <c r="P90" i="1"/>
  <c r="U22" i="1" s="1"/>
  <c r="O93" i="1"/>
  <c r="P93" i="1"/>
  <c r="P102" i="1"/>
  <c r="P103" i="1"/>
  <c r="O64" i="1"/>
  <c r="T26" i="1" s="1"/>
  <c r="P64" i="1"/>
  <c r="U26" i="1" s="1"/>
  <c r="O63" i="1"/>
  <c r="T27" i="1" s="1"/>
  <c r="P63" i="1"/>
  <c r="U27" i="1" s="1"/>
  <c r="O113" i="1"/>
  <c r="P113" i="1"/>
  <c r="O114" i="1"/>
  <c r="P114" i="1"/>
  <c r="P92" i="1"/>
  <c r="U21" i="1" s="1"/>
  <c r="O92" i="1"/>
  <c r="T21" i="1" s="1"/>
  <c r="L93" i="1"/>
  <c r="L90" i="1"/>
  <c r="L92" i="1"/>
  <c r="L91" i="1"/>
  <c r="J93" i="1"/>
  <c r="J90" i="1"/>
  <c r="J92" i="1"/>
  <c r="J91" i="1"/>
  <c r="T83" i="1" l="1"/>
  <c r="T77" i="1"/>
  <c r="U83" i="1"/>
  <c r="U77" i="1"/>
  <c r="T7" i="1"/>
  <c r="U7" i="1"/>
  <c r="T30" i="1"/>
  <c r="T51" i="1"/>
  <c r="U47" i="1"/>
  <c r="U65" i="1"/>
  <c r="U92" i="1"/>
  <c r="T8" i="1"/>
  <c r="U30" i="1"/>
  <c r="U5" i="1"/>
  <c r="T65" i="1"/>
  <c r="T92" i="1"/>
  <c r="U8" i="1"/>
  <c r="U41" i="1"/>
  <c r="U37" i="1"/>
  <c r="T37" i="1"/>
  <c r="T47" i="1"/>
  <c r="T86" i="1"/>
  <c r="R37" i="1"/>
  <c r="U51" i="1"/>
  <c r="U70" i="1"/>
  <c r="R39" i="1"/>
  <c r="T28" i="1"/>
  <c r="U80" i="1"/>
  <c r="T53" i="1"/>
  <c r="T59" i="1"/>
  <c r="T98" i="1"/>
  <c r="T24" i="1"/>
  <c r="T90" i="1"/>
  <c r="T25" i="1"/>
  <c r="T48" i="1"/>
  <c r="U113" i="1"/>
  <c r="U48" i="1"/>
  <c r="T94" i="1"/>
  <c r="T35" i="1"/>
  <c r="U44" i="1"/>
  <c r="U84" i="1"/>
  <c r="U24" i="1"/>
  <c r="U63" i="1"/>
  <c r="U96" i="1"/>
  <c r="T41" i="1"/>
  <c r="T44" i="1"/>
  <c r="U50" i="1"/>
  <c r="T63" i="1"/>
  <c r="T96" i="1"/>
  <c r="T84" i="1"/>
  <c r="T78" i="1"/>
  <c r="T70" i="1"/>
  <c r="T50" i="1"/>
  <c r="T46" i="1"/>
  <c r="U34" i="1"/>
  <c r="U78" i="1"/>
  <c r="U23" i="1"/>
  <c r="U31" i="1"/>
  <c r="T34" i="1"/>
  <c r="T23" i="1"/>
  <c r="T31" i="1"/>
  <c r="U33" i="1"/>
  <c r="U43" i="1"/>
  <c r="T49" i="1"/>
  <c r="T19" i="1"/>
  <c r="U68" i="1"/>
  <c r="U62" i="1"/>
  <c r="U101" i="1"/>
  <c r="T102" i="1"/>
  <c r="U29" i="1"/>
  <c r="T43" i="1"/>
  <c r="U19" i="1"/>
  <c r="R19" i="1" s="1"/>
  <c r="T68" i="1"/>
  <c r="T62" i="1"/>
  <c r="T101" i="1"/>
  <c r="T95" i="1"/>
  <c r="U13" i="1"/>
  <c r="U88" i="1"/>
  <c r="T113" i="1"/>
  <c r="U102" i="1"/>
  <c r="T2" i="1"/>
  <c r="U61" i="1"/>
  <c r="U100" i="1"/>
  <c r="U94" i="1"/>
  <c r="U82" i="1"/>
  <c r="U76" i="1"/>
  <c r="T12" i="1"/>
  <c r="T6" i="1"/>
  <c r="T88" i="1"/>
  <c r="U112" i="1"/>
  <c r="U95" i="1"/>
  <c r="T61" i="1"/>
  <c r="T100" i="1"/>
  <c r="T82" i="1"/>
  <c r="T76" i="1"/>
  <c r="U12" i="1"/>
  <c r="U6" i="1"/>
  <c r="U87" i="1"/>
  <c r="T112" i="1"/>
  <c r="U2" i="1"/>
  <c r="U14" i="1"/>
  <c r="T13" i="1"/>
  <c r="T22" i="1"/>
  <c r="U28" i="1"/>
  <c r="U60" i="1"/>
  <c r="U93" i="1"/>
  <c r="U75" i="1"/>
  <c r="T17" i="1"/>
  <c r="R108" i="1" s="1"/>
  <c r="T11" i="1"/>
  <c r="R67" i="1" s="1"/>
  <c r="T5" i="1"/>
  <c r="R27" i="1" s="1"/>
  <c r="T87" i="1"/>
  <c r="U111" i="1"/>
  <c r="T29" i="1"/>
  <c r="U49" i="1"/>
  <c r="T60" i="1"/>
  <c r="T99" i="1"/>
  <c r="T93" i="1"/>
  <c r="T75" i="1"/>
  <c r="U53" i="1"/>
  <c r="U17" i="1"/>
  <c r="U11" i="1"/>
  <c r="U86" i="1"/>
  <c r="T111" i="1"/>
  <c r="U114" i="1"/>
  <c r="T114" i="1"/>
  <c r="T16" i="1"/>
  <c r="T10" i="1"/>
  <c r="T36" i="1"/>
  <c r="U56" i="1"/>
  <c r="T80" i="1"/>
  <c r="R80" i="1" s="1"/>
  <c r="T72" i="1"/>
  <c r="U52" i="1"/>
  <c r="U16" i="1"/>
  <c r="U10" i="1"/>
  <c r="U4" i="1"/>
  <c r="U85" i="1"/>
  <c r="T110" i="1"/>
  <c r="U36" i="1"/>
  <c r="U46" i="1"/>
  <c r="U59" i="1"/>
  <c r="U72" i="1"/>
  <c r="U35" i="1"/>
  <c r="U45" i="1"/>
  <c r="U64" i="1"/>
  <c r="U58" i="1"/>
  <c r="U103" i="1"/>
  <c r="U97" i="1"/>
  <c r="U91" i="1"/>
  <c r="U71" i="1"/>
  <c r="T52" i="1"/>
  <c r="T15" i="1"/>
  <c r="T9" i="1"/>
  <c r="T3" i="1"/>
  <c r="T85" i="1"/>
  <c r="U109" i="1"/>
  <c r="T115" i="1"/>
  <c r="U110" i="1"/>
  <c r="U25" i="1"/>
  <c r="U32" i="1"/>
  <c r="T45" i="1"/>
  <c r="T64" i="1"/>
  <c r="T58" i="1"/>
  <c r="T103" i="1"/>
  <c r="T97" i="1"/>
  <c r="T91" i="1"/>
  <c r="R91" i="1" s="1"/>
  <c r="T71" i="1"/>
  <c r="U15" i="1"/>
  <c r="U9" i="1"/>
  <c r="U3" i="1"/>
  <c r="U90" i="1"/>
  <c r="T109" i="1"/>
  <c r="U115" i="1"/>
  <c r="R81" i="1"/>
  <c r="R40" i="1"/>
  <c r="R107" i="1"/>
  <c r="R69" i="1"/>
  <c r="R26" i="1"/>
  <c r="R38" i="1"/>
  <c r="R18" i="1"/>
  <c r="L17" i="1"/>
  <c r="L16" i="1"/>
  <c r="J17" i="1"/>
  <c r="J16" i="1"/>
  <c r="L108" i="1"/>
  <c r="J108" i="1"/>
  <c r="L107" i="1"/>
  <c r="J107" i="1"/>
  <c r="L81" i="1"/>
  <c r="J81" i="1"/>
  <c r="L80" i="1"/>
  <c r="J80" i="1"/>
  <c r="L82" i="1"/>
  <c r="J82" i="1"/>
  <c r="L68" i="1"/>
  <c r="J68" i="1"/>
  <c r="L67" i="1"/>
  <c r="J67" i="1"/>
  <c r="L69" i="1"/>
  <c r="J69" i="1"/>
  <c r="L40" i="1"/>
  <c r="J40" i="1"/>
  <c r="L39" i="1"/>
  <c r="J39" i="1"/>
  <c r="N37" i="1"/>
  <c r="M37" i="1"/>
  <c r="L37" i="1"/>
  <c r="J37" i="1"/>
  <c r="N38" i="1"/>
  <c r="M38" i="1"/>
  <c r="L38" i="1"/>
  <c r="J38" i="1"/>
  <c r="M27" i="1"/>
  <c r="L27" i="1"/>
  <c r="J27" i="1"/>
  <c r="N26" i="1"/>
  <c r="M26" i="1"/>
  <c r="L26" i="1"/>
  <c r="J26" i="1"/>
  <c r="L19" i="1"/>
  <c r="J19" i="1"/>
  <c r="L18" i="1"/>
  <c r="J18" i="1"/>
  <c r="R68" i="1" l="1"/>
  <c r="R82" i="1"/>
</calcChain>
</file>

<file path=xl/sharedStrings.xml><?xml version="1.0" encoding="utf-8"?>
<sst xmlns="http://schemas.openxmlformats.org/spreadsheetml/2006/main" count="851" uniqueCount="356">
  <si>
    <t>Country</t>
  </si>
  <si>
    <t>region</t>
  </si>
  <si>
    <t>district</t>
  </si>
  <si>
    <t>medianlifespan</t>
  </si>
  <si>
    <t>survivalinserviceablecondition</t>
  </si>
  <si>
    <t>brand</t>
  </si>
  <si>
    <t>brandsurv</t>
  </si>
  <si>
    <t>bnd</t>
  </si>
  <si>
    <t>bndsurv</t>
  </si>
  <si>
    <t>NAME_1</t>
  </si>
  <si>
    <t>NAME_2</t>
  </si>
  <si>
    <t>_CX</t>
  </si>
  <si>
    <t>_CY</t>
  </si>
  <si>
    <t>pos</t>
  </si>
  <si>
    <t>Democratic Republic of Congo</t>
  </si>
  <si>
    <t>Equateur</t>
  </si>
  <si>
    <t>Mongala</t>
  </si>
  <si>
    <t>DawaPlus 2.0</t>
  </si>
  <si>
    <t>Dawa</t>
  </si>
  <si>
    <t>Équateur</t>
  </si>
  <si>
    <t>Sud Ubangi</t>
  </si>
  <si>
    <t>Duranet</t>
  </si>
  <si>
    <t>Dura</t>
  </si>
  <si>
    <t>Sud-Ubangi</t>
  </si>
  <si>
    <t>Ghana</t>
  </si>
  <si>
    <t>Northern</t>
  </si>
  <si>
    <t>Nanumba South</t>
  </si>
  <si>
    <t>Olyset</t>
  </si>
  <si>
    <t>Oly</t>
  </si>
  <si>
    <t>Zabzugu</t>
  </si>
  <si>
    <t>Zabzugu Tatale</t>
  </si>
  <si>
    <t>Kenya</t>
  </si>
  <si>
    <t>Coast</t>
  </si>
  <si>
    <t>Kwale</t>
  </si>
  <si>
    <t>Western</t>
  </si>
  <si>
    <t>Busia</t>
  </si>
  <si>
    <t>Liberia</t>
  </si>
  <si>
    <t>Grand Gedeh</t>
  </si>
  <si>
    <t>Tchien</t>
  </si>
  <si>
    <t>GrandGedeh</t>
  </si>
  <si>
    <t>Lofa</t>
  </si>
  <si>
    <t>Zorzor</t>
  </si>
  <si>
    <t>Mozambique</t>
  </si>
  <si>
    <t>Inhambane</t>
  </si>
  <si>
    <t>Jangamo</t>
  </si>
  <si>
    <t>Royal Sentry</t>
  </si>
  <si>
    <t>RS</t>
  </si>
  <si>
    <t>Nampula</t>
  </si>
  <si>
    <t>Angoche</t>
  </si>
  <si>
    <t>Tete</t>
  </si>
  <si>
    <t>Changara</t>
  </si>
  <si>
    <t>MAGNet</t>
  </si>
  <si>
    <t>MAG</t>
  </si>
  <si>
    <t>Nigeria</t>
  </si>
  <si>
    <t>Ebonyi</t>
  </si>
  <si>
    <t>Ishielu</t>
  </si>
  <si>
    <t>Oyo</t>
  </si>
  <si>
    <t>Akinyele</t>
  </si>
  <si>
    <t>Zamfara</t>
  </si>
  <si>
    <t>Bakura</t>
  </si>
  <si>
    <t>Tanzania</t>
  </si>
  <si>
    <t>Zanzibar</t>
  </si>
  <si>
    <t>Pemba</t>
  </si>
  <si>
    <t>Kaskazini-Pemba</t>
  </si>
  <si>
    <t>Wete</t>
  </si>
  <si>
    <t>Unguja</t>
  </si>
  <si>
    <t>PermaNet 2.0</t>
  </si>
  <si>
    <t>PN</t>
  </si>
  <si>
    <t>Kaskazini-Unguja</t>
  </si>
  <si>
    <t>Kaskazini 'B'</t>
  </si>
  <si>
    <t>Burundi</t>
  </si>
  <si>
    <t>PermaNet 3.0</t>
  </si>
  <si>
    <t>Yorkool</t>
  </si>
  <si>
    <t>PN3</t>
  </si>
  <si>
    <t>Ykl</t>
  </si>
  <si>
    <t>Rwanda</t>
  </si>
  <si>
    <t>Karongi</t>
  </si>
  <si>
    <t>Kicukiro</t>
  </si>
  <si>
    <t>Burera</t>
  </si>
  <si>
    <t>Ruhango</t>
  </si>
  <si>
    <t>Interceptor G2</t>
  </si>
  <si>
    <t>Olyset Plus</t>
  </si>
  <si>
    <t>Yahe</t>
  </si>
  <si>
    <t>IG2</t>
  </si>
  <si>
    <t>Oly+</t>
  </si>
  <si>
    <t>GPS</t>
  </si>
  <si>
    <t>-2.007801, 30.107901</t>
  </si>
  <si>
    <t>-1.494518, 29.811562</t>
  </si>
  <si>
    <t>-2.237123, 29.784837</t>
  </si>
  <si>
    <t>Sierra Leone</t>
  </si>
  <si>
    <t>Bo</t>
  </si>
  <si>
    <t>Moyamba</t>
  </si>
  <si>
    <t>7.963056, -11.739278</t>
  </si>
  <si>
    <t>8.161313, -12.435139</t>
  </si>
  <si>
    <t>Mali</t>
  </si>
  <si>
    <t>Kita</t>
  </si>
  <si>
    <t>Kenieba</t>
  </si>
  <si>
    <t>13.032255, -9.490471</t>
  </si>
  <si>
    <t>12.838140, -11.224536</t>
  </si>
  <si>
    <t>Zambia</t>
  </si>
  <si>
    <t>Katete</t>
  </si>
  <si>
    <t>Lundazi</t>
  </si>
  <si>
    <t xml:space="preserve">Oly </t>
  </si>
  <si>
    <t>-14.070148, 32.044573</t>
  </si>
  <si>
    <t>-12.290799, 33.178325</t>
  </si>
  <si>
    <t>Burkina Faso</t>
  </si>
  <si>
    <t>Orodara</t>
  </si>
  <si>
    <t>Banfora</t>
  </si>
  <si>
    <t>Gaoua</t>
  </si>
  <si>
    <t>Interceptor</t>
  </si>
  <si>
    <t>Int</t>
  </si>
  <si>
    <t>10.978330, -4.914451</t>
  </si>
  <si>
    <t>10.632516, -4.754291</t>
  </si>
  <si>
    <t>10.325776, -3.174079</t>
  </si>
  <si>
    <t>Madagascar</t>
  </si>
  <si>
    <t>Fort-Dauphin</t>
  </si>
  <si>
    <t>Farafangana</t>
  </si>
  <si>
    <t>Niger</t>
  </si>
  <si>
    <t>Gazaoua</t>
  </si>
  <si>
    <t>Madaoua</t>
  </si>
  <si>
    <t>Benin</t>
  </si>
  <si>
    <t>Ketou</t>
  </si>
  <si>
    <t>Dogbo</t>
  </si>
  <si>
    <t>Djougou</t>
  </si>
  <si>
    <t>-25.023055, 46.978172</t>
  </si>
  <si>
    <t>-22.819014, 47.826040</t>
  </si>
  <si>
    <t>13.523875, 7.912179</t>
  </si>
  <si>
    <t>14.072337, 5.954671</t>
  </si>
  <si>
    <t>7.359936, 2.604307</t>
  </si>
  <si>
    <t>6.797307, 1.775234</t>
  </si>
  <si>
    <t>9.714572, 1.664426</t>
  </si>
  <si>
    <t>Guinea</t>
  </si>
  <si>
    <t>Boffa</t>
  </si>
  <si>
    <t>Dinguiraye</t>
  </si>
  <si>
    <t>10.181890, -14.039702</t>
  </si>
  <si>
    <t>11.290342, -10.714187</t>
  </si>
  <si>
    <t>Malawi</t>
  </si>
  <si>
    <t>Mangochi</t>
  </si>
  <si>
    <t>Kasungu</t>
  </si>
  <si>
    <t>-14.480699, 35.252055</t>
  </si>
  <si>
    <t>-13.035886, 33.480181</t>
  </si>
  <si>
    <t>Zimbabwe</t>
  </si>
  <si>
    <t>Mashonaland Central</t>
  </si>
  <si>
    <t>DuraNet</t>
  </si>
  <si>
    <t>-16.788959, 31.229362</t>
  </si>
  <si>
    <t>-17.250433, 29.545740</t>
  </si>
  <si>
    <t>Mashonaland West</t>
  </si>
  <si>
    <t>Ethiopia</t>
  </si>
  <si>
    <t>Oromia</t>
  </si>
  <si>
    <t>Tigray</t>
  </si>
  <si>
    <t>SNNP</t>
  </si>
  <si>
    <t>Amhara</t>
  </si>
  <si>
    <t>10.183498, 37.048720</t>
  </si>
  <si>
    <t>14.268161, 38.507649</t>
  </si>
  <si>
    <t>7.880860, 38.516108</t>
  </si>
  <si>
    <t>12.607325, 37.453444</t>
  </si>
  <si>
    <t>PN/Mag</t>
  </si>
  <si>
    <t>Oueme</t>
  </si>
  <si>
    <t>LifeNet</t>
  </si>
  <si>
    <t>Life</t>
  </si>
  <si>
    <t>6.579831, 2.577133</t>
  </si>
  <si>
    <t>6.594269217063114, 2.512536</t>
  </si>
  <si>
    <t>End</t>
  </si>
  <si>
    <t>Tulear II</t>
  </si>
  <si>
    <t>Ankazobe</t>
  </si>
  <si>
    <t>Kirundo</t>
  </si>
  <si>
    <t>Muyinga</t>
  </si>
  <si>
    <t>-2.5804216933865165, 30.111578708758554</t>
  </si>
  <si>
    <t>-2.844502560896822, 30.336167595647435</t>
  </si>
  <si>
    <t>-18.31835093127729, 47.111992</t>
  </si>
  <si>
    <t>Ambanja</t>
  </si>
  <si>
    <t>Morondava</t>
  </si>
  <si>
    <t>Diego-Suarez</t>
  </si>
  <si>
    <t>Mandoto</t>
  </si>
  <si>
    <t>Sakaraha</t>
  </si>
  <si>
    <t>Toamasina II</t>
  </si>
  <si>
    <t>Randriamaherijaona</t>
  </si>
  <si>
    <t>Nasarawa</t>
  </si>
  <si>
    <t>Cross River</t>
  </si>
  <si>
    <t>Shinkafe</t>
  </si>
  <si>
    <t>Toto</t>
  </si>
  <si>
    <t>Abi</t>
  </si>
  <si>
    <t>-20.286185496341826, 44.31228</t>
  </si>
  <si>
    <t>-23.3521992024668, 43.683332</t>
  </si>
  <si>
    <t>-12.309051189685315, 49.291447</t>
  </si>
  <si>
    <t>-13.6636895678054, 48.452067</t>
  </si>
  <si>
    <t>-19.58128085624872, 46.290341</t>
  </si>
  <si>
    <t>-22.91058429946071, 44.529031</t>
  </si>
  <si>
    <t>-17.752385404174888, 49.234989</t>
  </si>
  <si>
    <t>13.072178656967427, 6.5046817</t>
  </si>
  <si>
    <t>8.388721286514192, 7.0779848</t>
  </si>
  <si>
    <t>5.952410127529095, 8.030671</t>
  </si>
  <si>
    <t>Uganda</t>
  </si>
  <si>
    <t>Eastern</t>
  </si>
  <si>
    <t>PN/Oly</t>
  </si>
  <si>
    <t>Kaliro</t>
  </si>
  <si>
    <t>Serere</t>
  </si>
  <si>
    <t>0.893525593575609, 33.503912</t>
  </si>
  <si>
    <t>1.518366455836413, 33.43694</t>
  </si>
  <si>
    <t>Angola</t>
  </si>
  <si>
    <t>Kwanza Sul</t>
  </si>
  <si>
    <t>Uije</t>
  </si>
  <si>
    <t>Kessounou</t>
  </si>
  <si>
    <t>Allada</t>
  </si>
  <si>
    <t>Kandi</t>
  </si>
  <si>
    <t>Malanville</t>
  </si>
  <si>
    <t>Luapula</t>
  </si>
  <si>
    <t xml:space="preserve">Olyset  </t>
  </si>
  <si>
    <t>Masaka</t>
  </si>
  <si>
    <t>Kinazi</t>
  </si>
  <si>
    <t>Bungwe</t>
  </si>
  <si>
    <t>Senegal</t>
  </si>
  <si>
    <t>Lifenet</t>
  </si>
  <si>
    <t>NetProtect</t>
  </si>
  <si>
    <t>NetP</t>
  </si>
  <si>
    <t>Gem</t>
  </si>
  <si>
    <t xml:space="preserve">Interceptor </t>
  </si>
  <si>
    <t xml:space="preserve">Int </t>
  </si>
  <si>
    <t>Chikwawa</t>
  </si>
  <si>
    <t>PE/PET</t>
  </si>
  <si>
    <t>Toliary II</t>
  </si>
  <si>
    <t>Mananjary</t>
  </si>
  <si>
    <t>Antsohihy</t>
  </si>
  <si>
    <t>-21.208734008512334, 48.356291</t>
  </si>
  <si>
    <t>-14.883822348507563, 47.993645</t>
  </si>
  <si>
    <t>-11.12299157300863, 28.92767</t>
  </si>
  <si>
    <t>-11.020373737419051, 14.526190</t>
  </si>
  <si>
    <t>-6.890045344202085, 15.566055</t>
  </si>
  <si>
    <t>6.537714665783784, 2.6649322</t>
  </si>
  <si>
    <t>6.664266248911304, 2.153577</t>
  </si>
  <si>
    <t>11.130956158868992, 2.9345933</t>
  </si>
  <si>
    <t>11.857492933993024, 3.3859348</t>
  </si>
  <si>
    <t>-10.638452853476409, 31.171706</t>
  </si>
  <si>
    <t>-2.020655450851285, 30.212209</t>
  </si>
  <si>
    <t>-2.141352212092847, 30.09487</t>
  </si>
  <si>
    <t>-1.5004228127260626, 29.971736</t>
  </si>
  <si>
    <t>0.08532933243484588, 34.433475</t>
  </si>
  <si>
    <t>0.043254898128368836, 34.464256</t>
  </si>
  <si>
    <t>0.11044775806910888, 34.412119</t>
  </si>
  <si>
    <t>0.16195457047669135, 34.408992</t>
  </si>
  <si>
    <t>0.09096506291667489, 34.331089</t>
  </si>
  <si>
    <t>-0.035874480267585655, 34.387606</t>
  </si>
  <si>
    <t>0.13680326696200276, 34.274577</t>
  </si>
  <si>
    <t>-15.876472759516709, 34.491440</t>
  </si>
  <si>
    <t>-16.120486864819497, 34.539585</t>
  </si>
  <si>
    <t>-16.027897626484496, 34.745425</t>
  </si>
  <si>
    <t>-16.262347559120535, 34.927343</t>
  </si>
  <si>
    <t>-16.521105171115433, 34.879924</t>
  </si>
  <si>
    <t>-14.836750118428254, 37.452935</t>
  </si>
  <si>
    <t>-15.21811980953487, 38.117507</t>
  </si>
  <si>
    <t>lon</t>
  </si>
  <si>
    <t>lat</t>
  </si>
  <si>
    <t>PermaNet 2.0 R</t>
  </si>
  <si>
    <t>PermaNet 2.0 C</t>
  </si>
  <si>
    <t>14.64197576657543, -16.234681</t>
  </si>
  <si>
    <t>14.477809089986016, -16.934324</t>
  </si>
  <si>
    <t>14.393751919489487, -16.533560</t>
  </si>
  <si>
    <t>14.762312452849486, -16.796432</t>
  </si>
  <si>
    <t>14.18998702126089, -16.041097</t>
  </si>
  <si>
    <t>13.837986788381038, -15.394592</t>
  </si>
  <si>
    <t>13.989391558157214, -15.391885</t>
  </si>
  <si>
    <t>14.38547860685717, -16.484908</t>
  </si>
  <si>
    <t>multi</t>
  </si>
  <si>
    <t>Guro</t>
  </si>
  <si>
    <t>Mandimba</t>
  </si>
  <si>
    <t>Ife North</t>
  </si>
  <si>
    <t>Ejigbo</t>
  </si>
  <si>
    <t>Asa</t>
  </si>
  <si>
    <t>Moro</t>
  </si>
  <si>
    <t>Royal Guard</t>
  </si>
  <si>
    <t>Veeralin</t>
  </si>
  <si>
    <t>RG</t>
  </si>
  <si>
    <t>Veer</t>
  </si>
  <si>
    <t>-16.57509368046409, 33.187558</t>
  </si>
  <si>
    <t>-16.929762674890526, 33.512294</t>
  </si>
  <si>
    <t>-14.217448099390142, 35.807938</t>
  </si>
  <si>
    <t>7.459079075748699, 4.4737296</t>
  </si>
  <si>
    <t>7.893604693131279, 4.2830415</t>
  </si>
  <si>
    <t>8.443308341420998, 4.4206128</t>
  </si>
  <si>
    <t>8.814884385252928, 4.5555268</t>
  </si>
  <si>
    <t>Kalemie</t>
  </si>
  <si>
    <t>SafeNet</t>
  </si>
  <si>
    <t>Manono</t>
  </si>
  <si>
    <t>Safe</t>
  </si>
  <si>
    <t>-5.946373086952679, 29.18852</t>
  </si>
  <si>
    <t>-7.2901737776915025, 27.428903</t>
  </si>
  <si>
    <t>iso_a2</t>
  </si>
  <si>
    <t>CD</t>
  </si>
  <si>
    <t>GH</t>
  </si>
  <si>
    <t>KE</t>
  </si>
  <si>
    <t>MZ</t>
  </si>
  <si>
    <t>NG</t>
  </si>
  <si>
    <t>LR</t>
  </si>
  <si>
    <t>MW</t>
  </si>
  <si>
    <t>SN</t>
  </si>
  <si>
    <t>RW</t>
  </si>
  <si>
    <t>ZM</t>
  </si>
  <si>
    <t>UG</t>
  </si>
  <si>
    <t>ZW</t>
  </si>
  <si>
    <t>MG</t>
  </si>
  <si>
    <t>GN</t>
  </si>
  <si>
    <t>NE</t>
  </si>
  <si>
    <t>ML</t>
  </si>
  <si>
    <t>SL</t>
  </si>
  <si>
    <t>TZ</t>
  </si>
  <si>
    <t>ET</t>
  </si>
  <si>
    <t>BI</t>
  </si>
  <si>
    <t>BF</t>
  </si>
  <si>
    <t>BJ</t>
  </si>
  <si>
    <t>AO</t>
  </si>
  <si>
    <t>ABCDR</t>
  </si>
  <si>
    <t>-6.833970056365363, 36.989078</t>
  </si>
  <si>
    <t>-3.229665195775862, 32.341940</t>
  </si>
  <si>
    <t>-9.05334641141889, 32.95179</t>
  </si>
  <si>
    <t>95%(CI)</t>
  </si>
  <si>
    <t>1.3–1.9</t>
  </si>
  <si>
    <t>2.0–2.4</t>
  </si>
  <si>
    <t>2.0-2.9</t>
  </si>
  <si>
    <t>2.5-3.3</t>
  </si>
  <si>
    <t>0.74-1.12</t>
  </si>
  <si>
    <t>1.71-1.88</t>
  </si>
  <si>
    <t>1.58-1.81</t>
  </si>
  <si>
    <t>2.15-2.37</t>
  </si>
  <si>
    <t>1.8-2.9</t>
  </si>
  <si>
    <t>1.6-2.3</t>
  </si>
  <si>
    <t>3.9-4.2</t>
  </si>
  <si>
    <t>3.8-6.0</t>
  </si>
  <si>
    <t>2.4–3.5</t>
  </si>
  <si>
    <t>2.8–3.3</t>
  </si>
  <si>
    <t>2.1–2.6</t>
  </si>
  <si>
    <t>2.8–4.2</t>
  </si>
  <si>
    <t>2.1–5.3</t>
  </si>
  <si>
    <t>4.6–6.4</t>
  </si>
  <si>
    <t>2.3-2.8</t>
  </si>
  <si>
    <t>1.7-2.3</t>
  </si>
  <si>
    <t>2.2-2.8</t>
  </si>
  <si>
    <t>2.5–3.0</t>
  </si>
  <si>
    <t>2.5–3.3</t>
  </si>
  <si>
    <t>Myanmar</t>
  </si>
  <si>
    <t>MM</t>
  </si>
  <si>
    <t>Tamu</t>
  </si>
  <si>
    <t>Sagaing</t>
  </si>
  <si>
    <t>24.22393048118775, 94.31243757378435</t>
  </si>
  <si>
    <t>24.204751754552216, 94.29887267352535</t>
  </si>
  <si>
    <t>Bekily</t>
  </si>
  <si>
    <t>Maintirano</t>
  </si>
  <si>
    <t>1.9-2.2</t>
  </si>
  <si>
    <t>1.9-2.3</t>
  </si>
  <si>
    <t>1.8-2.2</t>
  </si>
  <si>
    <t>2.3-2.7</t>
  </si>
  <si>
    <t>-23.59040246657324, 46.01729404520858</t>
  </si>
  <si>
    <t>-18.05908413371303, 44.03411071047652</t>
  </si>
  <si>
    <t>2.2-2.5</t>
  </si>
  <si>
    <t>2.2-2.7</t>
  </si>
  <si>
    <t>1.82-2.61</t>
  </si>
  <si>
    <t>2.67-5.04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</si>
</sst>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quotePrefix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2" fontId="0" fillId="0" borderId="0" xfId="0" applyNumberFormat="1"/>
    <xf numFmtId="0" fontId="5" fillId="0" borderId="0" xfId="0" applyFont="1"/>
    <xf numFmtId="43" fontId="0" fillId="0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2353-FAB9-6F43-A8DD-31A80880E53B}">
  <dimension ref="A1:U117"/>
  <sheetViews>
    <sheetView tabSelected="1" workbookViewId="0">
      <pane xSplit="2" ySplit="1" topLeftCell="C91" activePane="bottomRight" state="frozen"/>
      <selection pane="topRight" activeCell="C1" sqref="C1"/>
      <selection pane="bottomLeft" activeCell="A2" sqref="A2"/>
      <selection pane="bottomRight" activeCell="L96" sqref="L96"/>
    </sheetView>
  </sheetViews>
  <sheetFormatPr baseColWidth="10" defaultRowHeight="16" x14ac:dyDescent="0.2"/>
  <cols>
    <col min="6" max="6" width="11.6640625" bestFit="1" customWidth="1"/>
    <col min="7" max="7" width="11.6640625" customWidth="1"/>
    <col min="9" max="9" width="22.6640625" customWidth="1"/>
    <col min="10" max="10" width="16" customWidth="1"/>
    <col min="18" max="18" width="34.6640625" customWidth="1"/>
  </cols>
  <sheetData>
    <row r="1" spans="1:21" x14ac:dyDescent="0.2">
      <c r="A1" t="s">
        <v>0</v>
      </c>
      <c r="B1" t="s">
        <v>162</v>
      </c>
      <c r="C1" t="s">
        <v>286</v>
      </c>
      <c r="D1" t="s">
        <v>1</v>
      </c>
      <c r="E1" t="s">
        <v>2</v>
      </c>
      <c r="F1" t="s">
        <v>3</v>
      </c>
      <c r="G1" t="s">
        <v>314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85</v>
      </c>
      <c r="T1" t="s">
        <v>251</v>
      </c>
      <c r="U1" t="s">
        <v>250</v>
      </c>
    </row>
    <row r="2" spans="1:21" x14ac:dyDescent="0.2">
      <c r="A2" t="s">
        <v>199</v>
      </c>
      <c r="B2">
        <v>2014</v>
      </c>
      <c r="C2" t="s">
        <v>309</v>
      </c>
      <c r="E2" t="s">
        <v>200</v>
      </c>
      <c r="F2">
        <v>2.9</v>
      </c>
      <c r="I2" t="s">
        <v>17</v>
      </c>
      <c r="J2" t="str">
        <f>_xlfn.CONCAT(I2," (",F2,")")</f>
        <v>DawaPlus 2.0 (2.9)</v>
      </c>
      <c r="K2" t="s">
        <v>18</v>
      </c>
      <c r="L2" t="str">
        <f>_xlfn.CONCAT(K2," (",F2,")")</f>
        <v>Dawa (2.9)</v>
      </c>
      <c r="N2" t="s">
        <v>200</v>
      </c>
      <c r="O2" t="str">
        <f>LEFT(R2,9)</f>
        <v>-11.02037</v>
      </c>
      <c r="P2" t="str">
        <f>RIGHT(R2,9)</f>
        <v>14.526190</v>
      </c>
      <c r="R2" s="4" t="s">
        <v>226</v>
      </c>
      <c r="T2" t="str">
        <f t="shared" ref="T2:T17" si="0">P2</f>
        <v>14.526190</v>
      </c>
      <c r="U2" t="str">
        <f t="shared" ref="U2:U17" si="1">O2</f>
        <v>-11.02037</v>
      </c>
    </row>
    <row r="3" spans="1:21" x14ac:dyDescent="0.2">
      <c r="A3" t="s">
        <v>199</v>
      </c>
      <c r="B3">
        <v>2014</v>
      </c>
      <c r="C3" t="s">
        <v>309</v>
      </c>
      <c r="E3" t="s">
        <v>201</v>
      </c>
      <c r="F3">
        <v>2.9</v>
      </c>
      <c r="I3" t="s">
        <v>17</v>
      </c>
      <c r="J3" t="str">
        <f>_xlfn.CONCAT(I3," (",F3,")")</f>
        <v>DawaPlus 2.0 (2.9)</v>
      </c>
      <c r="K3" t="s">
        <v>18</v>
      </c>
      <c r="L3" t="str">
        <f>_xlfn.CONCAT(K3," (",F3,")")</f>
        <v>Dawa (2.9)</v>
      </c>
      <c r="N3" t="s">
        <v>201</v>
      </c>
      <c r="O3" t="str">
        <f>LEFT(R3,9)</f>
        <v>-6.890045</v>
      </c>
      <c r="P3" t="str">
        <f>RIGHT(R3,9)</f>
        <v>15.566055</v>
      </c>
      <c r="R3" s="4" t="s">
        <v>227</v>
      </c>
      <c r="T3" t="str">
        <f t="shared" si="0"/>
        <v>15.566055</v>
      </c>
      <c r="U3" t="str">
        <f t="shared" si="1"/>
        <v>-6.890045</v>
      </c>
    </row>
    <row r="4" spans="1:21" x14ac:dyDescent="0.2">
      <c r="A4" t="s">
        <v>120</v>
      </c>
      <c r="B4">
        <v>2013</v>
      </c>
      <c r="C4" t="s">
        <v>308</v>
      </c>
      <c r="E4" t="s">
        <v>203</v>
      </c>
      <c r="F4">
        <v>1.7</v>
      </c>
      <c r="I4" t="s">
        <v>27</v>
      </c>
      <c r="J4" t="str">
        <f>_xlfn.CONCAT(I4," (",F4,")")</f>
        <v>Olyset (1.7)</v>
      </c>
      <c r="K4" t="s">
        <v>28</v>
      </c>
      <c r="L4" t="str">
        <f>_xlfn.CONCAT(K4," (",F4,")")</f>
        <v>Oly (1.7)</v>
      </c>
      <c r="N4" t="s">
        <v>203</v>
      </c>
      <c r="O4" t="str">
        <f>LEFT(R4,9)</f>
        <v>6.6642662</v>
      </c>
      <c r="P4" t="str">
        <f>RIGHT(R4,9)</f>
        <v xml:space="preserve"> 2.153577</v>
      </c>
      <c r="R4" t="s">
        <v>229</v>
      </c>
      <c r="T4" t="str">
        <f t="shared" si="0"/>
        <v xml:space="preserve"> 2.153577</v>
      </c>
      <c r="U4" t="str">
        <f t="shared" si="1"/>
        <v>6.6642662</v>
      </c>
    </row>
    <row r="5" spans="1:21" x14ac:dyDescent="0.2">
      <c r="A5" t="s">
        <v>120</v>
      </c>
      <c r="B5">
        <v>2013</v>
      </c>
      <c r="C5" t="s">
        <v>308</v>
      </c>
      <c r="E5" t="s">
        <v>204</v>
      </c>
      <c r="F5">
        <v>2</v>
      </c>
      <c r="I5" t="s">
        <v>27</v>
      </c>
      <c r="J5" t="str">
        <f>_xlfn.CONCAT(I5," (",F5,")")</f>
        <v>Olyset (2)</v>
      </c>
      <c r="K5" t="s">
        <v>28</v>
      </c>
      <c r="L5" t="str">
        <f>_xlfn.CONCAT(K5," (",F5,")")</f>
        <v>Oly (2)</v>
      </c>
      <c r="N5" t="s">
        <v>204</v>
      </c>
      <c r="O5" t="str">
        <f>LEFT(R5,9)</f>
        <v>11.130956</v>
      </c>
      <c r="P5" t="str">
        <f>RIGHT(R5,9)</f>
        <v>2.9345933</v>
      </c>
      <c r="R5" t="s">
        <v>230</v>
      </c>
      <c r="T5" t="str">
        <f t="shared" si="0"/>
        <v>2.9345933</v>
      </c>
      <c r="U5" t="str">
        <f t="shared" si="1"/>
        <v>11.130956</v>
      </c>
    </row>
    <row r="6" spans="1:21" x14ac:dyDescent="0.2">
      <c r="A6" t="s">
        <v>120</v>
      </c>
      <c r="B6">
        <v>2013</v>
      </c>
      <c r="C6" t="s">
        <v>308</v>
      </c>
      <c r="E6" t="s">
        <v>202</v>
      </c>
      <c r="F6">
        <v>1.4</v>
      </c>
      <c r="I6" t="s">
        <v>27</v>
      </c>
      <c r="J6" t="str">
        <f>_xlfn.CONCAT(I6," (",F6,")")</f>
        <v>Olyset (1.4)</v>
      </c>
      <c r="K6" t="s">
        <v>28</v>
      </c>
      <c r="L6" t="str">
        <f>_xlfn.CONCAT(K6," (",F6,")")</f>
        <v>Oly (1.4)</v>
      </c>
      <c r="N6" t="s">
        <v>202</v>
      </c>
      <c r="O6" t="str">
        <f>LEFT(R6,9)</f>
        <v>6.5377146</v>
      </c>
      <c r="P6" t="str">
        <f>RIGHT(R6,9)</f>
        <v>2.6649322</v>
      </c>
      <c r="R6" t="s">
        <v>228</v>
      </c>
      <c r="T6" t="str">
        <f t="shared" si="0"/>
        <v>2.6649322</v>
      </c>
      <c r="U6" t="str">
        <f t="shared" si="1"/>
        <v>6.5377146</v>
      </c>
    </row>
    <row r="7" spans="1:21" x14ac:dyDescent="0.2">
      <c r="A7" t="s">
        <v>120</v>
      </c>
      <c r="B7">
        <v>2013</v>
      </c>
      <c r="C7" t="s">
        <v>308</v>
      </c>
      <c r="E7" t="s">
        <v>205</v>
      </c>
      <c r="F7">
        <v>2</v>
      </c>
      <c r="I7" t="s">
        <v>27</v>
      </c>
      <c r="J7" t="str">
        <f>_xlfn.CONCAT(I7," (",F7,")")</f>
        <v>Olyset (2)</v>
      </c>
      <c r="K7" t="s">
        <v>28</v>
      </c>
      <c r="L7" t="str">
        <f>_xlfn.CONCAT(K7," (",F7,")")</f>
        <v>Oly (2)</v>
      </c>
      <c r="N7" t="s">
        <v>205</v>
      </c>
      <c r="O7" t="str">
        <f>LEFT(R7,9)</f>
        <v>11.857492</v>
      </c>
      <c r="P7" t="str">
        <f>RIGHT(R7,9)</f>
        <v>3.3859348</v>
      </c>
      <c r="R7" t="s">
        <v>231</v>
      </c>
      <c r="T7" t="str">
        <f t="shared" si="0"/>
        <v>3.3859348</v>
      </c>
      <c r="U7" t="str">
        <f t="shared" si="1"/>
        <v>11.857492</v>
      </c>
    </row>
    <row r="8" spans="1:21" ht="17" x14ac:dyDescent="0.2">
      <c r="A8" t="s">
        <v>120</v>
      </c>
      <c r="B8">
        <v>2017</v>
      </c>
      <c r="C8" t="s">
        <v>308</v>
      </c>
      <c r="E8" t="s">
        <v>157</v>
      </c>
      <c r="I8" t="s">
        <v>158</v>
      </c>
      <c r="J8" t="str">
        <f>_xlfn.CONCAT(I8," (",F8,")")</f>
        <v>LifeNet ()</v>
      </c>
      <c r="K8" t="s">
        <v>159</v>
      </c>
      <c r="L8" t="str">
        <f>_xlfn.CONCAT(K8," (",F8,")")</f>
        <v>Life ()</v>
      </c>
      <c r="N8" t="s">
        <v>157</v>
      </c>
      <c r="O8" t="str">
        <f>LEFT(R8,8)</f>
        <v>6.579831</v>
      </c>
      <c r="P8" t="str">
        <f>RIGHT(R8,9)</f>
        <v xml:space="preserve"> 2.577133</v>
      </c>
      <c r="R8" s="1" t="s">
        <v>160</v>
      </c>
      <c r="T8" t="str">
        <f t="shared" si="0"/>
        <v xml:space="preserve"> 2.577133</v>
      </c>
      <c r="U8" t="str">
        <f t="shared" si="1"/>
        <v>6.579831</v>
      </c>
    </row>
    <row r="9" spans="1:21" x14ac:dyDescent="0.2">
      <c r="A9" t="s">
        <v>120</v>
      </c>
      <c r="B9">
        <v>2017</v>
      </c>
      <c r="C9" t="s">
        <v>308</v>
      </c>
      <c r="E9" t="s">
        <v>157</v>
      </c>
      <c r="I9" t="s">
        <v>71</v>
      </c>
      <c r="J9" t="str">
        <f>_xlfn.CONCAT(I9," (",F9,")")</f>
        <v>PermaNet 3.0 ()</v>
      </c>
      <c r="K9" t="s">
        <v>73</v>
      </c>
      <c r="L9" t="str">
        <f>_xlfn.CONCAT(K9," (",F9,")")</f>
        <v>PN3 ()</v>
      </c>
      <c r="N9" t="s">
        <v>157</v>
      </c>
      <c r="O9" t="str">
        <f>LEFT(R9,9)</f>
        <v>6.5942692</v>
      </c>
      <c r="P9" t="str">
        <f>RIGHT(R9,9)</f>
        <v xml:space="preserve"> 2.512536</v>
      </c>
      <c r="R9" t="s">
        <v>161</v>
      </c>
      <c r="T9" t="str">
        <f t="shared" si="0"/>
        <v xml:space="preserve"> 2.512536</v>
      </c>
      <c r="U9" t="str">
        <f t="shared" si="1"/>
        <v>6.5942692</v>
      </c>
    </row>
    <row r="10" spans="1:21" ht="17" x14ac:dyDescent="0.2">
      <c r="A10" t="s">
        <v>120</v>
      </c>
      <c r="B10">
        <v>2020</v>
      </c>
      <c r="C10" t="s">
        <v>308</v>
      </c>
      <c r="E10" t="s">
        <v>123</v>
      </c>
      <c r="I10" t="s">
        <v>72</v>
      </c>
      <c r="J10" t="str">
        <f>_xlfn.CONCAT(I10," (",F10,")")</f>
        <v>Yorkool ()</v>
      </c>
      <c r="K10" t="s">
        <v>74</v>
      </c>
      <c r="L10" t="str">
        <f>_xlfn.CONCAT(K10," (",F10,")")</f>
        <v>Ykl ()</v>
      </c>
      <c r="N10" t="s">
        <v>123</v>
      </c>
      <c r="O10" t="str">
        <f>LEFT(R10,8)</f>
        <v>9.714572</v>
      </c>
      <c r="P10" t="str">
        <f>RIGHT(R10,9)</f>
        <v xml:space="preserve"> 1.664426</v>
      </c>
      <c r="R10" s="1" t="s">
        <v>130</v>
      </c>
      <c r="T10" t="str">
        <f t="shared" si="0"/>
        <v xml:space="preserve"> 1.664426</v>
      </c>
      <c r="U10" t="str">
        <f t="shared" si="1"/>
        <v>9.714572</v>
      </c>
    </row>
    <row r="11" spans="1:21" ht="17" x14ac:dyDescent="0.2">
      <c r="A11" t="s">
        <v>120</v>
      </c>
      <c r="B11">
        <v>2020</v>
      </c>
      <c r="C11" t="s">
        <v>308</v>
      </c>
      <c r="E11" t="s">
        <v>122</v>
      </c>
      <c r="I11" t="s">
        <v>66</v>
      </c>
      <c r="J11" t="str">
        <f>_xlfn.CONCAT(I11," (",F11,")")</f>
        <v>PermaNet 2.0 ()</v>
      </c>
      <c r="K11" t="s">
        <v>67</v>
      </c>
      <c r="L11" t="str">
        <f>_xlfn.CONCAT(K11," (",F11,")")</f>
        <v>PN ()</v>
      </c>
      <c r="N11" t="s">
        <v>122</v>
      </c>
      <c r="O11" t="str">
        <f>LEFT(R11,8)</f>
        <v>6.797307</v>
      </c>
      <c r="P11" t="str">
        <f>RIGHT(R11,9)</f>
        <v xml:space="preserve"> 1.775234</v>
      </c>
      <c r="R11" s="1" t="s">
        <v>129</v>
      </c>
      <c r="T11" t="str">
        <f t="shared" si="0"/>
        <v xml:space="preserve"> 1.775234</v>
      </c>
      <c r="U11" t="str">
        <f t="shared" si="1"/>
        <v>6.797307</v>
      </c>
    </row>
    <row r="12" spans="1:21" ht="17" x14ac:dyDescent="0.2">
      <c r="A12" t="s">
        <v>120</v>
      </c>
      <c r="B12">
        <v>2020</v>
      </c>
      <c r="C12" t="s">
        <v>308</v>
      </c>
      <c r="E12" t="s">
        <v>121</v>
      </c>
      <c r="I12" t="s">
        <v>17</v>
      </c>
      <c r="J12" t="str">
        <f>_xlfn.CONCAT(I12," (",F12,")")</f>
        <v>DawaPlus 2.0 ()</v>
      </c>
      <c r="K12" t="s">
        <v>18</v>
      </c>
      <c r="L12" t="str">
        <f>_xlfn.CONCAT(K12," (",F12,")")</f>
        <v>Dawa ()</v>
      </c>
      <c r="N12" t="s">
        <v>121</v>
      </c>
      <c r="O12" t="str">
        <f>LEFT(R12,9)</f>
        <v>7.359936,</v>
      </c>
      <c r="P12" t="str">
        <f>RIGHT(R12,9)</f>
        <v xml:space="preserve"> 2.604307</v>
      </c>
      <c r="R12" s="1" t="s">
        <v>128</v>
      </c>
      <c r="T12" t="str">
        <f t="shared" si="0"/>
        <v xml:space="preserve"> 2.604307</v>
      </c>
      <c r="U12" t="str">
        <f t="shared" si="1"/>
        <v>7.359936,</v>
      </c>
    </row>
    <row r="13" spans="1:21" ht="17" x14ac:dyDescent="0.2">
      <c r="A13" t="s">
        <v>105</v>
      </c>
      <c r="B13">
        <v>2022</v>
      </c>
      <c r="C13" t="s">
        <v>307</v>
      </c>
      <c r="E13" t="s">
        <v>107</v>
      </c>
      <c r="I13" t="s">
        <v>71</v>
      </c>
      <c r="J13" t="str">
        <f>_xlfn.CONCAT(I13," (",F13,")")</f>
        <v>PermaNet 3.0 ()</v>
      </c>
      <c r="K13" t="s">
        <v>73</v>
      </c>
      <c r="L13" t="str">
        <f>_xlfn.CONCAT(K13," (",F13,")")</f>
        <v>PN3 ()</v>
      </c>
      <c r="N13" t="s">
        <v>107</v>
      </c>
      <c r="O13" t="str">
        <f>LEFT(R13,9)</f>
        <v>10.632516</v>
      </c>
      <c r="P13" t="str">
        <f>RIGHT(R13,9)</f>
        <v>-4.754291</v>
      </c>
      <c r="R13" s="1" t="s">
        <v>112</v>
      </c>
      <c r="T13" t="str">
        <f t="shared" si="0"/>
        <v>-4.754291</v>
      </c>
      <c r="U13" t="str">
        <f t="shared" si="1"/>
        <v>10.632516</v>
      </c>
    </row>
    <row r="14" spans="1:21" ht="17" x14ac:dyDescent="0.2">
      <c r="A14" t="s">
        <v>105</v>
      </c>
      <c r="B14">
        <v>2022</v>
      </c>
      <c r="C14" t="s">
        <v>307</v>
      </c>
      <c r="E14" t="s">
        <v>108</v>
      </c>
      <c r="I14" t="s">
        <v>109</v>
      </c>
      <c r="J14" t="str">
        <f>_xlfn.CONCAT(I14," (",F14,")")</f>
        <v>Interceptor ()</v>
      </c>
      <c r="K14" t="s">
        <v>110</v>
      </c>
      <c r="L14" t="str">
        <f>_xlfn.CONCAT(K14," (",F14,")")</f>
        <v>Int ()</v>
      </c>
      <c r="N14" t="s">
        <v>108</v>
      </c>
      <c r="O14" t="str">
        <f>LEFT(R14,9)</f>
        <v>10.325776</v>
      </c>
      <c r="P14" t="str">
        <f>RIGHT(R14,9)</f>
        <v>-3.174079</v>
      </c>
      <c r="R14" s="1" t="s">
        <v>113</v>
      </c>
      <c r="T14" t="str">
        <f t="shared" si="0"/>
        <v>-3.174079</v>
      </c>
      <c r="U14" t="str">
        <f t="shared" si="1"/>
        <v>10.325776</v>
      </c>
    </row>
    <row r="15" spans="1:21" ht="17" x14ac:dyDescent="0.2">
      <c r="A15" t="s">
        <v>105</v>
      </c>
      <c r="B15">
        <v>2022</v>
      </c>
      <c r="C15" t="s">
        <v>307</v>
      </c>
      <c r="E15" t="s">
        <v>106</v>
      </c>
      <c r="I15" t="s">
        <v>80</v>
      </c>
      <c r="J15" t="str">
        <f>_xlfn.CONCAT(I15," (",F15,")")</f>
        <v>Interceptor G2 ()</v>
      </c>
      <c r="K15" t="s">
        <v>83</v>
      </c>
      <c r="L15" t="str">
        <f>_xlfn.CONCAT(K15," (",F15,")")</f>
        <v>IG2 ()</v>
      </c>
      <c r="N15" t="s">
        <v>106</v>
      </c>
      <c r="O15" t="str">
        <f>LEFT(R15,9)</f>
        <v>10.978330</v>
      </c>
      <c r="P15" t="str">
        <f>RIGHT(R15,9)</f>
        <v>-4.914451</v>
      </c>
      <c r="R15" s="1" t="s">
        <v>111</v>
      </c>
      <c r="T15" t="str">
        <f t="shared" si="0"/>
        <v>-4.914451</v>
      </c>
      <c r="U15" t="str">
        <f t="shared" si="1"/>
        <v>10.978330</v>
      </c>
    </row>
    <row r="16" spans="1:21" x14ac:dyDescent="0.2">
      <c r="A16" t="s">
        <v>70</v>
      </c>
      <c r="B16">
        <v>2023</v>
      </c>
      <c r="C16" t="s">
        <v>306</v>
      </c>
      <c r="E16" t="s">
        <v>165</v>
      </c>
      <c r="I16" t="s">
        <v>71</v>
      </c>
      <c r="J16" t="str">
        <f>_xlfn.CONCAT(I16," (",F16,")")</f>
        <v>PermaNet 3.0 ()</v>
      </c>
      <c r="K16" t="s">
        <v>73</v>
      </c>
      <c r="L16" t="str">
        <f>_xlfn.CONCAT(K16," (",F16,")")</f>
        <v>PN3 ()</v>
      </c>
      <c r="N16" t="s">
        <v>165</v>
      </c>
      <c r="O16" t="str">
        <f>LEFT(R16,9)</f>
        <v>-2.580421</v>
      </c>
      <c r="P16" t="str">
        <f>RIGHT(R16,9)</f>
        <v>708758554</v>
      </c>
      <c r="R16" s="3" t="s">
        <v>167</v>
      </c>
      <c r="T16" t="str">
        <f t="shared" si="0"/>
        <v>708758554</v>
      </c>
      <c r="U16" t="str">
        <f t="shared" si="1"/>
        <v>-2.580421</v>
      </c>
    </row>
    <row r="17" spans="1:21" x14ac:dyDescent="0.2">
      <c r="A17" t="s">
        <v>70</v>
      </c>
      <c r="B17">
        <v>2023</v>
      </c>
      <c r="C17" t="s">
        <v>306</v>
      </c>
      <c r="E17" t="s">
        <v>166</v>
      </c>
      <c r="I17" t="s">
        <v>72</v>
      </c>
      <c r="J17" t="str">
        <f>_xlfn.CONCAT(I17," (",F17,")")</f>
        <v>Yorkool ()</v>
      </c>
      <c r="K17" t="s">
        <v>74</v>
      </c>
      <c r="L17" t="str">
        <f>_xlfn.CONCAT(K17," (",F17,")")</f>
        <v>Ykl ()</v>
      </c>
      <c r="N17" t="s">
        <v>166</v>
      </c>
      <c r="O17" t="str">
        <f>LEFT(R17,9)</f>
        <v>-2.844502</v>
      </c>
      <c r="P17" t="str">
        <f>RIGHT(R17,9)</f>
        <v>595647435</v>
      </c>
      <c r="R17" s="3" t="s">
        <v>168</v>
      </c>
      <c r="T17" t="str">
        <f t="shared" si="0"/>
        <v>595647435</v>
      </c>
      <c r="U17" t="str">
        <f t="shared" si="1"/>
        <v>-2.844502</v>
      </c>
    </row>
    <row r="18" spans="1:21" x14ac:dyDescent="0.2">
      <c r="A18" t="s">
        <v>14</v>
      </c>
      <c r="B18">
        <v>2019</v>
      </c>
      <c r="C18" t="s">
        <v>287</v>
      </c>
      <c r="D18" t="s">
        <v>15</v>
      </c>
      <c r="E18" t="s">
        <v>16</v>
      </c>
      <c r="F18" s="5">
        <v>1.6</v>
      </c>
      <c r="G18" s="6" t="s">
        <v>315</v>
      </c>
      <c r="H18">
        <v>17.399999999999999</v>
      </c>
      <c r="I18" t="s">
        <v>17</v>
      </c>
      <c r="J18" t="str">
        <f>_xlfn.CONCAT(I18," (",F18,")")</f>
        <v>DawaPlus 2.0 (1.6)</v>
      </c>
      <c r="K18" t="s">
        <v>18</v>
      </c>
      <c r="L18" t="str">
        <f>_xlfn.CONCAT(K18," (",F18,")")</f>
        <v>Dawa (1.6)</v>
      </c>
      <c r="M18" t="s">
        <v>19</v>
      </c>
      <c r="N18" t="s">
        <v>16</v>
      </c>
      <c r="O18">
        <v>21.518884</v>
      </c>
      <c r="P18">
        <v>2.0629632</v>
      </c>
      <c r="Q18">
        <v>6</v>
      </c>
      <c r="R18" t="str">
        <f>_xlfn.CONCAT(T18,", ",U18)</f>
        <v>21.518884, 2.0629632</v>
      </c>
      <c r="T18">
        <f t="shared" ref="T18:T68" si="2">O18</f>
        <v>21.518884</v>
      </c>
      <c r="U18">
        <f t="shared" ref="U18:U68" si="3">P18</f>
        <v>2.0629632</v>
      </c>
    </row>
    <row r="19" spans="1:21" x14ac:dyDescent="0.2">
      <c r="A19" t="s">
        <v>14</v>
      </c>
      <c r="B19">
        <v>2019</v>
      </c>
      <c r="C19" t="s">
        <v>287</v>
      </c>
      <c r="D19" t="s">
        <v>15</v>
      </c>
      <c r="E19" t="s">
        <v>20</v>
      </c>
      <c r="F19" s="5">
        <v>2.2000000000000002</v>
      </c>
      <c r="G19" s="6" t="s">
        <v>316</v>
      </c>
      <c r="H19">
        <v>36.700000000000003</v>
      </c>
      <c r="I19" t="s">
        <v>21</v>
      </c>
      <c r="J19" t="str">
        <f>_xlfn.CONCAT(I19," (",F19,")")</f>
        <v>Duranet (2.2)</v>
      </c>
      <c r="K19" t="s">
        <v>22</v>
      </c>
      <c r="L19" t="str">
        <f>_xlfn.CONCAT(K19," (",F19,")")</f>
        <v>Dura (2.2)</v>
      </c>
      <c r="M19" t="s">
        <v>19</v>
      </c>
      <c r="N19" t="s">
        <v>23</v>
      </c>
      <c r="O19">
        <v>19.342525999999999</v>
      </c>
      <c r="P19">
        <v>3.0821800000000001</v>
      </c>
      <c r="Q19">
        <v>12</v>
      </c>
      <c r="R19" t="str">
        <f>_xlfn.CONCAT(T19,", ",U19)</f>
        <v>19.342526, 3.08218</v>
      </c>
      <c r="T19">
        <f t="shared" si="2"/>
        <v>19.342525999999999</v>
      </c>
      <c r="U19">
        <f t="shared" si="3"/>
        <v>3.0821800000000001</v>
      </c>
    </row>
    <row r="20" spans="1:21" x14ac:dyDescent="0.2">
      <c r="A20" t="s">
        <v>14</v>
      </c>
      <c r="B20">
        <v>2023</v>
      </c>
      <c r="C20" t="s">
        <v>287</v>
      </c>
      <c r="E20" t="s">
        <v>280</v>
      </c>
      <c r="I20" t="s">
        <v>281</v>
      </c>
      <c r="J20" t="str">
        <f>_xlfn.CONCAT(I20," (",F20,")")</f>
        <v>SafeNet ()</v>
      </c>
      <c r="K20" t="s">
        <v>283</v>
      </c>
      <c r="L20" t="str">
        <f>_xlfn.CONCAT(K20," (",F20,")")</f>
        <v>Safe ()</v>
      </c>
      <c r="N20" t="s">
        <v>280</v>
      </c>
      <c r="O20" t="str">
        <f>LEFT(R20,9)</f>
        <v>-5.946373</v>
      </c>
      <c r="P20" t="str">
        <f>RIGHT(R20,9)</f>
        <v xml:space="preserve"> 29.18852</v>
      </c>
      <c r="R20" s="4" t="s">
        <v>284</v>
      </c>
      <c r="T20" t="str">
        <f t="shared" si="2"/>
        <v>-5.946373</v>
      </c>
      <c r="U20" t="str">
        <f t="shared" si="3"/>
        <v xml:space="preserve"> 29.18852</v>
      </c>
    </row>
    <row r="21" spans="1:21" x14ac:dyDescent="0.2">
      <c r="A21" t="s">
        <v>14</v>
      </c>
      <c r="B21">
        <v>2023</v>
      </c>
      <c r="C21" t="s">
        <v>287</v>
      </c>
      <c r="E21" t="s">
        <v>282</v>
      </c>
      <c r="I21" t="s">
        <v>270</v>
      </c>
      <c r="J21" t="str">
        <f>_xlfn.CONCAT(I21," (",F21,")")</f>
        <v>Veeralin ()</v>
      </c>
      <c r="K21" t="s">
        <v>272</v>
      </c>
      <c r="L21" t="str">
        <f>_xlfn.CONCAT(K21," (",F21,")")</f>
        <v>Veer ()</v>
      </c>
      <c r="N21" t="s">
        <v>282</v>
      </c>
      <c r="O21" t="str">
        <f>LEFT(R21,9)</f>
        <v>-7.290173</v>
      </c>
      <c r="P21" t="str">
        <f>RIGHT(R21,9)</f>
        <v>27.428903</v>
      </c>
      <c r="R21" s="4" t="s">
        <v>285</v>
      </c>
      <c r="T21" t="str">
        <f t="shared" si="2"/>
        <v>-7.290173</v>
      </c>
      <c r="U21" t="str">
        <f t="shared" si="3"/>
        <v>27.428903</v>
      </c>
    </row>
    <row r="22" spans="1:21" ht="17" x14ac:dyDescent="0.2">
      <c r="A22" t="s">
        <v>147</v>
      </c>
      <c r="B22">
        <v>2018</v>
      </c>
      <c r="C22" t="s">
        <v>305</v>
      </c>
      <c r="E22" t="s">
        <v>151</v>
      </c>
      <c r="F22" s="7">
        <v>0.92</v>
      </c>
      <c r="G22" s="7" t="s">
        <v>319</v>
      </c>
      <c r="I22" t="s">
        <v>51</v>
      </c>
      <c r="J22" t="str">
        <f>_xlfn.CONCAT(I22," (",F22,")")</f>
        <v>MAGNet (0.92)</v>
      </c>
      <c r="K22" t="s">
        <v>156</v>
      </c>
      <c r="L22" t="str">
        <f>_xlfn.CONCAT(K22," (",F22,")")</f>
        <v>PN/Mag (0.92)</v>
      </c>
      <c r="N22" t="s">
        <v>151</v>
      </c>
      <c r="O22" t="str">
        <f>LEFT(R22,9)</f>
        <v>12.607325</v>
      </c>
      <c r="P22" t="str">
        <f>RIGHT(R22,9)</f>
        <v>37.453444</v>
      </c>
      <c r="R22" s="1" t="s">
        <v>155</v>
      </c>
      <c r="T22" t="str">
        <f t="shared" si="2"/>
        <v>12.607325</v>
      </c>
      <c r="U22" t="str">
        <f t="shared" si="3"/>
        <v>37.453444</v>
      </c>
    </row>
    <row r="23" spans="1:21" ht="17" x14ac:dyDescent="0.2">
      <c r="A23" t="s">
        <v>147</v>
      </c>
      <c r="B23">
        <v>2018</v>
      </c>
      <c r="C23" t="s">
        <v>305</v>
      </c>
      <c r="E23" t="s">
        <v>148</v>
      </c>
      <c r="F23" s="7">
        <v>1.83</v>
      </c>
      <c r="G23" s="7" t="s">
        <v>320</v>
      </c>
      <c r="I23" t="s">
        <v>66</v>
      </c>
      <c r="J23" t="str">
        <f>_xlfn.CONCAT(I23," (",F23,")")</f>
        <v>PermaNet 2.0 (1.83)</v>
      </c>
      <c r="K23" t="s">
        <v>156</v>
      </c>
      <c r="L23" t="str">
        <f>_xlfn.CONCAT(K23," (",F23,")")</f>
        <v>PN/Mag (1.83)</v>
      </c>
      <c r="N23" t="s">
        <v>148</v>
      </c>
      <c r="O23" t="str">
        <f>LEFT(R23,9)</f>
        <v>10.183498</v>
      </c>
      <c r="P23" t="str">
        <f>RIGHT(R23,9)</f>
        <v>37.048720</v>
      </c>
      <c r="R23" s="1" t="s">
        <v>152</v>
      </c>
      <c r="T23" t="str">
        <f t="shared" si="2"/>
        <v>10.183498</v>
      </c>
      <c r="U23" t="str">
        <f t="shared" si="3"/>
        <v>37.048720</v>
      </c>
    </row>
    <row r="24" spans="1:21" ht="17" x14ac:dyDescent="0.2">
      <c r="A24" t="s">
        <v>147</v>
      </c>
      <c r="B24">
        <v>2018</v>
      </c>
      <c r="C24" t="s">
        <v>305</v>
      </c>
      <c r="E24" t="s">
        <v>150</v>
      </c>
      <c r="F24" s="7">
        <v>1.66</v>
      </c>
      <c r="G24" s="7" t="s">
        <v>321</v>
      </c>
      <c r="I24" t="s">
        <v>66</v>
      </c>
      <c r="J24" t="str">
        <f>_xlfn.CONCAT(I24," (",F24,")")</f>
        <v>PermaNet 2.0 (1.66)</v>
      </c>
      <c r="K24" t="s">
        <v>156</v>
      </c>
      <c r="L24" t="str">
        <f>_xlfn.CONCAT(K24," (",F24,")")</f>
        <v>PN/Mag (1.66)</v>
      </c>
      <c r="N24" t="s">
        <v>150</v>
      </c>
      <c r="O24" t="str">
        <f>LEFT(R24,8)</f>
        <v>7.880860</v>
      </c>
      <c r="P24" t="str">
        <f>RIGHT(R24,9)</f>
        <v>38.516108</v>
      </c>
      <c r="R24" s="1" t="s">
        <v>154</v>
      </c>
      <c r="T24" t="str">
        <f t="shared" si="2"/>
        <v>7.880860</v>
      </c>
      <c r="U24" t="str">
        <f t="shared" si="3"/>
        <v>38.516108</v>
      </c>
    </row>
    <row r="25" spans="1:21" ht="17" x14ac:dyDescent="0.2">
      <c r="A25" t="s">
        <v>147</v>
      </c>
      <c r="B25">
        <v>2018</v>
      </c>
      <c r="C25" t="s">
        <v>305</v>
      </c>
      <c r="E25" t="s">
        <v>149</v>
      </c>
      <c r="F25" s="7">
        <v>2.25</v>
      </c>
      <c r="G25" s="7" t="s">
        <v>322</v>
      </c>
      <c r="I25" t="s">
        <v>51</v>
      </c>
      <c r="J25" t="str">
        <f>_xlfn.CONCAT(I25," (",F25,")")</f>
        <v>MAGNet (2.25)</v>
      </c>
      <c r="K25" t="s">
        <v>156</v>
      </c>
      <c r="L25" t="str">
        <f>_xlfn.CONCAT(K25," (",F25,")")</f>
        <v>PN/Mag (2.25)</v>
      </c>
      <c r="N25" t="s">
        <v>149</v>
      </c>
      <c r="O25" t="str">
        <f>LEFT(R25,9)</f>
        <v>14.268161</v>
      </c>
      <c r="P25" t="str">
        <f>RIGHT(R25,9)</f>
        <v>38.507649</v>
      </c>
      <c r="R25" s="1" t="s">
        <v>153</v>
      </c>
      <c r="T25" t="str">
        <f t="shared" si="2"/>
        <v>14.268161</v>
      </c>
      <c r="U25" t="str">
        <f t="shared" si="3"/>
        <v>38.507649</v>
      </c>
    </row>
    <row r="26" spans="1:21" x14ac:dyDescent="0.2">
      <c r="A26" t="s">
        <v>24</v>
      </c>
      <c r="B26">
        <v>2021</v>
      </c>
      <c r="C26" t="s">
        <v>288</v>
      </c>
      <c r="D26" t="s">
        <v>25</v>
      </c>
      <c r="E26" t="s">
        <v>26</v>
      </c>
      <c r="F26">
        <v>2.2999999999999998</v>
      </c>
      <c r="G26" t="s">
        <v>317</v>
      </c>
      <c r="I26" t="s">
        <v>27</v>
      </c>
      <c r="J26" t="str">
        <f>I26</f>
        <v>Olyset</v>
      </c>
      <c r="K26" t="s">
        <v>28</v>
      </c>
      <c r="L26" t="str">
        <f>K26</f>
        <v>Oly</v>
      </c>
      <c r="M26" t="str">
        <f>D26</f>
        <v>Northern</v>
      </c>
      <c r="N26" t="str">
        <f>E26</f>
        <v>Nanumba South</v>
      </c>
      <c r="O26">
        <v>0.123586</v>
      </c>
      <c r="P26">
        <v>8.7753894999999993</v>
      </c>
      <c r="Q26">
        <v>12</v>
      </c>
      <c r="R26" t="str">
        <f>_xlfn.CONCAT(T26,", ",U26)</f>
        <v>0.123586, 8.7753895</v>
      </c>
      <c r="T26">
        <f t="shared" si="2"/>
        <v>0.123586</v>
      </c>
      <c r="U26">
        <f t="shared" si="3"/>
        <v>8.7753894999999993</v>
      </c>
    </row>
    <row r="27" spans="1:21" x14ac:dyDescent="0.2">
      <c r="A27" t="s">
        <v>24</v>
      </c>
      <c r="B27">
        <v>2021</v>
      </c>
      <c r="C27" t="s">
        <v>288</v>
      </c>
      <c r="D27" t="s">
        <v>25</v>
      </c>
      <c r="E27" t="s">
        <v>29</v>
      </c>
      <c r="F27">
        <v>2.8</v>
      </c>
      <c r="G27" t="s">
        <v>318</v>
      </c>
      <c r="I27" t="s">
        <v>17</v>
      </c>
      <c r="J27" t="str">
        <f>I27</f>
        <v>DawaPlus 2.0</v>
      </c>
      <c r="K27" t="s">
        <v>18</v>
      </c>
      <c r="L27" t="str">
        <f>K27</f>
        <v>Dawa</v>
      </c>
      <c r="M27" t="str">
        <f>D27</f>
        <v>Northern</v>
      </c>
      <c r="N27" t="s">
        <v>30</v>
      </c>
      <c r="O27">
        <v>0.37350508999999998</v>
      </c>
      <c r="P27">
        <v>9.1732735999999999</v>
      </c>
      <c r="Q27">
        <v>6</v>
      </c>
      <c r="R27" t="str">
        <f>_xlfn.CONCAT(T27,", ",U27)</f>
        <v>0.37350509, 9.1732736</v>
      </c>
      <c r="T27">
        <f t="shared" si="2"/>
        <v>0.37350508999999998</v>
      </c>
      <c r="U27">
        <f t="shared" si="3"/>
        <v>9.1732735999999999</v>
      </c>
    </row>
    <row r="28" spans="1:21" ht="17" x14ac:dyDescent="0.2">
      <c r="A28" t="s">
        <v>131</v>
      </c>
      <c r="B28">
        <v>2019</v>
      </c>
      <c r="C28" t="s">
        <v>300</v>
      </c>
      <c r="E28" t="s">
        <v>132</v>
      </c>
      <c r="I28" t="s">
        <v>66</v>
      </c>
      <c r="J28" t="str">
        <f>_xlfn.CONCAT(I28," (",F28,")")</f>
        <v>PermaNet 2.0 ()</v>
      </c>
      <c r="K28" t="s">
        <v>67</v>
      </c>
      <c r="L28" t="str">
        <f>_xlfn.CONCAT(K28," (",F28,")")</f>
        <v>PN ()</v>
      </c>
      <c r="N28" t="s">
        <v>132</v>
      </c>
      <c r="O28" t="str">
        <f>LEFT(R28,9)</f>
        <v>10.181890</v>
      </c>
      <c r="P28" t="str">
        <f>RIGHT(R28,9)</f>
        <v>14.039702</v>
      </c>
      <c r="R28" s="1" t="s">
        <v>134</v>
      </c>
      <c r="T28" t="str">
        <f t="shared" si="2"/>
        <v>10.181890</v>
      </c>
      <c r="U28" t="str">
        <f t="shared" si="3"/>
        <v>14.039702</v>
      </c>
    </row>
    <row r="29" spans="1:21" ht="17" x14ac:dyDescent="0.2">
      <c r="A29" t="s">
        <v>131</v>
      </c>
      <c r="B29">
        <v>2019</v>
      </c>
      <c r="C29" t="s">
        <v>300</v>
      </c>
      <c r="E29" t="s">
        <v>133</v>
      </c>
      <c r="I29" t="s">
        <v>66</v>
      </c>
      <c r="J29" t="str">
        <f>_xlfn.CONCAT(I29," (",F29,")")</f>
        <v>PermaNet 2.0 ()</v>
      </c>
      <c r="K29" t="s">
        <v>67</v>
      </c>
      <c r="L29" t="str">
        <f>_xlfn.CONCAT(K29," (",F29,")")</f>
        <v>PN ()</v>
      </c>
      <c r="N29" t="s">
        <v>133</v>
      </c>
      <c r="O29" t="str">
        <f>LEFT(R29,9)</f>
        <v>11.290342</v>
      </c>
      <c r="P29" t="str">
        <f>RIGHT(R29,9)</f>
        <v>10.714187</v>
      </c>
      <c r="R29" s="1" t="s">
        <v>135</v>
      </c>
      <c r="T29" t="str">
        <f t="shared" si="2"/>
        <v>11.290342</v>
      </c>
      <c r="U29" t="str">
        <f t="shared" si="3"/>
        <v>10.714187</v>
      </c>
    </row>
    <row r="30" spans="1:21" x14ac:dyDescent="0.2">
      <c r="A30" t="s">
        <v>31</v>
      </c>
      <c r="B30">
        <v>2014</v>
      </c>
      <c r="C30" t="s">
        <v>289</v>
      </c>
      <c r="E30" t="s">
        <v>215</v>
      </c>
      <c r="F30">
        <v>2.9</v>
      </c>
      <c r="I30" t="s">
        <v>17</v>
      </c>
      <c r="J30" t="str">
        <f>_xlfn.CONCAT(I30," (",F30,")")</f>
        <v>DawaPlus 2.0 (2.9)</v>
      </c>
      <c r="K30" t="s">
        <v>18</v>
      </c>
      <c r="L30" t="str">
        <f>_xlfn.CONCAT(K30," (",F30,")")</f>
        <v>Dawa (2.9)</v>
      </c>
      <c r="N30" t="s">
        <v>215</v>
      </c>
      <c r="O30" t="str">
        <f>LEFT(R30,9)</f>
        <v>0.0853293</v>
      </c>
      <c r="P30" t="str">
        <f>RIGHT(R30,9)</f>
        <v>34.433475</v>
      </c>
      <c r="R30" t="s">
        <v>236</v>
      </c>
      <c r="T30" t="str">
        <f t="shared" si="2"/>
        <v>0.0853293</v>
      </c>
      <c r="U30" t="str">
        <f t="shared" si="3"/>
        <v>34.433475</v>
      </c>
    </row>
    <row r="31" spans="1:21" x14ac:dyDescent="0.2">
      <c r="A31" t="s">
        <v>31</v>
      </c>
      <c r="B31">
        <v>2014</v>
      </c>
      <c r="C31" t="s">
        <v>289</v>
      </c>
      <c r="E31" t="s">
        <v>215</v>
      </c>
      <c r="F31">
        <v>2.9</v>
      </c>
      <c r="I31" t="s">
        <v>143</v>
      </c>
      <c r="J31" t="str">
        <f>_xlfn.CONCAT(I31," (",F31,")")</f>
        <v>DuraNet (2.9)</v>
      </c>
      <c r="K31" t="s">
        <v>22</v>
      </c>
      <c r="L31" t="str">
        <f>_xlfn.CONCAT(K31," (",F31,")")</f>
        <v>Dura (2.9)</v>
      </c>
      <c r="N31" t="s">
        <v>215</v>
      </c>
      <c r="O31" t="str">
        <f>LEFT(R31,9)</f>
        <v>0.0432548</v>
      </c>
      <c r="P31" t="str">
        <f>RIGHT(R31,9)</f>
        <v>34.464256</v>
      </c>
      <c r="R31" t="s">
        <v>237</v>
      </c>
      <c r="T31" t="str">
        <f t="shared" si="2"/>
        <v>0.0432548</v>
      </c>
      <c r="U31" t="str">
        <f t="shared" si="3"/>
        <v>34.464256</v>
      </c>
    </row>
    <row r="32" spans="1:21" x14ac:dyDescent="0.2">
      <c r="A32" t="s">
        <v>31</v>
      </c>
      <c r="B32">
        <v>2014</v>
      </c>
      <c r="C32" t="s">
        <v>289</v>
      </c>
      <c r="E32" t="s">
        <v>215</v>
      </c>
      <c r="F32">
        <v>2.9</v>
      </c>
      <c r="I32" t="s">
        <v>216</v>
      </c>
      <c r="J32" t="str">
        <f>_xlfn.CONCAT(I32," (",F32,")")</f>
        <v>Interceptor  (2.9)</v>
      </c>
      <c r="K32" t="s">
        <v>217</v>
      </c>
      <c r="L32" t="str">
        <f>_xlfn.CONCAT(K32," (",F32,")")</f>
        <v>Int  (2.9)</v>
      </c>
      <c r="N32" t="s">
        <v>215</v>
      </c>
      <c r="O32" t="str">
        <f>LEFT(R32,9)</f>
        <v>0.1104477</v>
      </c>
      <c r="P32" t="str">
        <f>RIGHT(R32,9)</f>
        <v>34.412119</v>
      </c>
      <c r="R32" t="s">
        <v>238</v>
      </c>
      <c r="T32" t="str">
        <f t="shared" si="2"/>
        <v>0.1104477</v>
      </c>
      <c r="U32" t="str">
        <f t="shared" si="3"/>
        <v>34.412119</v>
      </c>
    </row>
    <row r="33" spans="1:21" x14ac:dyDescent="0.2">
      <c r="A33" t="s">
        <v>31</v>
      </c>
      <c r="B33">
        <v>2014</v>
      </c>
      <c r="C33" t="s">
        <v>289</v>
      </c>
      <c r="E33" t="s">
        <v>215</v>
      </c>
      <c r="F33">
        <v>2.9</v>
      </c>
      <c r="I33" t="s">
        <v>213</v>
      </c>
      <c r="J33" t="str">
        <f>_xlfn.CONCAT(I33," (",F33,")")</f>
        <v>NetProtect (2.9)</v>
      </c>
      <c r="K33" t="s">
        <v>214</v>
      </c>
      <c r="L33" t="str">
        <f>_xlfn.CONCAT(K33," (",F33,")")</f>
        <v>NetP (2.9)</v>
      </c>
      <c r="N33" t="s">
        <v>215</v>
      </c>
      <c r="O33" t="str">
        <f>LEFT(R33,9)</f>
        <v>0.1619545</v>
      </c>
      <c r="P33" t="str">
        <f>RIGHT(R33,9)</f>
        <v>34.408992</v>
      </c>
      <c r="R33" t="s">
        <v>239</v>
      </c>
      <c r="T33" t="str">
        <f t="shared" si="2"/>
        <v>0.1619545</v>
      </c>
      <c r="U33" t="str">
        <f t="shared" si="3"/>
        <v>34.408992</v>
      </c>
    </row>
    <row r="34" spans="1:21" x14ac:dyDescent="0.2">
      <c r="A34" t="s">
        <v>31</v>
      </c>
      <c r="B34">
        <v>2014</v>
      </c>
      <c r="C34" t="s">
        <v>289</v>
      </c>
      <c r="E34" t="s">
        <v>215</v>
      </c>
      <c r="F34">
        <v>2.9</v>
      </c>
      <c r="I34" t="s">
        <v>27</v>
      </c>
      <c r="J34" t="str">
        <f>_xlfn.CONCAT(I34," (",F34,")")</f>
        <v>Olyset (2.9)</v>
      </c>
      <c r="K34" t="s">
        <v>28</v>
      </c>
      <c r="L34" t="str">
        <f>_xlfn.CONCAT(K34," (",F34,")")</f>
        <v>Oly (2.9)</v>
      </c>
      <c r="N34" t="s">
        <v>215</v>
      </c>
      <c r="O34" t="str">
        <f>LEFT(R34,9)</f>
        <v>0.0909650</v>
      </c>
      <c r="P34" t="str">
        <f>RIGHT(R34,9)</f>
        <v>34.331089</v>
      </c>
      <c r="R34" t="s">
        <v>240</v>
      </c>
      <c r="T34" t="str">
        <f t="shared" si="2"/>
        <v>0.0909650</v>
      </c>
      <c r="U34" t="str">
        <f t="shared" si="3"/>
        <v>34.331089</v>
      </c>
    </row>
    <row r="35" spans="1:21" x14ac:dyDescent="0.2">
      <c r="A35" t="s">
        <v>31</v>
      </c>
      <c r="B35">
        <v>2014</v>
      </c>
      <c r="C35" t="s">
        <v>289</v>
      </c>
      <c r="E35" t="s">
        <v>215</v>
      </c>
      <c r="F35">
        <v>2.9</v>
      </c>
      <c r="I35" t="s">
        <v>66</v>
      </c>
      <c r="J35" t="str">
        <f>_xlfn.CONCAT(I35," (",F35,")")</f>
        <v>PermaNet 2.0 (2.9)</v>
      </c>
      <c r="K35" t="s">
        <v>67</v>
      </c>
      <c r="L35" t="str">
        <f>_xlfn.CONCAT(K35," (",F35,")")</f>
        <v>PN (2.9)</v>
      </c>
      <c r="N35" t="s">
        <v>215</v>
      </c>
      <c r="O35" t="str">
        <f>LEFT(R35,9)</f>
        <v>-0.035874</v>
      </c>
      <c r="P35" t="str">
        <f>RIGHT(R35,9)</f>
        <v>34.387606</v>
      </c>
      <c r="R35" s="4" t="s">
        <v>241</v>
      </c>
      <c r="T35" t="str">
        <f t="shared" si="2"/>
        <v>-0.035874</v>
      </c>
      <c r="U35" t="str">
        <f t="shared" si="3"/>
        <v>34.387606</v>
      </c>
    </row>
    <row r="36" spans="1:21" x14ac:dyDescent="0.2">
      <c r="A36" t="s">
        <v>31</v>
      </c>
      <c r="B36">
        <v>2014</v>
      </c>
      <c r="C36" t="s">
        <v>289</v>
      </c>
      <c r="E36" t="s">
        <v>215</v>
      </c>
      <c r="F36">
        <v>2.9</v>
      </c>
      <c r="I36" t="s">
        <v>71</v>
      </c>
      <c r="J36" t="str">
        <f>_xlfn.CONCAT(I36," (",F36,")")</f>
        <v>PermaNet 3.0 (2.9)</v>
      </c>
      <c r="K36" t="s">
        <v>67</v>
      </c>
      <c r="L36" t="str">
        <f>_xlfn.CONCAT(K36," (",F36,")")</f>
        <v>PN (2.9)</v>
      </c>
      <c r="N36" t="s">
        <v>215</v>
      </c>
      <c r="O36" t="str">
        <f>LEFT(R36,9)</f>
        <v>0.1368032</v>
      </c>
      <c r="P36" t="str">
        <f>RIGHT(R36,9)</f>
        <v>34.274577</v>
      </c>
      <c r="R36" t="s">
        <v>242</v>
      </c>
      <c r="T36" t="str">
        <f t="shared" si="2"/>
        <v>0.1368032</v>
      </c>
      <c r="U36" t="str">
        <f t="shared" si="3"/>
        <v>34.274577</v>
      </c>
    </row>
    <row r="37" spans="1:21" x14ac:dyDescent="0.2">
      <c r="A37" t="s">
        <v>31</v>
      </c>
      <c r="B37">
        <v>2021</v>
      </c>
      <c r="C37" t="s">
        <v>289</v>
      </c>
      <c r="D37" t="s">
        <v>34</v>
      </c>
      <c r="E37" t="s">
        <v>35</v>
      </c>
      <c r="F37">
        <v>2.4</v>
      </c>
      <c r="G37" t="s">
        <v>323</v>
      </c>
      <c r="H37">
        <v>37</v>
      </c>
      <c r="I37" t="s">
        <v>17</v>
      </c>
      <c r="J37" t="str">
        <f>I37</f>
        <v>DawaPlus 2.0</v>
      </c>
      <c r="K37" t="s">
        <v>18</v>
      </c>
      <c r="L37" t="str">
        <f>K37</f>
        <v>Dawa</v>
      </c>
      <c r="M37" t="str">
        <f>D37</f>
        <v>Western</v>
      </c>
      <c r="N37" t="str">
        <f>E37</f>
        <v>Busia</v>
      </c>
      <c r="O37">
        <v>34.192625999999997</v>
      </c>
      <c r="P37">
        <v>0.39107895999999998</v>
      </c>
      <c r="Q37">
        <v>12</v>
      </c>
      <c r="R37" t="str">
        <f>_xlfn.CONCAT(T37,", ",U37)</f>
        <v>34.192626, 0.39107896</v>
      </c>
      <c r="T37">
        <f t="shared" si="2"/>
        <v>34.192625999999997</v>
      </c>
      <c r="U37">
        <f t="shared" si="3"/>
        <v>0.39107895999999998</v>
      </c>
    </row>
    <row r="38" spans="1:21" x14ac:dyDescent="0.2">
      <c r="A38" t="s">
        <v>31</v>
      </c>
      <c r="B38">
        <v>2021</v>
      </c>
      <c r="C38" t="s">
        <v>289</v>
      </c>
      <c r="D38" t="s">
        <v>32</v>
      </c>
      <c r="E38" t="s">
        <v>33</v>
      </c>
      <c r="F38">
        <v>2</v>
      </c>
      <c r="G38" t="s">
        <v>324</v>
      </c>
      <c r="H38">
        <v>24.8</v>
      </c>
      <c r="I38" t="s">
        <v>21</v>
      </c>
      <c r="J38" t="str">
        <f>I38</f>
        <v>Duranet</v>
      </c>
      <c r="K38" t="s">
        <v>22</v>
      </c>
      <c r="L38" t="str">
        <f>K38</f>
        <v>Dura</v>
      </c>
      <c r="M38" t="str">
        <f>D38</f>
        <v>Coast</v>
      </c>
      <c r="N38" t="str">
        <f>E38</f>
        <v>Kwale</v>
      </c>
      <c r="O38">
        <v>39.162075999999999</v>
      </c>
      <c r="P38">
        <v>-4.1409662999999997</v>
      </c>
      <c r="Q38">
        <v>12</v>
      </c>
      <c r="R38" t="str">
        <f>_xlfn.CONCAT(T38,", ",U38)</f>
        <v>39.162076, -4.1409663</v>
      </c>
      <c r="T38">
        <f t="shared" si="2"/>
        <v>39.162075999999999</v>
      </c>
      <c r="U38">
        <f t="shared" si="3"/>
        <v>-4.1409662999999997</v>
      </c>
    </row>
    <row r="39" spans="1:21" x14ac:dyDescent="0.2">
      <c r="A39" t="s">
        <v>36</v>
      </c>
      <c r="B39">
        <v>2021</v>
      </c>
      <c r="C39" t="s">
        <v>292</v>
      </c>
      <c r="D39" t="s">
        <v>37</v>
      </c>
      <c r="E39" t="s">
        <v>38</v>
      </c>
      <c r="F39">
        <v>4</v>
      </c>
      <c r="G39" t="s">
        <v>325</v>
      </c>
      <c r="I39" t="s">
        <v>21</v>
      </c>
      <c r="J39" t="str">
        <f>I39</f>
        <v>Duranet</v>
      </c>
      <c r="K39" t="s">
        <v>22</v>
      </c>
      <c r="L39" t="str">
        <f>K39</f>
        <v>Dura</v>
      </c>
      <c r="M39" t="s">
        <v>39</v>
      </c>
      <c r="N39" t="s">
        <v>38</v>
      </c>
      <c r="O39">
        <v>-8.1563762000000004</v>
      </c>
      <c r="P39">
        <v>6.0428835000000003</v>
      </c>
      <c r="Q39">
        <v>6</v>
      </c>
      <c r="R39" t="str">
        <f>_xlfn.CONCAT(T39,", ",U39)</f>
        <v>-8.1563762, 6.0428835</v>
      </c>
      <c r="T39">
        <f t="shared" si="2"/>
        <v>-8.1563762000000004</v>
      </c>
      <c r="U39">
        <f t="shared" si="3"/>
        <v>6.0428835000000003</v>
      </c>
    </row>
    <row r="40" spans="1:21" x14ac:dyDescent="0.2">
      <c r="A40" t="s">
        <v>36</v>
      </c>
      <c r="B40">
        <v>2021</v>
      </c>
      <c r="C40" t="s">
        <v>292</v>
      </c>
      <c r="D40" t="s">
        <v>40</v>
      </c>
      <c r="E40" t="s">
        <v>41</v>
      </c>
      <c r="F40">
        <v>4.5999999999999996</v>
      </c>
      <c r="G40" t="s">
        <v>326</v>
      </c>
      <c r="I40" t="s">
        <v>21</v>
      </c>
      <c r="J40" t="str">
        <f>I40</f>
        <v>Duranet</v>
      </c>
      <c r="K40" t="s">
        <v>22</v>
      </c>
      <c r="L40" t="str">
        <f>K40</f>
        <v>Dura</v>
      </c>
      <c r="M40" t="s">
        <v>40</v>
      </c>
      <c r="N40" t="s">
        <v>41</v>
      </c>
      <c r="O40">
        <v>-9.6278711000000001</v>
      </c>
      <c r="P40">
        <v>7.9144769000000004</v>
      </c>
      <c r="Q40">
        <v>12</v>
      </c>
      <c r="R40" t="str">
        <f>_xlfn.CONCAT(T40,", ",U40)</f>
        <v>-9.6278711, 7.9144769</v>
      </c>
      <c r="T40">
        <f t="shared" si="2"/>
        <v>-9.6278711000000001</v>
      </c>
      <c r="U40">
        <f t="shared" si="3"/>
        <v>7.9144769000000004</v>
      </c>
    </row>
    <row r="41" spans="1:21" x14ac:dyDescent="0.2">
      <c r="A41" t="s">
        <v>114</v>
      </c>
      <c r="B41">
        <v>2015</v>
      </c>
      <c r="C41" t="s">
        <v>299</v>
      </c>
      <c r="E41" t="s">
        <v>170</v>
      </c>
      <c r="J41" t="str">
        <f>_xlfn.CONCAT(I41," (",F41,")")</f>
        <v xml:space="preserve"> ()</v>
      </c>
      <c r="L41" t="str">
        <f>_xlfn.CONCAT(K41," (",F41,")")</f>
        <v xml:space="preserve"> ()</v>
      </c>
      <c r="N41" t="s">
        <v>170</v>
      </c>
      <c r="O41" t="str">
        <f>LEFT(R41,9)</f>
        <v>-13.66368</v>
      </c>
      <c r="P41" t="str">
        <f>RIGHT(R41,9)</f>
        <v>48.452067</v>
      </c>
      <c r="R41" s="4" t="s">
        <v>185</v>
      </c>
      <c r="T41" t="str">
        <f t="shared" si="2"/>
        <v>-13.66368</v>
      </c>
      <c r="U41" t="str">
        <f t="shared" si="3"/>
        <v>48.452067</v>
      </c>
    </row>
    <row r="42" spans="1:21" x14ac:dyDescent="0.2">
      <c r="A42" t="s">
        <v>114</v>
      </c>
      <c r="B42">
        <v>2015</v>
      </c>
      <c r="C42" t="s">
        <v>299</v>
      </c>
      <c r="E42" t="s">
        <v>172</v>
      </c>
      <c r="J42" t="str">
        <f>_xlfn.CONCAT(I42," (",F42,")")</f>
        <v xml:space="preserve"> ()</v>
      </c>
      <c r="L42" t="str">
        <f>_xlfn.CONCAT(K42," (",F42,")")</f>
        <v xml:space="preserve"> ()</v>
      </c>
      <c r="N42" t="s">
        <v>172</v>
      </c>
      <c r="O42" t="str">
        <f>LEFT(R42,9)</f>
        <v>-12.30905</v>
      </c>
      <c r="P42" t="str">
        <f>RIGHT(R42,9)</f>
        <v>49.291447</v>
      </c>
      <c r="R42" s="4" t="s">
        <v>184</v>
      </c>
      <c r="T42" t="str">
        <f t="shared" si="2"/>
        <v>-12.30905</v>
      </c>
      <c r="U42" t="str">
        <f t="shared" si="3"/>
        <v>49.291447</v>
      </c>
    </row>
    <row r="43" spans="1:21" x14ac:dyDescent="0.2">
      <c r="A43" t="s">
        <v>114</v>
      </c>
      <c r="B43">
        <v>2015</v>
      </c>
      <c r="C43" t="s">
        <v>299</v>
      </c>
      <c r="E43" t="s">
        <v>173</v>
      </c>
      <c r="J43" t="str">
        <f>_xlfn.CONCAT(I43," (",F43,")")</f>
        <v xml:space="preserve"> ()</v>
      </c>
      <c r="L43" t="str">
        <f>_xlfn.CONCAT(K43," (",F43,")")</f>
        <v xml:space="preserve"> ()</v>
      </c>
      <c r="N43" t="s">
        <v>173</v>
      </c>
      <c r="O43" t="str">
        <f>LEFT(R43,9)</f>
        <v>-19.58128</v>
      </c>
      <c r="P43" t="str">
        <f>RIGHT(R43,9)</f>
        <v>46.290341</v>
      </c>
      <c r="R43" s="4" t="s">
        <v>186</v>
      </c>
      <c r="T43" t="str">
        <f t="shared" si="2"/>
        <v>-19.58128</v>
      </c>
      <c r="U43" t="str">
        <f t="shared" si="3"/>
        <v>46.290341</v>
      </c>
    </row>
    <row r="44" spans="1:21" x14ac:dyDescent="0.2">
      <c r="A44" t="s">
        <v>114</v>
      </c>
      <c r="B44">
        <v>2015</v>
      </c>
      <c r="C44" t="s">
        <v>299</v>
      </c>
      <c r="E44" t="s">
        <v>171</v>
      </c>
      <c r="J44" t="str">
        <f>_xlfn.CONCAT(I44," (",F44,")")</f>
        <v xml:space="preserve"> ()</v>
      </c>
      <c r="L44" t="str">
        <f>_xlfn.CONCAT(K44," (",F44,")")</f>
        <v xml:space="preserve"> ()</v>
      </c>
      <c r="N44" t="s">
        <v>171</v>
      </c>
      <c r="O44" t="str">
        <f>LEFT(R44,9)</f>
        <v>-20.28618</v>
      </c>
      <c r="P44" t="str">
        <f>RIGHT(R44,9)</f>
        <v xml:space="preserve"> 44.31228</v>
      </c>
      <c r="R44" s="4" t="s">
        <v>182</v>
      </c>
      <c r="T44" t="str">
        <f t="shared" si="2"/>
        <v>-20.28618</v>
      </c>
      <c r="U44" t="str">
        <f t="shared" si="3"/>
        <v xml:space="preserve"> 44.31228</v>
      </c>
    </row>
    <row r="45" spans="1:21" x14ac:dyDescent="0.2">
      <c r="A45" t="s">
        <v>114</v>
      </c>
      <c r="B45">
        <v>2015</v>
      </c>
      <c r="C45" t="s">
        <v>299</v>
      </c>
      <c r="E45" t="s">
        <v>176</v>
      </c>
      <c r="J45" t="str">
        <f>_xlfn.CONCAT(I45," (",F45,")")</f>
        <v xml:space="preserve"> ()</v>
      </c>
      <c r="L45" t="str">
        <f>_xlfn.CONCAT(K45," (",F45,")")</f>
        <v xml:space="preserve"> ()</v>
      </c>
      <c r="N45" t="s">
        <v>176</v>
      </c>
      <c r="O45" t="str">
        <f>LEFT(R45,9)</f>
        <v/>
      </c>
      <c r="P45" t="str">
        <f>RIGHT(R45,9)</f>
        <v/>
      </c>
      <c r="T45" t="str">
        <f t="shared" si="2"/>
        <v/>
      </c>
      <c r="U45" t="str">
        <f t="shared" si="3"/>
        <v/>
      </c>
    </row>
    <row r="46" spans="1:21" x14ac:dyDescent="0.2">
      <c r="A46" t="s">
        <v>114</v>
      </c>
      <c r="B46">
        <v>2015</v>
      </c>
      <c r="C46" t="s">
        <v>299</v>
      </c>
      <c r="E46" t="s">
        <v>174</v>
      </c>
      <c r="J46" t="str">
        <f>_xlfn.CONCAT(I46," (",F46,")")</f>
        <v xml:space="preserve"> ()</v>
      </c>
      <c r="L46" t="str">
        <f>_xlfn.CONCAT(K46," (",F46,")")</f>
        <v xml:space="preserve"> ()</v>
      </c>
      <c r="N46" t="s">
        <v>174</v>
      </c>
      <c r="O46" t="str">
        <f>LEFT(R46,9)</f>
        <v>-22.91058</v>
      </c>
      <c r="P46" t="str">
        <f>RIGHT(R46,9)</f>
        <v>44.529031</v>
      </c>
      <c r="R46" s="4" t="s">
        <v>187</v>
      </c>
      <c r="T46" t="str">
        <f t="shared" si="2"/>
        <v>-22.91058</v>
      </c>
      <c r="U46" t="str">
        <f t="shared" si="3"/>
        <v>44.529031</v>
      </c>
    </row>
    <row r="47" spans="1:21" x14ac:dyDescent="0.2">
      <c r="A47" t="s">
        <v>114</v>
      </c>
      <c r="B47">
        <v>2015</v>
      </c>
      <c r="C47" t="s">
        <v>299</v>
      </c>
      <c r="E47" t="s">
        <v>175</v>
      </c>
      <c r="J47" t="str">
        <f>_xlfn.CONCAT(I47," (",F47,")")</f>
        <v xml:space="preserve"> ()</v>
      </c>
      <c r="L47" t="str">
        <f>_xlfn.CONCAT(K47," (",F47,")")</f>
        <v xml:space="preserve"> ()</v>
      </c>
      <c r="N47" t="s">
        <v>175</v>
      </c>
      <c r="O47" t="str">
        <f>LEFT(R47,9)</f>
        <v>-17.75238</v>
      </c>
      <c r="P47" t="str">
        <f>RIGHT(R47,9)</f>
        <v>49.234989</v>
      </c>
      <c r="R47" s="4" t="s">
        <v>188</v>
      </c>
      <c r="T47" t="str">
        <f t="shared" si="2"/>
        <v>-17.75238</v>
      </c>
      <c r="U47" t="str">
        <f t="shared" si="3"/>
        <v>49.234989</v>
      </c>
    </row>
    <row r="48" spans="1:21" x14ac:dyDescent="0.2">
      <c r="A48" t="s">
        <v>114</v>
      </c>
      <c r="B48">
        <v>2017</v>
      </c>
      <c r="C48" t="s">
        <v>299</v>
      </c>
      <c r="E48" t="s">
        <v>164</v>
      </c>
      <c r="F48">
        <v>4</v>
      </c>
      <c r="I48" t="s">
        <v>66</v>
      </c>
      <c r="J48" t="str">
        <f>_xlfn.CONCAT(I48," (",F48,")")</f>
        <v>PermaNet 2.0 (4)</v>
      </c>
      <c r="K48" t="s">
        <v>67</v>
      </c>
      <c r="L48" t="str">
        <f>_xlfn.CONCAT(K48," (",F48,")")</f>
        <v>PN (4)</v>
      </c>
      <c r="N48" t="s">
        <v>164</v>
      </c>
      <c r="O48" t="str">
        <f>LEFT(R48,9)</f>
        <v>-18.31835</v>
      </c>
      <c r="P48" t="str">
        <f>RIGHT(R48,9)</f>
        <v>47.111992</v>
      </c>
      <c r="R48" s="4" t="s">
        <v>169</v>
      </c>
      <c r="T48" t="str">
        <f t="shared" si="2"/>
        <v>-18.31835</v>
      </c>
      <c r="U48" t="str">
        <f t="shared" si="3"/>
        <v>47.111992</v>
      </c>
    </row>
    <row r="49" spans="1:21" x14ac:dyDescent="0.2">
      <c r="A49" t="s">
        <v>114</v>
      </c>
      <c r="B49">
        <v>2017</v>
      </c>
      <c r="C49" t="s">
        <v>299</v>
      </c>
      <c r="E49" t="s">
        <v>222</v>
      </c>
      <c r="F49">
        <v>5.69</v>
      </c>
      <c r="I49" t="s">
        <v>66</v>
      </c>
      <c r="J49" t="str">
        <f>_xlfn.CONCAT(I49," (",F49,")")</f>
        <v>PermaNet 2.0 (5.69)</v>
      </c>
      <c r="K49" t="s">
        <v>67</v>
      </c>
      <c r="L49" t="str">
        <f>_xlfn.CONCAT(K49," (",F49,")")</f>
        <v>PN (5.69)</v>
      </c>
      <c r="O49" t="str">
        <f>LEFT(R49,9)</f>
        <v>-14.88382</v>
      </c>
      <c r="P49" t="str">
        <f>RIGHT(R49,9)</f>
        <v>47.993645</v>
      </c>
      <c r="R49" s="4" t="s">
        <v>224</v>
      </c>
      <c r="T49" t="str">
        <f t="shared" si="2"/>
        <v>-14.88382</v>
      </c>
      <c r="U49" t="str">
        <f t="shared" si="3"/>
        <v>47.993645</v>
      </c>
    </row>
    <row r="50" spans="1:21" x14ac:dyDescent="0.2">
      <c r="A50" t="s">
        <v>114</v>
      </c>
      <c r="B50">
        <v>2017</v>
      </c>
      <c r="C50" t="s">
        <v>299</v>
      </c>
      <c r="E50" t="s">
        <v>221</v>
      </c>
      <c r="F50" s="2">
        <v>1.85</v>
      </c>
      <c r="G50" s="2"/>
      <c r="I50" t="s">
        <v>66</v>
      </c>
      <c r="J50" t="str">
        <f>_xlfn.CONCAT(I50," (",F50,")")</f>
        <v>PermaNet 2.0 (1.85)</v>
      </c>
      <c r="K50" t="s">
        <v>67</v>
      </c>
      <c r="L50" t="str">
        <f>_xlfn.CONCAT(K50," (",F50,")")</f>
        <v>PN (1.85)</v>
      </c>
      <c r="O50" t="str">
        <f>LEFT(R50,9)</f>
        <v>-21.20873</v>
      </c>
      <c r="P50" t="str">
        <f>RIGHT(R50,9)</f>
        <v>48.356291</v>
      </c>
      <c r="R50" s="4" t="s">
        <v>223</v>
      </c>
      <c r="T50" t="str">
        <f t="shared" si="2"/>
        <v>-21.20873</v>
      </c>
      <c r="U50" t="str">
        <f t="shared" si="3"/>
        <v>48.356291</v>
      </c>
    </row>
    <row r="51" spans="1:21" x14ac:dyDescent="0.2">
      <c r="A51" t="s">
        <v>114</v>
      </c>
      <c r="B51">
        <v>2017</v>
      </c>
      <c r="C51" t="s">
        <v>299</v>
      </c>
      <c r="E51" t="s">
        <v>220</v>
      </c>
      <c r="F51">
        <v>1.87</v>
      </c>
      <c r="I51" t="s">
        <v>66</v>
      </c>
      <c r="J51" t="str">
        <f>_xlfn.CONCAT(I51," (",F51,")")</f>
        <v>PermaNet 2.0 (1.87)</v>
      </c>
      <c r="K51" t="s">
        <v>67</v>
      </c>
      <c r="L51" t="str">
        <f>_xlfn.CONCAT(K51," (",F51,")")</f>
        <v>PN (1.87)</v>
      </c>
      <c r="N51" t="s">
        <v>163</v>
      </c>
      <c r="O51" t="str">
        <f>LEFT(R51,9)</f>
        <v>-23.35219</v>
      </c>
      <c r="P51" t="str">
        <f>RIGHT(R51,9)</f>
        <v>43.683332</v>
      </c>
      <c r="R51" s="4" t="s">
        <v>183</v>
      </c>
      <c r="T51" t="str">
        <f t="shared" si="2"/>
        <v>-23.35219</v>
      </c>
      <c r="U51" t="str">
        <f t="shared" si="3"/>
        <v>43.683332</v>
      </c>
    </row>
    <row r="52" spans="1:21" ht="17" x14ac:dyDescent="0.2">
      <c r="A52" t="s">
        <v>114</v>
      </c>
      <c r="B52">
        <v>2021</v>
      </c>
      <c r="C52" t="s">
        <v>299</v>
      </c>
      <c r="E52" t="s">
        <v>116</v>
      </c>
      <c r="F52">
        <v>2.1</v>
      </c>
      <c r="G52" t="s">
        <v>346</v>
      </c>
      <c r="I52" t="s">
        <v>17</v>
      </c>
      <c r="J52" t="str">
        <f>_xlfn.CONCAT(I52," (",F52,")")</f>
        <v>DawaPlus 2.0 (2.1)</v>
      </c>
      <c r="K52" t="s">
        <v>18</v>
      </c>
      <c r="L52" t="str">
        <f>_xlfn.CONCAT(K52," (",F52,")")</f>
        <v>Dawa (2.1)</v>
      </c>
      <c r="N52" t="s">
        <v>116</v>
      </c>
      <c r="O52" t="str">
        <f>LEFT(R52,9)</f>
        <v>-22.81901</v>
      </c>
      <c r="P52" t="str">
        <f>RIGHT(R52,9)</f>
        <v>47.826040</v>
      </c>
      <c r="R52" s="1" t="s">
        <v>125</v>
      </c>
      <c r="T52" t="str">
        <f t="shared" si="2"/>
        <v>-22.81901</v>
      </c>
      <c r="U52" t="str">
        <f t="shared" si="3"/>
        <v>47.826040</v>
      </c>
    </row>
    <row r="53" spans="1:21" ht="17" x14ac:dyDescent="0.2">
      <c r="A53" t="s">
        <v>114</v>
      </c>
      <c r="B53">
        <v>2021</v>
      </c>
      <c r="C53" t="s">
        <v>299</v>
      </c>
      <c r="E53" t="s">
        <v>115</v>
      </c>
      <c r="F53">
        <v>2.1</v>
      </c>
      <c r="G53" t="s">
        <v>347</v>
      </c>
      <c r="I53" t="s">
        <v>66</v>
      </c>
      <c r="J53" t="str">
        <f>_xlfn.CONCAT(I53," (",F53,")")</f>
        <v>PermaNet 2.0 (2.1)</v>
      </c>
      <c r="K53" t="s">
        <v>67</v>
      </c>
      <c r="L53" t="str">
        <f>_xlfn.CONCAT(K53," (",F53,")")</f>
        <v>PN (2.1)</v>
      </c>
      <c r="N53" t="s">
        <v>115</v>
      </c>
      <c r="O53" t="str">
        <f>LEFT(R53,9)</f>
        <v>-25.02305</v>
      </c>
      <c r="P53" t="str">
        <f>RIGHT(R53,9)</f>
        <v>46.978172</v>
      </c>
      <c r="R53" s="1" t="s">
        <v>124</v>
      </c>
      <c r="T53" t="str">
        <f t="shared" si="2"/>
        <v>-25.02305</v>
      </c>
      <c r="U53" t="str">
        <f t="shared" si="3"/>
        <v>46.978172</v>
      </c>
    </row>
    <row r="54" spans="1:21" ht="17" x14ac:dyDescent="0.2">
      <c r="A54" t="s">
        <v>114</v>
      </c>
      <c r="B54">
        <v>2021</v>
      </c>
      <c r="C54" t="s">
        <v>299</v>
      </c>
      <c r="E54" t="s">
        <v>344</v>
      </c>
      <c r="F54">
        <v>2</v>
      </c>
      <c r="G54" t="s">
        <v>348</v>
      </c>
      <c r="I54" t="s">
        <v>17</v>
      </c>
      <c r="J54" t="str">
        <f t="shared" ref="J54:J55" si="4">_xlfn.CONCAT(I54," (",F54,")")</f>
        <v>DawaPlus 2.0 (2)</v>
      </c>
      <c r="K54" t="s">
        <v>18</v>
      </c>
      <c r="L54" t="str">
        <f t="shared" ref="L54:L55" si="5">_xlfn.CONCAT(K54," (",F54,")")</f>
        <v>Dawa (2)</v>
      </c>
      <c r="N54" t="s">
        <v>344</v>
      </c>
      <c r="O54" t="str">
        <f t="shared" ref="O54:O55" si="6">LEFT(R54,9)</f>
        <v>-23.59040</v>
      </c>
      <c r="P54" t="str">
        <f t="shared" ref="P54:P55" si="7">RIGHT(R54,9)</f>
        <v>404520858</v>
      </c>
      <c r="R54" s="1" t="s">
        <v>350</v>
      </c>
      <c r="T54" t="str">
        <f t="shared" ref="T54:T55" si="8">O54</f>
        <v>-23.59040</v>
      </c>
      <c r="U54" t="str">
        <f t="shared" ref="U54:U55" si="9">P54</f>
        <v>404520858</v>
      </c>
    </row>
    <row r="55" spans="1:21" ht="17" x14ac:dyDescent="0.2">
      <c r="A55" t="s">
        <v>114</v>
      </c>
      <c r="B55">
        <v>2021</v>
      </c>
      <c r="C55" t="s">
        <v>299</v>
      </c>
      <c r="E55" t="s">
        <v>345</v>
      </c>
      <c r="F55">
        <v>2.5</v>
      </c>
      <c r="G55" t="s">
        <v>349</v>
      </c>
      <c r="I55" t="s">
        <v>17</v>
      </c>
      <c r="J55" t="str">
        <f t="shared" si="4"/>
        <v>DawaPlus 2.0 (2.5)</v>
      </c>
      <c r="K55" t="s">
        <v>18</v>
      </c>
      <c r="L55" t="str">
        <f t="shared" si="5"/>
        <v>Dawa (2.5)</v>
      </c>
      <c r="N55" t="s">
        <v>345</v>
      </c>
      <c r="O55" t="str">
        <f t="shared" si="6"/>
        <v>-18.05908</v>
      </c>
      <c r="P55" t="str">
        <f t="shared" si="7"/>
        <v>071047652</v>
      </c>
      <c r="R55" s="1" t="s">
        <v>351</v>
      </c>
      <c r="T55" t="str">
        <f t="shared" si="8"/>
        <v>-18.05908</v>
      </c>
      <c r="U55" t="str">
        <f t="shared" si="9"/>
        <v>071047652</v>
      </c>
    </row>
    <row r="56" spans="1:21" x14ac:dyDescent="0.2">
      <c r="A56" t="s">
        <v>136</v>
      </c>
      <c r="B56">
        <v>2013</v>
      </c>
      <c r="C56" t="s">
        <v>293</v>
      </c>
      <c r="E56" t="s">
        <v>218</v>
      </c>
      <c r="F56">
        <v>2.9</v>
      </c>
      <c r="I56" t="s">
        <v>143</v>
      </c>
      <c r="J56" t="str">
        <f>_xlfn.CONCAT(I56," (",F56,")")</f>
        <v>DuraNet (2.9)</v>
      </c>
      <c r="K56" t="s">
        <v>22</v>
      </c>
      <c r="L56" t="str">
        <f>_xlfn.CONCAT(K56," (",F56,")")</f>
        <v>Dura (2.9)</v>
      </c>
      <c r="N56" t="s">
        <v>218</v>
      </c>
      <c r="O56" t="str">
        <f>LEFT(R56,9)</f>
        <v>-15.87647</v>
      </c>
      <c r="P56" t="str">
        <f>RIGHT(R56,9)</f>
        <v>34.491440</v>
      </c>
      <c r="R56" s="4" t="s">
        <v>243</v>
      </c>
      <c r="T56" t="str">
        <f t="shared" si="2"/>
        <v>-15.87647</v>
      </c>
      <c r="U56" t="str">
        <f t="shared" si="3"/>
        <v>34.491440</v>
      </c>
    </row>
    <row r="57" spans="1:21" x14ac:dyDescent="0.2">
      <c r="A57" t="s">
        <v>136</v>
      </c>
      <c r="B57">
        <v>2013</v>
      </c>
      <c r="C57" t="s">
        <v>293</v>
      </c>
      <c r="E57" t="s">
        <v>218</v>
      </c>
      <c r="F57">
        <v>2.9</v>
      </c>
      <c r="I57" t="s">
        <v>216</v>
      </c>
      <c r="J57" t="str">
        <f>_xlfn.CONCAT(I57," (",F57,")")</f>
        <v>Interceptor  (2.9)</v>
      </c>
      <c r="K57" t="s">
        <v>217</v>
      </c>
      <c r="L57" t="str">
        <f>_xlfn.CONCAT(K57," (",F57,")")</f>
        <v>Int  (2.9)</v>
      </c>
      <c r="N57" t="s">
        <v>218</v>
      </c>
      <c r="O57" t="str">
        <f>LEFT(R57,9)</f>
        <v>-16.12048</v>
      </c>
      <c r="P57" t="str">
        <f>RIGHT(R57,9)</f>
        <v>34.539585</v>
      </c>
      <c r="R57" s="4" t="s">
        <v>244</v>
      </c>
      <c r="T57" t="str">
        <f t="shared" si="2"/>
        <v>-16.12048</v>
      </c>
      <c r="U57" t="str">
        <f t="shared" si="3"/>
        <v>34.539585</v>
      </c>
    </row>
    <row r="58" spans="1:21" x14ac:dyDescent="0.2">
      <c r="A58" t="s">
        <v>136</v>
      </c>
      <c r="B58">
        <v>2013</v>
      </c>
      <c r="C58" t="s">
        <v>293</v>
      </c>
      <c r="E58" t="s">
        <v>218</v>
      </c>
      <c r="F58">
        <v>2.9</v>
      </c>
      <c r="I58" t="s">
        <v>213</v>
      </c>
      <c r="J58" t="str">
        <f>_xlfn.CONCAT(I58," (",F58,")")</f>
        <v>NetProtect (2.9)</v>
      </c>
      <c r="K58" t="s">
        <v>214</v>
      </c>
      <c r="L58" t="str">
        <f>_xlfn.CONCAT(K58," (",F58,")")</f>
        <v>NetP (2.9)</v>
      </c>
      <c r="N58" t="s">
        <v>218</v>
      </c>
      <c r="O58" t="str">
        <f>LEFT(R58,9)</f>
        <v>-16.02789</v>
      </c>
      <c r="P58" t="str">
        <f>RIGHT(R58,9)</f>
        <v>34.745425</v>
      </c>
      <c r="R58" s="4" t="s">
        <v>245</v>
      </c>
      <c r="T58" t="str">
        <f t="shared" si="2"/>
        <v>-16.02789</v>
      </c>
      <c r="U58" t="str">
        <f t="shared" si="3"/>
        <v>34.745425</v>
      </c>
    </row>
    <row r="59" spans="1:21" x14ac:dyDescent="0.2">
      <c r="A59" t="s">
        <v>136</v>
      </c>
      <c r="B59">
        <v>2013</v>
      </c>
      <c r="C59" t="s">
        <v>293</v>
      </c>
      <c r="E59" t="s">
        <v>218</v>
      </c>
      <c r="F59">
        <v>2.9</v>
      </c>
      <c r="I59" t="s">
        <v>27</v>
      </c>
      <c r="J59" t="str">
        <f>_xlfn.CONCAT(I59," (",F59,")")</f>
        <v>Olyset (2.9)</v>
      </c>
      <c r="K59" t="s">
        <v>28</v>
      </c>
      <c r="L59" t="str">
        <f>_xlfn.CONCAT(K59," (",F59,")")</f>
        <v>Oly (2.9)</v>
      </c>
      <c r="N59" t="s">
        <v>218</v>
      </c>
      <c r="O59" t="str">
        <f>LEFT(R59,9)</f>
        <v>-16.26234</v>
      </c>
      <c r="P59" t="str">
        <f>RIGHT(R59,9)</f>
        <v>34.927343</v>
      </c>
      <c r="R59" s="4" t="s">
        <v>246</v>
      </c>
      <c r="T59" t="str">
        <f t="shared" si="2"/>
        <v>-16.26234</v>
      </c>
      <c r="U59" t="str">
        <f t="shared" si="3"/>
        <v>34.927343</v>
      </c>
    </row>
    <row r="60" spans="1:21" x14ac:dyDescent="0.2">
      <c r="A60" t="s">
        <v>136</v>
      </c>
      <c r="B60">
        <v>2013</v>
      </c>
      <c r="C60" t="s">
        <v>293</v>
      </c>
      <c r="E60" t="s">
        <v>218</v>
      </c>
      <c r="F60">
        <v>2.9</v>
      </c>
      <c r="I60" t="s">
        <v>66</v>
      </c>
      <c r="J60" t="str">
        <f>_xlfn.CONCAT(I60," (",F60,")")</f>
        <v>PermaNet 2.0 (2.9)</v>
      </c>
      <c r="K60" t="s">
        <v>67</v>
      </c>
      <c r="L60" t="str">
        <f>_xlfn.CONCAT(K60," (",F60,")")</f>
        <v>PN (2.9)</v>
      </c>
      <c r="N60" t="s">
        <v>218</v>
      </c>
      <c r="O60" t="str">
        <f>LEFT(R60,9)</f>
        <v>-16.52110</v>
      </c>
      <c r="P60" t="str">
        <f>RIGHT(R60,9)</f>
        <v>34.879924</v>
      </c>
      <c r="R60" s="4" t="s">
        <v>247</v>
      </c>
      <c r="T60" t="str">
        <f t="shared" si="2"/>
        <v>-16.52110</v>
      </c>
      <c r="U60" t="str">
        <f t="shared" si="3"/>
        <v>34.879924</v>
      </c>
    </row>
    <row r="61" spans="1:21" ht="17" x14ac:dyDescent="0.2">
      <c r="A61" t="s">
        <v>136</v>
      </c>
      <c r="B61">
        <v>2019</v>
      </c>
      <c r="C61" t="s">
        <v>293</v>
      </c>
      <c r="E61" t="s">
        <v>138</v>
      </c>
      <c r="F61">
        <v>2.1</v>
      </c>
      <c r="H61">
        <v>23.7</v>
      </c>
      <c r="I61" t="s">
        <v>45</v>
      </c>
      <c r="J61" t="str">
        <f>_xlfn.CONCAT(I61," (",F61,")")</f>
        <v>Royal Sentry (2.1)</v>
      </c>
      <c r="K61" t="s">
        <v>46</v>
      </c>
      <c r="L61" t="str">
        <f>_xlfn.CONCAT(K61," (",F61,")")</f>
        <v>RS (2.1)</v>
      </c>
      <c r="N61" t="s">
        <v>138</v>
      </c>
      <c r="O61" t="str">
        <f>LEFT(R61,9)</f>
        <v>-13.03588</v>
      </c>
      <c r="P61" t="str">
        <f>RIGHT(R61,9)</f>
        <v>33.480181</v>
      </c>
      <c r="R61" s="1" t="s">
        <v>140</v>
      </c>
      <c r="T61" t="str">
        <f t="shared" si="2"/>
        <v>-13.03588</v>
      </c>
      <c r="U61" t="str">
        <f t="shared" si="3"/>
        <v>33.480181</v>
      </c>
    </row>
    <row r="62" spans="1:21" ht="17" x14ac:dyDescent="0.2">
      <c r="A62" t="s">
        <v>136</v>
      </c>
      <c r="B62">
        <v>2019</v>
      </c>
      <c r="C62" t="s">
        <v>293</v>
      </c>
      <c r="E62" t="s">
        <v>137</v>
      </c>
      <c r="F62">
        <v>1.85</v>
      </c>
      <c r="H62">
        <v>8.5</v>
      </c>
      <c r="I62" t="s">
        <v>72</v>
      </c>
      <c r="J62" t="str">
        <f>_xlfn.CONCAT(I62," (",F62,")")</f>
        <v>Yorkool (1.85)</v>
      </c>
      <c r="K62" t="s">
        <v>74</v>
      </c>
      <c r="L62" t="str">
        <f>_xlfn.CONCAT(K62," (",F62,")")</f>
        <v>Ykl (1.85)</v>
      </c>
      <c r="N62" t="s">
        <v>137</v>
      </c>
      <c r="O62" t="str">
        <f>LEFT(R62,9)</f>
        <v>-14.48069</v>
      </c>
      <c r="P62" t="str">
        <f>RIGHT(R62,9)</f>
        <v>35.252055</v>
      </c>
      <c r="R62" s="1" t="s">
        <v>139</v>
      </c>
      <c r="T62" t="str">
        <f t="shared" si="2"/>
        <v>-14.48069</v>
      </c>
      <c r="U62" t="str">
        <f t="shared" si="3"/>
        <v>35.252055</v>
      </c>
    </row>
    <row r="63" spans="1:21" ht="17" x14ac:dyDescent="0.2">
      <c r="A63" t="s">
        <v>94</v>
      </c>
      <c r="B63">
        <v>2021</v>
      </c>
      <c r="C63" t="s">
        <v>302</v>
      </c>
      <c r="E63" t="s">
        <v>96</v>
      </c>
      <c r="F63">
        <v>2.1</v>
      </c>
      <c r="G63" t="s">
        <v>354</v>
      </c>
      <c r="I63" t="s">
        <v>72</v>
      </c>
      <c r="J63" t="str">
        <f>_xlfn.CONCAT(I63," (",F63,")")</f>
        <v>Yorkool (2.1)</v>
      </c>
      <c r="K63" t="s">
        <v>74</v>
      </c>
      <c r="L63" t="str">
        <f>_xlfn.CONCAT(K63," (",F63,")")</f>
        <v>Ykl (2.1)</v>
      </c>
      <c r="N63" t="s">
        <v>96</v>
      </c>
      <c r="O63" t="str">
        <f>LEFT(R63,9)</f>
        <v>12.838140</v>
      </c>
      <c r="P63" t="str">
        <f>RIGHT(R63,9)</f>
        <v>11.224536</v>
      </c>
      <c r="R63" s="1" t="s">
        <v>98</v>
      </c>
      <c r="T63" t="str">
        <f t="shared" si="2"/>
        <v>12.838140</v>
      </c>
      <c r="U63" t="str">
        <f t="shared" si="3"/>
        <v>11.224536</v>
      </c>
    </row>
    <row r="64" spans="1:21" ht="17" x14ac:dyDescent="0.2">
      <c r="A64" t="s">
        <v>94</v>
      </c>
      <c r="B64">
        <v>2021</v>
      </c>
      <c r="C64" t="s">
        <v>302</v>
      </c>
      <c r="E64" t="s">
        <v>95</v>
      </c>
      <c r="F64">
        <v>3.4</v>
      </c>
      <c r="G64" t="s">
        <v>355</v>
      </c>
      <c r="I64" t="s">
        <v>66</v>
      </c>
      <c r="J64" t="str">
        <f>_xlfn.CONCAT(I64," (",F64,")")</f>
        <v>PermaNet 2.0 (3.4)</v>
      </c>
      <c r="K64" t="s">
        <v>67</v>
      </c>
      <c r="L64" t="str">
        <f>_xlfn.CONCAT(K64," (",F64,")")</f>
        <v>PN (3.4)</v>
      </c>
      <c r="N64" t="s">
        <v>95</v>
      </c>
      <c r="O64" t="str">
        <f>LEFT(R64,9)</f>
        <v>13.032255</v>
      </c>
      <c r="P64" t="str">
        <f>RIGHT(R64,9)</f>
        <v>-9.490471</v>
      </c>
      <c r="R64" s="1" t="s">
        <v>97</v>
      </c>
      <c r="T64" t="str">
        <f t="shared" si="2"/>
        <v>13.032255</v>
      </c>
      <c r="U64" t="str">
        <f t="shared" si="3"/>
        <v>-9.490471</v>
      </c>
    </row>
    <row r="65" spans="1:21" x14ac:dyDescent="0.2">
      <c r="A65" t="s">
        <v>42</v>
      </c>
      <c r="B65">
        <v>2011</v>
      </c>
      <c r="C65" t="s">
        <v>290</v>
      </c>
      <c r="E65" t="s">
        <v>47</v>
      </c>
      <c r="F65">
        <v>2.9</v>
      </c>
      <c r="I65" t="s">
        <v>27</v>
      </c>
      <c r="J65" t="str">
        <f>_xlfn.CONCAT(I65," (",F65,")")</f>
        <v>Olyset (2.9)</v>
      </c>
      <c r="K65" t="s">
        <v>28</v>
      </c>
      <c r="L65" t="str">
        <f>_xlfn.CONCAT(K65," (",F65,")")</f>
        <v>Oly (2.9)</v>
      </c>
      <c r="N65" t="s">
        <v>47</v>
      </c>
      <c r="O65" t="str">
        <f>LEFT(R65,9)</f>
        <v>-14.83675</v>
      </c>
      <c r="P65" t="str">
        <f>RIGHT(R65,9)</f>
        <v>37.452935</v>
      </c>
      <c r="R65" s="4" t="s">
        <v>248</v>
      </c>
      <c r="T65" t="str">
        <f t="shared" si="2"/>
        <v>-14.83675</v>
      </c>
      <c r="U65" t="str">
        <f t="shared" si="3"/>
        <v>37.452935</v>
      </c>
    </row>
    <row r="66" spans="1:21" x14ac:dyDescent="0.2">
      <c r="A66" t="s">
        <v>42</v>
      </c>
      <c r="B66">
        <v>2011</v>
      </c>
      <c r="C66" t="s">
        <v>290</v>
      </c>
      <c r="E66" t="s">
        <v>47</v>
      </c>
      <c r="F66">
        <v>2.9</v>
      </c>
      <c r="I66" t="s">
        <v>66</v>
      </c>
      <c r="J66" t="str">
        <f>_xlfn.CONCAT(I66," (",F66,")")</f>
        <v>PermaNet 2.0 (2.9)</v>
      </c>
      <c r="K66" t="s">
        <v>67</v>
      </c>
      <c r="L66" t="str">
        <f>_xlfn.CONCAT(K66," (",F66,")")</f>
        <v>PN (2.9)</v>
      </c>
      <c r="N66" t="s">
        <v>47</v>
      </c>
      <c r="O66" t="str">
        <f>LEFT(R66,9)</f>
        <v>-15.21811</v>
      </c>
      <c r="P66" t="str">
        <f>RIGHT(R66,9)</f>
        <v>38.117507</v>
      </c>
      <c r="R66" s="4" t="s">
        <v>249</v>
      </c>
      <c r="T66" t="str">
        <f t="shared" si="2"/>
        <v>-15.21811</v>
      </c>
      <c r="U66" t="str">
        <f t="shared" si="3"/>
        <v>38.117507</v>
      </c>
    </row>
    <row r="67" spans="1:21" x14ac:dyDescent="0.2">
      <c r="A67" t="s">
        <v>42</v>
      </c>
      <c r="B67">
        <v>2018</v>
      </c>
      <c r="C67" t="s">
        <v>290</v>
      </c>
      <c r="D67" t="s">
        <v>47</v>
      </c>
      <c r="E67" t="s">
        <v>48</v>
      </c>
      <c r="F67">
        <v>2.4</v>
      </c>
      <c r="G67" t="s">
        <v>329</v>
      </c>
      <c r="H67">
        <v>32.5</v>
      </c>
      <c r="I67" t="s">
        <v>45</v>
      </c>
      <c r="J67" t="str">
        <f>_xlfn.CONCAT(I67," (",F67,")")</f>
        <v>Royal Sentry (2.4)</v>
      </c>
      <c r="K67" t="s">
        <v>46</v>
      </c>
      <c r="L67" t="str">
        <f>_xlfn.CONCAT(K67," (",F67,")")</f>
        <v>RS (2.4)</v>
      </c>
      <c r="M67" t="s">
        <v>47</v>
      </c>
      <c r="N67" t="s">
        <v>48</v>
      </c>
      <c r="O67">
        <v>39.804333</v>
      </c>
      <c r="P67">
        <v>-16.091685999999999</v>
      </c>
      <c r="Q67">
        <v>3</v>
      </c>
      <c r="R67" t="str">
        <f>_xlfn.CONCAT(T67,", ",U67)</f>
        <v>39.804333, -16.091686</v>
      </c>
      <c r="T67">
        <f t="shared" si="2"/>
        <v>39.804333</v>
      </c>
      <c r="U67">
        <f t="shared" si="3"/>
        <v>-16.091685999999999</v>
      </c>
    </row>
    <row r="68" spans="1:21" x14ac:dyDescent="0.2">
      <c r="A68" t="s">
        <v>42</v>
      </c>
      <c r="B68">
        <v>2018</v>
      </c>
      <c r="C68" t="s">
        <v>290</v>
      </c>
      <c r="D68" t="s">
        <v>49</v>
      </c>
      <c r="E68" t="s">
        <v>50</v>
      </c>
      <c r="F68">
        <v>2.8</v>
      </c>
      <c r="G68" t="s">
        <v>327</v>
      </c>
      <c r="H68">
        <v>43.4</v>
      </c>
      <c r="I68" t="s">
        <v>51</v>
      </c>
      <c r="J68" t="str">
        <f>_xlfn.CONCAT(I68," (",F68,")")</f>
        <v>MAGNet (2.8)</v>
      </c>
      <c r="K68" t="s">
        <v>52</v>
      </c>
      <c r="L68" t="str">
        <f>_xlfn.CONCAT(K68," (",F68,")")</f>
        <v>MAG (2.8)</v>
      </c>
      <c r="M68" t="s">
        <v>49</v>
      </c>
      <c r="N68" t="s">
        <v>50</v>
      </c>
      <c r="O68">
        <v>33.158037999999998</v>
      </c>
      <c r="P68">
        <v>-16.414947999999999</v>
      </c>
      <c r="Q68">
        <v>12</v>
      </c>
      <c r="R68" t="str">
        <f>_xlfn.CONCAT(T68,", ",U68)</f>
        <v>33.158038, -16.414948</v>
      </c>
      <c r="T68">
        <f t="shared" si="2"/>
        <v>33.158037999999998</v>
      </c>
      <c r="U68">
        <f t="shared" si="3"/>
        <v>-16.414947999999999</v>
      </c>
    </row>
    <row r="69" spans="1:21" x14ac:dyDescent="0.2">
      <c r="A69" t="s">
        <v>42</v>
      </c>
      <c r="B69">
        <v>2018</v>
      </c>
      <c r="C69" t="s">
        <v>290</v>
      </c>
      <c r="D69" t="s">
        <v>43</v>
      </c>
      <c r="E69" t="s">
        <v>44</v>
      </c>
      <c r="F69">
        <v>3</v>
      </c>
      <c r="G69" t="s">
        <v>328</v>
      </c>
      <c r="H69">
        <v>57.3</v>
      </c>
      <c r="I69" t="s">
        <v>45</v>
      </c>
      <c r="J69" t="str">
        <f>_xlfn.CONCAT(I69," (",F69,")")</f>
        <v>Royal Sentry (3)</v>
      </c>
      <c r="K69" t="s">
        <v>46</v>
      </c>
      <c r="L69" t="str">
        <f>_xlfn.CONCAT(K69," (",F69,")")</f>
        <v>RS (3)</v>
      </c>
      <c r="M69" t="s">
        <v>43</v>
      </c>
      <c r="N69" t="s">
        <v>44</v>
      </c>
      <c r="O69">
        <v>35.296765999999998</v>
      </c>
      <c r="P69">
        <v>-24.124911000000001</v>
      </c>
      <c r="Q69">
        <v>6</v>
      </c>
      <c r="R69" t="str">
        <f>_xlfn.CONCAT(T69,", ",U69)</f>
        <v>35.296766, -24.124911</v>
      </c>
      <c r="T69">
        <f t="shared" ref="T69:T104" si="10">O69</f>
        <v>35.296765999999998</v>
      </c>
      <c r="U69">
        <f t="shared" ref="U69:U104" si="11">P69</f>
        <v>-24.124911000000001</v>
      </c>
    </row>
    <row r="70" spans="1:21" x14ac:dyDescent="0.2">
      <c r="A70" t="s">
        <v>42</v>
      </c>
      <c r="B70">
        <v>2022</v>
      </c>
      <c r="C70" t="s">
        <v>290</v>
      </c>
      <c r="E70" t="s">
        <v>50</v>
      </c>
      <c r="I70" t="s">
        <v>81</v>
      </c>
      <c r="J70" t="str">
        <f>_xlfn.CONCAT(I70," (",F70,")")</f>
        <v>Olyset Plus ()</v>
      </c>
      <c r="K70" t="s">
        <v>84</v>
      </c>
      <c r="L70" t="str">
        <f>_xlfn.CONCAT(K70," (",F70,")")</f>
        <v>Oly+ ()</v>
      </c>
      <c r="N70" t="s">
        <v>50</v>
      </c>
      <c r="O70" t="str">
        <f>LEFT(R70,9)</f>
        <v>-16.57509</v>
      </c>
      <c r="P70" t="str">
        <f>RIGHT(R70,9)</f>
        <v>33.187558</v>
      </c>
      <c r="R70" s="4" t="s">
        <v>273</v>
      </c>
      <c r="T70" t="str">
        <f t="shared" si="10"/>
        <v>-16.57509</v>
      </c>
      <c r="U70" t="str">
        <f t="shared" si="11"/>
        <v>33.187558</v>
      </c>
    </row>
    <row r="71" spans="1:21" x14ac:dyDescent="0.2">
      <c r="A71" t="s">
        <v>42</v>
      </c>
      <c r="B71">
        <v>2022</v>
      </c>
      <c r="C71" t="s">
        <v>290</v>
      </c>
      <c r="E71" t="s">
        <v>263</v>
      </c>
      <c r="I71" t="s">
        <v>80</v>
      </c>
      <c r="J71" t="str">
        <f>_xlfn.CONCAT(I71," (",F71,")")</f>
        <v>Interceptor G2 ()</v>
      </c>
      <c r="K71" t="s">
        <v>83</v>
      </c>
      <c r="L71" t="str">
        <f>_xlfn.CONCAT(K71," (",F71,")")</f>
        <v>IG2 ()</v>
      </c>
      <c r="N71" t="s">
        <v>263</v>
      </c>
      <c r="O71" t="str">
        <f>LEFT(R71,9)</f>
        <v>-16.92976</v>
      </c>
      <c r="P71" t="str">
        <f>RIGHT(R71,9)</f>
        <v>33.512294</v>
      </c>
      <c r="R71" s="4" t="s">
        <v>274</v>
      </c>
      <c r="T71" t="str">
        <f t="shared" si="10"/>
        <v>-16.92976</v>
      </c>
      <c r="U71" t="str">
        <f t="shared" si="11"/>
        <v>33.512294</v>
      </c>
    </row>
    <row r="72" spans="1:21" x14ac:dyDescent="0.2">
      <c r="A72" t="s">
        <v>42</v>
      </c>
      <c r="B72">
        <v>2022</v>
      </c>
      <c r="C72" t="s">
        <v>290</v>
      </c>
      <c r="E72" t="s">
        <v>264</v>
      </c>
      <c r="I72" t="s">
        <v>269</v>
      </c>
      <c r="J72" t="str">
        <f>_xlfn.CONCAT(I72," (",F72,")")</f>
        <v>Royal Guard ()</v>
      </c>
      <c r="K72" t="s">
        <v>271</v>
      </c>
      <c r="L72" t="str">
        <f>_xlfn.CONCAT(K72," (",F72,")")</f>
        <v>RG ()</v>
      </c>
      <c r="N72" t="s">
        <v>264</v>
      </c>
      <c r="O72" t="str">
        <f>LEFT(R72,9)</f>
        <v>-14.21744</v>
      </c>
      <c r="P72" t="str">
        <f>RIGHT(R72,9)</f>
        <v>35.807938</v>
      </c>
      <c r="R72" s="4" t="s">
        <v>275</v>
      </c>
      <c r="T72" t="str">
        <f t="shared" si="10"/>
        <v>-14.21744</v>
      </c>
      <c r="U72" t="str">
        <f t="shared" si="11"/>
        <v>35.807938</v>
      </c>
    </row>
    <row r="73" spans="1:21" x14ac:dyDescent="0.2">
      <c r="A73" t="s">
        <v>338</v>
      </c>
      <c r="B73">
        <v>2019</v>
      </c>
      <c r="C73" t="s">
        <v>339</v>
      </c>
      <c r="D73" t="s">
        <v>341</v>
      </c>
      <c r="E73" t="s">
        <v>340</v>
      </c>
      <c r="F73">
        <v>5.9</v>
      </c>
      <c r="H73">
        <v>84.6</v>
      </c>
      <c r="I73" t="s">
        <v>66</v>
      </c>
      <c r="J73" t="str">
        <f>_xlfn.CONCAT(I73," (",F73,")")</f>
        <v>PermaNet 2.0 (5.9)</v>
      </c>
      <c r="K73" t="s">
        <v>67</v>
      </c>
      <c r="L73" t="str">
        <f>_xlfn.CONCAT(K73," (",F73,")")</f>
        <v>PN (5.9)</v>
      </c>
      <c r="M73" t="s">
        <v>341</v>
      </c>
      <c r="O73" t="str">
        <f>LEFT(R73,9)</f>
        <v>24.223930</v>
      </c>
      <c r="P73" t="str">
        <f>RIGHT(R73,9)</f>
        <v>757378435</v>
      </c>
      <c r="R73" s="4" t="s">
        <v>342</v>
      </c>
      <c r="T73" t="str">
        <f t="shared" ref="T73:T74" si="12">O73</f>
        <v>24.223930</v>
      </c>
      <c r="U73" t="str">
        <f t="shared" ref="U73:U74" si="13">P73</f>
        <v>757378435</v>
      </c>
    </row>
    <row r="74" spans="1:21" x14ac:dyDescent="0.2">
      <c r="A74" t="s">
        <v>338</v>
      </c>
      <c r="B74">
        <v>2019</v>
      </c>
      <c r="C74" t="s">
        <v>339</v>
      </c>
      <c r="D74" t="s">
        <v>341</v>
      </c>
      <c r="E74" t="s">
        <v>340</v>
      </c>
      <c r="F74">
        <v>5.0999999999999996</v>
      </c>
      <c r="H74">
        <v>78.2</v>
      </c>
      <c r="I74" t="s">
        <v>17</v>
      </c>
      <c r="J74" t="str">
        <f>_xlfn.CONCAT(I74," (",F74,")")</f>
        <v>DawaPlus 2.0 (5.1)</v>
      </c>
      <c r="K74" t="s">
        <v>18</v>
      </c>
      <c r="L74" t="str">
        <f>_xlfn.CONCAT(K74," (",F74,")")</f>
        <v>Dawa (5.1)</v>
      </c>
      <c r="M74" t="s">
        <v>341</v>
      </c>
      <c r="O74" t="str">
        <f>LEFT(R74,9)</f>
        <v>24.204751</v>
      </c>
      <c r="P74" t="str">
        <f>RIGHT(R74,9)</f>
        <v>267352535</v>
      </c>
      <c r="R74" s="4" t="s">
        <v>343</v>
      </c>
      <c r="T74" t="str">
        <f t="shared" si="12"/>
        <v>24.204751</v>
      </c>
      <c r="U74" t="str">
        <f t="shared" si="13"/>
        <v>267352535</v>
      </c>
    </row>
    <row r="75" spans="1:21" ht="17" x14ac:dyDescent="0.2">
      <c r="A75" t="s">
        <v>117</v>
      </c>
      <c r="B75">
        <v>2021</v>
      </c>
      <c r="C75" t="s">
        <v>301</v>
      </c>
      <c r="E75" t="s">
        <v>118</v>
      </c>
      <c r="F75">
        <v>2.4</v>
      </c>
      <c r="G75" t="s">
        <v>352</v>
      </c>
      <c r="H75">
        <v>24</v>
      </c>
      <c r="I75" t="s">
        <v>27</v>
      </c>
      <c r="J75" t="str">
        <f>_xlfn.CONCAT(I75," (",F75,")")</f>
        <v>Olyset (2.4)</v>
      </c>
      <c r="K75" t="s">
        <v>28</v>
      </c>
      <c r="L75" t="str">
        <f>_xlfn.CONCAT(K75," (",F75,")")</f>
        <v>Oly (2.4)</v>
      </c>
      <c r="N75" t="s">
        <v>118</v>
      </c>
      <c r="O75" t="str">
        <f>LEFT(R75,9)</f>
        <v>13.523875</v>
      </c>
      <c r="P75" t="str">
        <f>RIGHT(R75,9)</f>
        <v xml:space="preserve"> 7.912179</v>
      </c>
      <c r="R75" s="1" t="s">
        <v>126</v>
      </c>
      <c r="T75" t="str">
        <f t="shared" si="10"/>
        <v>13.523875</v>
      </c>
      <c r="U75" t="str">
        <f t="shared" si="11"/>
        <v xml:space="preserve"> 7.912179</v>
      </c>
    </row>
    <row r="76" spans="1:21" ht="17" x14ac:dyDescent="0.2">
      <c r="A76" t="s">
        <v>117</v>
      </c>
      <c r="B76">
        <v>2021</v>
      </c>
      <c r="C76" t="s">
        <v>301</v>
      </c>
      <c r="E76" t="s">
        <v>119</v>
      </c>
      <c r="F76">
        <v>2.4</v>
      </c>
      <c r="G76" t="s">
        <v>353</v>
      </c>
      <c r="H76">
        <v>26</v>
      </c>
      <c r="I76" t="s">
        <v>27</v>
      </c>
      <c r="J76" t="str">
        <f>_xlfn.CONCAT(I76," (",F76,")")</f>
        <v>Olyset (2.4)</v>
      </c>
      <c r="K76" t="s">
        <v>28</v>
      </c>
      <c r="L76" t="str">
        <f>_xlfn.CONCAT(K76," (",F76,")")</f>
        <v>Oly (2.4)</v>
      </c>
      <c r="N76" t="s">
        <v>119</v>
      </c>
      <c r="O76" t="str">
        <f>LEFT(R76,9)</f>
        <v>14.072337</v>
      </c>
      <c r="P76" t="str">
        <f>RIGHT(R76,9)</f>
        <v xml:space="preserve"> 5.954671</v>
      </c>
      <c r="R76" s="1" t="s">
        <v>127</v>
      </c>
      <c r="T76" t="str">
        <f t="shared" si="10"/>
        <v>14.072337</v>
      </c>
      <c r="U76" t="str">
        <f t="shared" si="11"/>
        <v xml:space="preserve"> 5.954671</v>
      </c>
    </row>
    <row r="77" spans="1:21" x14ac:dyDescent="0.2">
      <c r="A77" t="s">
        <v>53</v>
      </c>
      <c r="B77">
        <v>2014</v>
      </c>
      <c r="C77" t="s">
        <v>291</v>
      </c>
      <c r="E77" t="s">
        <v>178</v>
      </c>
      <c r="F77">
        <v>4.5</v>
      </c>
      <c r="H77">
        <v>70.099999999999994</v>
      </c>
      <c r="I77" t="s">
        <v>17</v>
      </c>
      <c r="J77" t="str">
        <f>_xlfn.CONCAT(I77," (",F77,")")</f>
        <v>DawaPlus 2.0 (4.5)</v>
      </c>
      <c r="K77" t="s">
        <v>18</v>
      </c>
      <c r="L77" t="str">
        <f>_xlfn.CONCAT(K77," (",F77,")")</f>
        <v>Dawa (4.5)</v>
      </c>
      <c r="N77" t="s">
        <v>181</v>
      </c>
      <c r="O77" t="str">
        <f>LEFT(R77,9)</f>
        <v>5.9524101</v>
      </c>
      <c r="P77" t="str">
        <f>RIGHT(R77,9)</f>
        <v xml:space="preserve"> 8.030671</v>
      </c>
      <c r="R77" t="s">
        <v>191</v>
      </c>
      <c r="T77" t="str">
        <f t="shared" si="10"/>
        <v>5.9524101</v>
      </c>
      <c r="U77" t="str">
        <f t="shared" si="11"/>
        <v xml:space="preserve"> 8.030671</v>
      </c>
    </row>
    <row r="78" spans="1:21" x14ac:dyDescent="0.2">
      <c r="A78" t="s">
        <v>53</v>
      </c>
      <c r="B78">
        <v>2014</v>
      </c>
      <c r="C78" t="s">
        <v>291</v>
      </c>
      <c r="E78" t="s">
        <v>177</v>
      </c>
      <c r="F78">
        <v>3</v>
      </c>
      <c r="H78">
        <v>41.9</v>
      </c>
      <c r="I78" t="s">
        <v>66</v>
      </c>
      <c r="J78" t="str">
        <f>_xlfn.CONCAT(I78," (",F78,")")</f>
        <v>PermaNet 2.0 (3)</v>
      </c>
      <c r="K78" t="s">
        <v>67</v>
      </c>
      <c r="L78" t="str">
        <f>_xlfn.CONCAT(K78," (",F78,")")</f>
        <v>PN (3)</v>
      </c>
      <c r="N78" t="s">
        <v>180</v>
      </c>
      <c r="O78" t="str">
        <f>LEFT(R78,9)</f>
        <v>8.3887212</v>
      </c>
      <c r="P78" t="str">
        <f>RIGHT(R78,9)</f>
        <v>7.0779848</v>
      </c>
      <c r="R78" t="s">
        <v>190</v>
      </c>
      <c r="T78" t="str">
        <f t="shared" si="10"/>
        <v>8.3887212</v>
      </c>
      <c r="U78" t="str">
        <f t="shared" si="11"/>
        <v>7.0779848</v>
      </c>
    </row>
    <row r="79" spans="1:21" x14ac:dyDescent="0.2">
      <c r="A79" t="s">
        <v>53</v>
      </c>
      <c r="B79">
        <v>2014</v>
      </c>
      <c r="C79" t="s">
        <v>291</v>
      </c>
      <c r="E79" t="s">
        <v>58</v>
      </c>
      <c r="F79">
        <v>4.7</v>
      </c>
      <c r="H79">
        <v>74.7</v>
      </c>
      <c r="I79" t="s">
        <v>66</v>
      </c>
      <c r="J79" t="str">
        <f>_xlfn.CONCAT(I79," (",F79,")")</f>
        <v>PermaNet 2.0 (4.7)</v>
      </c>
      <c r="K79" t="s">
        <v>67</v>
      </c>
      <c r="L79" t="str">
        <f>_xlfn.CONCAT(K79," (",F79,")")</f>
        <v>PN (4.7)</v>
      </c>
      <c r="N79" t="s">
        <v>179</v>
      </c>
      <c r="O79" t="str">
        <f>LEFT(R79,9)</f>
        <v>13.072178</v>
      </c>
      <c r="P79" t="str">
        <f>RIGHT(R79,9)</f>
        <v>6.5046817</v>
      </c>
      <c r="R79" t="s">
        <v>189</v>
      </c>
      <c r="T79" t="str">
        <f t="shared" si="10"/>
        <v>13.072178</v>
      </c>
      <c r="U79" t="str">
        <f t="shared" si="11"/>
        <v>6.5046817</v>
      </c>
    </row>
    <row r="80" spans="1:21" x14ac:dyDescent="0.2">
      <c r="A80" t="s">
        <v>53</v>
      </c>
      <c r="B80">
        <v>2018</v>
      </c>
      <c r="C80" t="s">
        <v>291</v>
      </c>
      <c r="D80" t="s">
        <v>56</v>
      </c>
      <c r="E80" t="s">
        <v>57</v>
      </c>
      <c r="F80">
        <v>3.2</v>
      </c>
      <c r="G80" t="s">
        <v>331</v>
      </c>
      <c r="I80" t="s">
        <v>17</v>
      </c>
      <c r="J80" t="str">
        <f>_xlfn.CONCAT(I80," (",F80,")")</f>
        <v>DawaPlus 2.0 (3.2)</v>
      </c>
      <c r="K80" t="s">
        <v>18</v>
      </c>
      <c r="L80" t="str">
        <f>_xlfn.CONCAT(K80," (",F80,")")</f>
        <v>Dawa (3.2)</v>
      </c>
      <c r="M80" t="s">
        <v>56</v>
      </c>
      <c r="N80" t="s">
        <v>57</v>
      </c>
      <c r="O80">
        <v>3.9161659000000002</v>
      </c>
      <c r="P80">
        <v>7.5612101999999997</v>
      </c>
      <c r="Q80">
        <v>2</v>
      </c>
      <c r="R80" t="str">
        <f>_xlfn.CONCAT(T80,", ",U80)</f>
        <v>3.9161659, 7.5612102</v>
      </c>
      <c r="T80">
        <f t="shared" si="10"/>
        <v>3.9161659000000002</v>
      </c>
      <c r="U80">
        <f t="shared" si="11"/>
        <v>7.5612101999999997</v>
      </c>
    </row>
    <row r="81" spans="1:21" x14ac:dyDescent="0.2">
      <c r="A81" t="s">
        <v>53</v>
      </c>
      <c r="B81">
        <v>2018</v>
      </c>
      <c r="C81" t="s">
        <v>291</v>
      </c>
      <c r="D81" t="s">
        <v>58</v>
      </c>
      <c r="E81" t="s">
        <v>59</v>
      </c>
      <c r="F81" s="8">
        <v>5.3</v>
      </c>
      <c r="G81" s="8" t="s">
        <v>332</v>
      </c>
      <c r="H81">
        <v>80.400000000000006</v>
      </c>
      <c r="I81" t="s">
        <v>17</v>
      </c>
      <c r="J81" t="str">
        <f>_xlfn.CONCAT(I81," (",F81,")")</f>
        <v>DawaPlus 2.0 (5.3)</v>
      </c>
      <c r="K81" t="s">
        <v>18</v>
      </c>
      <c r="L81" t="str">
        <f>_xlfn.CONCAT(K81," (",F81,")")</f>
        <v>Dawa (5.3)</v>
      </c>
      <c r="M81" t="s">
        <v>58</v>
      </c>
      <c r="N81" t="s">
        <v>59</v>
      </c>
      <c r="O81">
        <v>5.8360288000000002</v>
      </c>
      <c r="P81">
        <v>12.529814</v>
      </c>
      <c r="Q81">
        <v>12</v>
      </c>
      <c r="R81" t="str">
        <f>_xlfn.CONCAT(T81,", ",U81)</f>
        <v>5.8360288, 12.529814</v>
      </c>
      <c r="T81">
        <f t="shared" si="10"/>
        <v>5.8360288000000002</v>
      </c>
      <c r="U81">
        <f t="shared" si="11"/>
        <v>12.529814</v>
      </c>
    </row>
    <row r="82" spans="1:21" x14ac:dyDescent="0.2">
      <c r="A82" t="s">
        <v>53</v>
      </c>
      <c r="B82">
        <v>2018</v>
      </c>
      <c r="C82" t="s">
        <v>291</v>
      </c>
      <c r="D82" t="s">
        <v>54</v>
      </c>
      <c r="E82" t="s">
        <v>55</v>
      </c>
      <c r="F82">
        <v>3.3</v>
      </c>
      <c r="G82" t="s">
        <v>330</v>
      </c>
      <c r="H82">
        <v>54.8</v>
      </c>
      <c r="I82" t="s">
        <v>17</v>
      </c>
      <c r="J82" t="str">
        <f>_xlfn.CONCAT(I82," (",F82,")")</f>
        <v>DawaPlus 2.0 (3.3)</v>
      </c>
      <c r="K82" t="s">
        <v>18</v>
      </c>
      <c r="L82" t="str">
        <f>_xlfn.CONCAT(K82," (",F82,")")</f>
        <v>Dawa (3.3)</v>
      </c>
      <c r="M82" t="s">
        <v>54</v>
      </c>
      <c r="N82" t="s">
        <v>55</v>
      </c>
      <c r="O82">
        <v>7.8117891000000004</v>
      </c>
      <c r="P82">
        <v>6.4118766999999997</v>
      </c>
      <c r="Q82">
        <v>6</v>
      </c>
      <c r="R82" t="str">
        <f>_xlfn.CONCAT(T82,", ",U82)</f>
        <v>7.8117891, 6.4118767</v>
      </c>
      <c r="T82">
        <f t="shared" si="10"/>
        <v>7.8117891000000004</v>
      </c>
      <c r="U82">
        <f t="shared" si="11"/>
        <v>6.4118766999999997</v>
      </c>
    </row>
    <row r="83" spans="1:21" x14ac:dyDescent="0.2">
      <c r="A83" t="s">
        <v>53</v>
      </c>
      <c r="B83">
        <v>2022</v>
      </c>
      <c r="C83" t="s">
        <v>291</v>
      </c>
      <c r="E83" t="s">
        <v>267</v>
      </c>
      <c r="I83" t="s">
        <v>80</v>
      </c>
      <c r="J83" t="str">
        <f>_xlfn.CONCAT(I83," (",F83,")")</f>
        <v>Interceptor G2 ()</v>
      </c>
      <c r="K83" t="s">
        <v>83</v>
      </c>
      <c r="L83" t="str">
        <f>_xlfn.CONCAT(K83," (",F83,")")</f>
        <v>IG2 ()</v>
      </c>
      <c r="N83" t="s">
        <v>267</v>
      </c>
      <c r="O83" t="str">
        <f>LEFT(R83,9)</f>
        <v>8.4433083</v>
      </c>
      <c r="P83" t="str">
        <f>RIGHT(R83,9)</f>
        <v>4.4206128</v>
      </c>
      <c r="R83" t="s">
        <v>278</v>
      </c>
      <c r="T83" t="str">
        <f t="shared" si="10"/>
        <v>8.4433083</v>
      </c>
      <c r="U83" t="str">
        <f t="shared" si="11"/>
        <v>4.4206128</v>
      </c>
    </row>
    <row r="84" spans="1:21" x14ac:dyDescent="0.2">
      <c r="A84" t="s">
        <v>53</v>
      </c>
      <c r="B84">
        <v>2022</v>
      </c>
      <c r="C84" t="s">
        <v>291</v>
      </c>
      <c r="E84" t="s">
        <v>266</v>
      </c>
      <c r="I84" t="s">
        <v>21</v>
      </c>
      <c r="J84" t="str">
        <f>_xlfn.CONCAT(I84," (",F84,")")</f>
        <v>Duranet ()</v>
      </c>
      <c r="K84" t="s">
        <v>22</v>
      </c>
      <c r="L84" t="str">
        <f>_xlfn.CONCAT(K84," (",F84,")")</f>
        <v>Dura ()</v>
      </c>
      <c r="N84" t="s">
        <v>266</v>
      </c>
      <c r="O84" t="str">
        <f>LEFT(R84,9)</f>
        <v>7.8936046</v>
      </c>
      <c r="P84" t="str">
        <f>RIGHT(R84,9)</f>
        <v>4.2830415</v>
      </c>
      <c r="R84" t="s">
        <v>277</v>
      </c>
      <c r="T84" t="str">
        <f t="shared" si="10"/>
        <v>7.8936046</v>
      </c>
      <c r="U84" t="str">
        <f t="shared" si="11"/>
        <v>4.2830415</v>
      </c>
    </row>
    <row r="85" spans="1:21" x14ac:dyDescent="0.2">
      <c r="A85" t="s">
        <v>53</v>
      </c>
      <c r="B85">
        <v>2022</v>
      </c>
      <c r="C85" t="s">
        <v>291</v>
      </c>
      <c r="E85" t="s">
        <v>265</v>
      </c>
      <c r="I85" t="s">
        <v>270</v>
      </c>
      <c r="J85" t="str">
        <f>_xlfn.CONCAT(I85," (",F85,")")</f>
        <v>Veeralin ()</v>
      </c>
      <c r="K85" t="s">
        <v>272</v>
      </c>
      <c r="L85" t="str">
        <f>_xlfn.CONCAT(K85," (",F85,")")</f>
        <v>Veer ()</v>
      </c>
      <c r="N85" t="s">
        <v>265</v>
      </c>
      <c r="O85" t="str">
        <f>LEFT(R85,9)</f>
        <v>7.4590790</v>
      </c>
      <c r="P85" t="str">
        <f>RIGHT(R85,9)</f>
        <v>4.4737296</v>
      </c>
      <c r="R85" t="s">
        <v>276</v>
      </c>
      <c r="T85" t="str">
        <f t="shared" ref="T85:T90" si="14">O85</f>
        <v>7.4590790</v>
      </c>
      <c r="U85" t="str">
        <f t="shared" ref="U85:U90" si="15">P85</f>
        <v>4.4737296</v>
      </c>
    </row>
    <row r="86" spans="1:21" x14ac:dyDescent="0.2">
      <c r="A86" t="s">
        <v>53</v>
      </c>
      <c r="B86">
        <v>2022</v>
      </c>
      <c r="C86" t="s">
        <v>291</v>
      </c>
      <c r="E86" t="s">
        <v>268</v>
      </c>
      <c r="I86" t="s">
        <v>269</v>
      </c>
      <c r="J86" t="str">
        <f>_xlfn.CONCAT(I86," (",F86,")")</f>
        <v>Royal Guard ()</v>
      </c>
      <c r="K86" t="s">
        <v>271</v>
      </c>
      <c r="L86" t="str">
        <f>_xlfn.CONCAT(K86," (",F86,")")</f>
        <v>RG ()</v>
      </c>
      <c r="N86" t="s">
        <v>268</v>
      </c>
      <c r="O86" t="str">
        <f>LEFT(R86,9)</f>
        <v>8.8148843</v>
      </c>
      <c r="P86" t="str">
        <f>RIGHT(R86,9)</f>
        <v>4.5555268</v>
      </c>
      <c r="R86" t="s">
        <v>279</v>
      </c>
      <c r="T86" t="str">
        <f t="shared" si="14"/>
        <v>8.8148843</v>
      </c>
      <c r="U86" t="str">
        <f t="shared" si="15"/>
        <v>4.5555268</v>
      </c>
    </row>
    <row r="87" spans="1:21" x14ac:dyDescent="0.2">
      <c r="A87" t="s">
        <v>75</v>
      </c>
      <c r="B87">
        <v>2013</v>
      </c>
      <c r="C87" t="s">
        <v>295</v>
      </c>
      <c r="E87" t="s">
        <v>210</v>
      </c>
      <c r="F87">
        <v>2.5</v>
      </c>
      <c r="I87" t="s">
        <v>219</v>
      </c>
      <c r="J87" t="str">
        <f>_xlfn.CONCAT(I87," (",F87,")")</f>
        <v>PE/PET (2.5)</v>
      </c>
      <c r="K87" t="s">
        <v>219</v>
      </c>
      <c r="L87" t="str">
        <f>_xlfn.CONCAT(K87," (",F87,")")</f>
        <v>PE/PET (2.5)</v>
      </c>
      <c r="N87" t="s">
        <v>210</v>
      </c>
      <c r="O87" t="str">
        <f>LEFT(R87,9)</f>
        <v>-1.500422</v>
      </c>
      <c r="P87" t="str">
        <f>RIGHT(R87,9)</f>
        <v>29.971736</v>
      </c>
      <c r="R87" s="4" t="s">
        <v>235</v>
      </c>
      <c r="T87" t="str">
        <f t="shared" si="14"/>
        <v>-1.500422</v>
      </c>
      <c r="U87" t="str">
        <f t="shared" si="15"/>
        <v>29.971736</v>
      </c>
    </row>
    <row r="88" spans="1:21" x14ac:dyDescent="0.2">
      <c r="A88" t="s">
        <v>75</v>
      </c>
      <c r="B88">
        <v>2013</v>
      </c>
      <c r="C88" t="s">
        <v>295</v>
      </c>
      <c r="E88" t="s">
        <v>209</v>
      </c>
      <c r="F88">
        <v>2.5</v>
      </c>
      <c r="I88" t="s">
        <v>219</v>
      </c>
      <c r="J88" t="str">
        <f>_xlfn.CONCAT(I88," (",F88,")")</f>
        <v>PE/PET (2.5)</v>
      </c>
      <c r="K88" t="s">
        <v>219</v>
      </c>
      <c r="L88" t="str">
        <f>_xlfn.CONCAT(K88," (",F88,")")</f>
        <v>PE/PET (2.5)</v>
      </c>
      <c r="N88" t="s">
        <v>209</v>
      </c>
      <c r="O88" t="str">
        <f>LEFT(R88,9)</f>
        <v>-2.141352</v>
      </c>
      <c r="P88" t="str">
        <f>RIGHT(R88,9)</f>
        <v xml:space="preserve"> 30.09487</v>
      </c>
      <c r="R88" s="4" t="s">
        <v>234</v>
      </c>
      <c r="T88" t="str">
        <f t="shared" si="14"/>
        <v>-2.141352</v>
      </c>
      <c r="U88" t="str">
        <f t="shared" si="15"/>
        <v xml:space="preserve"> 30.09487</v>
      </c>
    </row>
    <row r="89" spans="1:21" x14ac:dyDescent="0.2">
      <c r="A89" t="s">
        <v>75</v>
      </c>
      <c r="B89">
        <v>2013</v>
      </c>
      <c r="C89" t="s">
        <v>295</v>
      </c>
      <c r="E89" t="s">
        <v>208</v>
      </c>
      <c r="F89">
        <v>2.5</v>
      </c>
      <c r="I89" t="s">
        <v>219</v>
      </c>
      <c r="J89" t="str">
        <f>_xlfn.CONCAT(I89," (",F89,")")</f>
        <v>PE/PET (2.5)</v>
      </c>
      <c r="K89" t="s">
        <v>219</v>
      </c>
      <c r="L89" t="str">
        <f>_xlfn.CONCAT(K89," (",F89,")")</f>
        <v>PE/PET (2.5)</v>
      </c>
      <c r="N89" t="s">
        <v>208</v>
      </c>
      <c r="O89" t="str">
        <f>LEFT(R89,9)</f>
        <v>-2.020655</v>
      </c>
      <c r="P89" t="str">
        <f>RIGHT(R89,9)</f>
        <v>30.212209</v>
      </c>
      <c r="R89" s="4" t="s">
        <v>233</v>
      </c>
      <c r="T89" t="str">
        <f t="shared" si="14"/>
        <v>-2.020655</v>
      </c>
      <c r="U89" t="str">
        <f t="shared" si="15"/>
        <v>30.212209</v>
      </c>
    </row>
    <row r="90" spans="1:21" ht="17" x14ac:dyDescent="0.2">
      <c r="A90" t="s">
        <v>75</v>
      </c>
      <c r="B90">
        <v>2023</v>
      </c>
      <c r="C90" t="s">
        <v>295</v>
      </c>
      <c r="E90" t="s">
        <v>78</v>
      </c>
      <c r="I90" t="s">
        <v>71</v>
      </c>
      <c r="J90" t="str">
        <f>_xlfn.CONCAT(I90," (",F90,")")</f>
        <v>PermaNet 3.0 ()</v>
      </c>
      <c r="K90" t="s">
        <v>73</v>
      </c>
      <c r="L90" t="str">
        <f>_xlfn.CONCAT(K90," (",F90,")")</f>
        <v>PN3 ()</v>
      </c>
      <c r="N90" t="s">
        <v>78</v>
      </c>
      <c r="O90" t="str">
        <f>LEFT(R90,9)</f>
        <v>-1.494518</v>
      </c>
      <c r="P90" t="str">
        <f>RIGHT(R90,9)</f>
        <v>29.811562</v>
      </c>
      <c r="R90" s="1" t="s">
        <v>87</v>
      </c>
      <c r="T90" t="str">
        <f t="shared" si="14"/>
        <v>-1.494518</v>
      </c>
      <c r="U90" t="str">
        <f t="shared" si="15"/>
        <v>29.811562</v>
      </c>
    </row>
    <row r="91" spans="1:21" x14ac:dyDescent="0.2">
      <c r="A91" t="s">
        <v>75</v>
      </c>
      <c r="B91">
        <v>2023</v>
      </c>
      <c r="C91" t="s">
        <v>295</v>
      </c>
      <c r="E91" t="s">
        <v>76</v>
      </c>
      <c r="I91" t="s">
        <v>80</v>
      </c>
      <c r="J91" t="str">
        <f>_xlfn.CONCAT(I91," (",F91,")")</f>
        <v>Interceptor G2 ()</v>
      </c>
      <c r="K91" t="s">
        <v>83</v>
      </c>
      <c r="L91" t="str">
        <f>_xlfn.CONCAT(K91," (",F91,")")</f>
        <v>IG2 ()</v>
      </c>
      <c r="N91" t="s">
        <v>76</v>
      </c>
      <c r="O91">
        <v>-2.1767099999999999</v>
      </c>
      <c r="P91">
        <v>29.445191999999999</v>
      </c>
      <c r="R91" t="str">
        <f>_xlfn.CONCAT(T91,", ",U91)</f>
        <v>-2.17671, 29.445192</v>
      </c>
      <c r="T91">
        <f t="shared" si="10"/>
        <v>-2.1767099999999999</v>
      </c>
      <c r="U91">
        <f t="shared" si="11"/>
        <v>29.445191999999999</v>
      </c>
    </row>
    <row r="92" spans="1:21" ht="17" x14ac:dyDescent="0.2">
      <c r="A92" t="s">
        <v>75</v>
      </c>
      <c r="B92">
        <v>2023</v>
      </c>
      <c r="C92" t="s">
        <v>295</v>
      </c>
      <c r="E92" t="s">
        <v>77</v>
      </c>
      <c r="I92" t="s">
        <v>81</v>
      </c>
      <c r="J92" t="str">
        <f>_xlfn.CONCAT(I92," (",F92,")")</f>
        <v>Olyset Plus ()</v>
      </c>
      <c r="K92" t="s">
        <v>84</v>
      </c>
      <c r="L92" t="str">
        <f>_xlfn.CONCAT(K92," (",F92,")")</f>
        <v>Oly+ ()</v>
      </c>
      <c r="N92" t="s">
        <v>77</v>
      </c>
      <c r="O92" t="str">
        <f>LEFT(R92,9)</f>
        <v>-2.007801</v>
      </c>
      <c r="P92" t="str">
        <f>RIGHT(R92,9)</f>
        <v>30.107901</v>
      </c>
      <c r="R92" s="1" t="s">
        <v>86</v>
      </c>
      <c r="T92" t="str">
        <f t="shared" si="10"/>
        <v>-2.007801</v>
      </c>
      <c r="U92" t="str">
        <f t="shared" si="11"/>
        <v>30.107901</v>
      </c>
    </row>
    <row r="93" spans="1:21" ht="17" x14ac:dyDescent="0.2">
      <c r="A93" t="s">
        <v>75</v>
      </c>
      <c r="B93">
        <v>2023</v>
      </c>
      <c r="C93" t="s">
        <v>295</v>
      </c>
      <c r="E93" t="s">
        <v>79</v>
      </c>
      <c r="I93" t="s">
        <v>82</v>
      </c>
      <c r="J93" t="str">
        <f>_xlfn.CONCAT(I93," (",F93,")")</f>
        <v>Yahe ()</v>
      </c>
      <c r="K93" t="s">
        <v>82</v>
      </c>
      <c r="L93" t="str">
        <f>_xlfn.CONCAT(K93," (",F93,")")</f>
        <v>Yahe ()</v>
      </c>
      <c r="N93" t="s">
        <v>79</v>
      </c>
      <c r="O93" t="str">
        <f>LEFT(R93,9)</f>
        <v>-2.237123</v>
      </c>
      <c r="P93" t="str">
        <f>RIGHT(R93,9)</f>
        <v>29.784837</v>
      </c>
      <c r="R93" s="1" t="s">
        <v>88</v>
      </c>
      <c r="T93" t="str">
        <f t="shared" si="10"/>
        <v>-2.237123</v>
      </c>
      <c r="U93" t="str">
        <f t="shared" si="11"/>
        <v>29.784837</v>
      </c>
    </row>
    <row r="94" spans="1:21" x14ac:dyDescent="0.2">
      <c r="A94" t="s">
        <v>211</v>
      </c>
      <c r="B94">
        <v>2013</v>
      </c>
      <c r="C94" t="s">
        <v>294</v>
      </c>
      <c r="E94" t="s">
        <v>262</v>
      </c>
      <c r="F94">
        <v>1.9</v>
      </c>
      <c r="I94" t="s">
        <v>212</v>
      </c>
      <c r="J94" t="str">
        <f>_xlfn.CONCAT(I94," (",F94,")")</f>
        <v>Lifenet (1.9)</v>
      </c>
      <c r="K94" t="s">
        <v>159</v>
      </c>
      <c r="L94" t="str">
        <f>_xlfn.CONCAT(K94," (",F94,")")</f>
        <v>Life (1.9)</v>
      </c>
      <c r="N94" t="s">
        <v>262</v>
      </c>
      <c r="O94" t="str">
        <f>LEFT(R94,9)</f>
        <v>14.641975</v>
      </c>
      <c r="P94" t="str">
        <f>RIGHT(R94,9)</f>
        <v>16.234681</v>
      </c>
      <c r="R94" t="s">
        <v>254</v>
      </c>
      <c r="T94" t="str">
        <f t="shared" si="10"/>
        <v>14.641975</v>
      </c>
      <c r="U94" t="str">
        <f t="shared" si="11"/>
        <v>16.234681</v>
      </c>
    </row>
    <row r="95" spans="1:21" x14ac:dyDescent="0.2">
      <c r="A95" t="s">
        <v>211</v>
      </c>
      <c r="B95">
        <v>2013</v>
      </c>
      <c r="C95" t="s">
        <v>294</v>
      </c>
      <c r="E95" t="s">
        <v>262</v>
      </c>
      <c r="F95">
        <v>2.5</v>
      </c>
      <c r="I95" t="s">
        <v>213</v>
      </c>
      <c r="J95" t="str">
        <f>_xlfn.CONCAT(I95," (",F95,")")</f>
        <v>NetProtect (2.5)</v>
      </c>
      <c r="K95" t="s">
        <v>214</v>
      </c>
      <c r="L95" t="str">
        <f>_xlfn.CONCAT(K95," (",F95,")")</f>
        <v>NetP (2.5)</v>
      </c>
      <c r="N95" t="s">
        <v>262</v>
      </c>
      <c r="O95" t="str">
        <f>LEFT(R95,9)</f>
        <v>14.477809</v>
      </c>
      <c r="P95" t="str">
        <f>RIGHT(R95,9)</f>
        <v>16.934324</v>
      </c>
      <c r="R95" t="s">
        <v>255</v>
      </c>
      <c r="T95" t="str">
        <f t="shared" si="10"/>
        <v>14.477809</v>
      </c>
      <c r="U95" t="str">
        <f t="shared" si="11"/>
        <v>16.934324</v>
      </c>
    </row>
    <row r="96" spans="1:21" x14ac:dyDescent="0.2">
      <c r="A96" t="s">
        <v>211</v>
      </c>
      <c r="B96">
        <v>2013</v>
      </c>
      <c r="C96" t="s">
        <v>294</v>
      </c>
      <c r="E96" t="s">
        <v>262</v>
      </c>
      <c r="F96">
        <v>1.8</v>
      </c>
      <c r="I96" t="s">
        <v>72</v>
      </c>
      <c r="J96" t="str">
        <f>_xlfn.CONCAT(I96," (",F96,")")</f>
        <v>Yorkool (1.8)</v>
      </c>
      <c r="K96" t="s">
        <v>74</v>
      </c>
      <c r="L96" t="str">
        <f>_xlfn.CONCAT(K96," (",F96,")")</f>
        <v>Ykl (1.8)</v>
      </c>
      <c r="N96" t="s">
        <v>262</v>
      </c>
      <c r="O96" t="str">
        <f>LEFT(R96,9)</f>
        <v>14.393751</v>
      </c>
      <c r="P96" t="str">
        <f>RIGHT(R96,9)</f>
        <v>16.533560</v>
      </c>
      <c r="R96" t="s">
        <v>256</v>
      </c>
      <c r="T96" t="str">
        <f t="shared" si="10"/>
        <v>14.393751</v>
      </c>
      <c r="U96" t="str">
        <f t="shared" si="11"/>
        <v>16.533560</v>
      </c>
    </row>
    <row r="97" spans="1:21" x14ac:dyDescent="0.2">
      <c r="A97" t="s">
        <v>211</v>
      </c>
      <c r="B97">
        <v>2013</v>
      </c>
      <c r="C97" t="s">
        <v>294</v>
      </c>
      <c r="E97" t="s">
        <v>262</v>
      </c>
      <c r="F97">
        <v>2.1</v>
      </c>
      <c r="I97" t="s">
        <v>27</v>
      </c>
      <c r="J97" t="str">
        <f>_xlfn.CONCAT(I97," (",F97,")")</f>
        <v>Olyset (2.1)</v>
      </c>
      <c r="K97" t="s">
        <v>28</v>
      </c>
      <c r="L97" t="str">
        <f>_xlfn.CONCAT(K97," (",F97,")")</f>
        <v>Oly (2.1)</v>
      </c>
      <c r="N97" t="s">
        <v>262</v>
      </c>
      <c r="O97" t="str">
        <f>LEFT(R97,9)</f>
        <v>14.762312</v>
      </c>
      <c r="P97" t="str">
        <f>RIGHT(R97,9)</f>
        <v>16.796432</v>
      </c>
      <c r="R97" t="s">
        <v>257</v>
      </c>
      <c r="T97" t="str">
        <f t="shared" si="10"/>
        <v>14.762312</v>
      </c>
      <c r="U97" t="str">
        <f t="shared" si="11"/>
        <v>16.796432</v>
      </c>
    </row>
    <row r="98" spans="1:21" x14ac:dyDescent="0.2">
      <c r="A98" t="s">
        <v>211</v>
      </c>
      <c r="B98">
        <v>2013</v>
      </c>
      <c r="C98" t="s">
        <v>294</v>
      </c>
      <c r="E98" t="s">
        <v>262</v>
      </c>
      <c r="F98">
        <v>4.0999999999999996</v>
      </c>
      <c r="I98" t="s">
        <v>109</v>
      </c>
      <c r="J98" t="str">
        <f>_xlfn.CONCAT(I98," (",F98,")")</f>
        <v>Interceptor (4.1)</v>
      </c>
      <c r="K98" t="s">
        <v>110</v>
      </c>
      <c r="L98" t="str">
        <f>_xlfn.CONCAT(K98," (",F98,")")</f>
        <v>Int (4.1)</v>
      </c>
      <c r="N98" t="s">
        <v>262</v>
      </c>
      <c r="O98" t="str">
        <f>LEFT(R98,9)</f>
        <v>14.189987</v>
      </c>
      <c r="P98" t="str">
        <f>RIGHT(R98,9)</f>
        <v>16.041097</v>
      </c>
      <c r="R98" t="s">
        <v>258</v>
      </c>
      <c r="T98" t="str">
        <f t="shared" si="10"/>
        <v>14.189987</v>
      </c>
      <c r="U98" t="str">
        <f t="shared" si="11"/>
        <v>16.041097</v>
      </c>
    </row>
    <row r="99" spans="1:21" x14ac:dyDescent="0.2">
      <c r="A99" t="s">
        <v>211</v>
      </c>
      <c r="B99">
        <v>2013</v>
      </c>
      <c r="C99" t="s">
        <v>294</v>
      </c>
      <c r="E99" t="s">
        <v>262</v>
      </c>
      <c r="F99">
        <v>2</v>
      </c>
      <c r="I99" t="s">
        <v>51</v>
      </c>
      <c r="J99" t="str">
        <f>_xlfn.CONCAT(I99," (",F99,")")</f>
        <v>MAGNet (2)</v>
      </c>
      <c r="K99" t="s">
        <v>52</v>
      </c>
      <c r="L99" t="str">
        <f>_xlfn.CONCAT(K99," (",F99,")")</f>
        <v>MAG (2)</v>
      </c>
      <c r="N99" t="s">
        <v>262</v>
      </c>
      <c r="O99" t="str">
        <f>LEFT(R99,9)</f>
        <v>13.837986</v>
      </c>
      <c r="P99" t="str">
        <f>RIGHT(R99,9)</f>
        <v>15.394592</v>
      </c>
      <c r="R99" t="s">
        <v>259</v>
      </c>
      <c r="T99" t="str">
        <f t="shared" si="10"/>
        <v>13.837986</v>
      </c>
      <c r="U99" t="str">
        <f t="shared" si="11"/>
        <v>15.394592</v>
      </c>
    </row>
    <row r="100" spans="1:21" x14ac:dyDescent="0.2">
      <c r="A100" t="s">
        <v>211</v>
      </c>
      <c r="B100">
        <v>2013</v>
      </c>
      <c r="C100" t="s">
        <v>294</v>
      </c>
      <c r="E100" t="s">
        <v>262</v>
      </c>
      <c r="F100">
        <v>2.1</v>
      </c>
      <c r="I100" t="s">
        <v>252</v>
      </c>
      <c r="J100" t="str">
        <f>_xlfn.CONCAT(I100," (",F100,")")</f>
        <v>PermaNet 2.0 R (2.1)</v>
      </c>
      <c r="K100" t="s">
        <v>67</v>
      </c>
      <c r="L100" t="str">
        <f>_xlfn.CONCAT(K100," (",F100,")")</f>
        <v>PN (2.1)</v>
      </c>
      <c r="N100" t="s">
        <v>262</v>
      </c>
      <c r="O100" t="str">
        <f>LEFT(R100,9)</f>
        <v>13.989391</v>
      </c>
      <c r="P100" t="str">
        <f>RIGHT(R100,9)</f>
        <v>15.391885</v>
      </c>
      <c r="R100" t="s">
        <v>260</v>
      </c>
      <c r="T100" t="str">
        <f t="shared" si="10"/>
        <v>13.989391</v>
      </c>
      <c r="U100" t="str">
        <f t="shared" si="11"/>
        <v>15.391885</v>
      </c>
    </row>
    <row r="101" spans="1:21" x14ac:dyDescent="0.2">
      <c r="A101" t="s">
        <v>211</v>
      </c>
      <c r="B101">
        <v>2013</v>
      </c>
      <c r="C101" t="s">
        <v>294</v>
      </c>
      <c r="E101" t="s">
        <v>262</v>
      </c>
      <c r="F101">
        <v>3.5</v>
      </c>
      <c r="I101" t="s">
        <v>253</v>
      </c>
      <c r="J101" t="str">
        <f>_xlfn.CONCAT(I101," (",F101,")")</f>
        <v>PermaNet 2.0 C (3.5)</v>
      </c>
      <c r="K101" t="s">
        <v>67</v>
      </c>
      <c r="L101" t="str">
        <f>_xlfn.CONCAT(K101," (",F101,")")</f>
        <v>PN (3.5)</v>
      </c>
      <c r="N101" t="s">
        <v>262</v>
      </c>
      <c r="O101" t="str">
        <f>LEFT(R101,9)</f>
        <v>14.385478</v>
      </c>
      <c r="P101" t="str">
        <f>RIGHT(R101,9)</f>
        <v>16.484908</v>
      </c>
      <c r="R101" t="s">
        <v>261</v>
      </c>
      <c r="T101" t="str">
        <f t="shared" si="10"/>
        <v>14.385478</v>
      </c>
      <c r="U101" t="str">
        <f t="shared" si="11"/>
        <v>16.484908</v>
      </c>
    </row>
    <row r="102" spans="1:21" ht="17" x14ac:dyDescent="0.2">
      <c r="A102" t="s">
        <v>89</v>
      </c>
      <c r="B102">
        <v>2023</v>
      </c>
      <c r="C102" t="s">
        <v>303</v>
      </c>
      <c r="E102" t="s">
        <v>90</v>
      </c>
      <c r="I102" t="s">
        <v>71</v>
      </c>
      <c r="J102" t="str">
        <f>_xlfn.CONCAT(I102," (",F102,")")</f>
        <v>PermaNet 3.0 ()</v>
      </c>
      <c r="K102" t="s">
        <v>73</v>
      </c>
      <c r="L102" t="str">
        <f>_xlfn.CONCAT(K102," (",F102,")")</f>
        <v>PN3 ()</v>
      </c>
      <c r="N102" t="s">
        <v>90</v>
      </c>
      <c r="O102" t="str">
        <f>LEFT(R102,8)</f>
        <v>7.963056</v>
      </c>
      <c r="P102" t="str">
        <f>RIGHT(R102,9)</f>
        <v>11.739278</v>
      </c>
      <c r="R102" s="1" t="s">
        <v>92</v>
      </c>
      <c r="T102" t="str">
        <f t="shared" si="10"/>
        <v>7.963056</v>
      </c>
      <c r="U102" t="str">
        <f t="shared" si="11"/>
        <v>11.739278</v>
      </c>
    </row>
    <row r="103" spans="1:21" ht="17" x14ac:dyDescent="0.2">
      <c r="A103" t="s">
        <v>89</v>
      </c>
      <c r="B103">
        <v>2023</v>
      </c>
      <c r="C103" t="s">
        <v>303</v>
      </c>
      <c r="E103" t="s">
        <v>91</v>
      </c>
      <c r="I103" t="s">
        <v>81</v>
      </c>
      <c r="J103" t="str">
        <f>_xlfn.CONCAT(I103," (",F103,")")</f>
        <v>Olyset Plus ()</v>
      </c>
      <c r="K103" t="s">
        <v>84</v>
      </c>
      <c r="L103" t="str">
        <f>_xlfn.CONCAT(K103," (",F103,")")</f>
        <v>Oly+ ()</v>
      </c>
      <c r="N103" t="s">
        <v>91</v>
      </c>
      <c r="O103" t="str">
        <f>LEFT(R103,8)</f>
        <v>8.161313</v>
      </c>
      <c r="P103" t="str">
        <f>RIGHT(R103,9)</f>
        <v>12.435139</v>
      </c>
      <c r="R103" s="1" t="s">
        <v>93</v>
      </c>
      <c r="T103" t="str">
        <f t="shared" si="10"/>
        <v>8.161313</v>
      </c>
      <c r="U103" t="str">
        <f t="shared" si="11"/>
        <v>12.435139</v>
      </c>
    </row>
    <row r="104" spans="1:21" x14ac:dyDescent="0.2">
      <c r="A104" t="s">
        <v>60</v>
      </c>
      <c r="B104">
        <v>2016</v>
      </c>
      <c r="C104" t="s">
        <v>304</v>
      </c>
      <c r="E104" t="s">
        <v>310</v>
      </c>
      <c r="F104" s="9">
        <v>2</v>
      </c>
      <c r="G104" t="s">
        <v>334</v>
      </c>
      <c r="I104" t="s">
        <v>27</v>
      </c>
      <c r="J104" t="str">
        <f>_xlfn.CONCAT(I104," (",F104,")")</f>
        <v>Olyset (2)</v>
      </c>
      <c r="K104" t="s">
        <v>28</v>
      </c>
      <c r="L104" t="str">
        <f>_xlfn.CONCAT(K104," (",F104,")")</f>
        <v>Oly (2)</v>
      </c>
      <c r="N104" t="s">
        <v>310</v>
      </c>
      <c r="O104" t="str">
        <f>LEFT(R104,9)</f>
        <v>-6.833970</v>
      </c>
      <c r="P104" t="str">
        <f>RIGHT(R104,9)</f>
        <v>36.989078</v>
      </c>
      <c r="R104" s="4" t="s">
        <v>311</v>
      </c>
      <c r="T104" t="str">
        <f t="shared" si="10"/>
        <v>-6.833970</v>
      </c>
      <c r="U104" t="str">
        <f t="shared" si="11"/>
        <v>36.989078</v>
      </c>
    </row>
    <row r="105" spans="1:21" x14ac:dyDescent="0.2">
      <c r="A105" t="s">
        <v>60</v>
      </c>
      <c r="B105">
        <v>2016</v>
      </c>
      <c r="C105" t="s">
        <v>304</v>
      </c>
      <c r="E105" t="s">
        <v>310</v>
      </c>
      <c r="F105" s="9">
        <v>2.5</v>
      </c>
      <c r="G105" t="s">
        <v>335</v>
      </c>
      <c r="I105" t="s">
        <v>66</v>
      </c>
      <c r="J105" t="str">
        <f>_xlfn.CONCAT(I105," (",F105,")")</f>
        <v>PermaNet 2.0 (2.5)</v>
      </c>
      <c r="K105" t="s">
        <v>67</v>
      </c>
      <c r="L105" t="str">
        <f>_xlfn.CONCAT(K105," (",F105,")")</f>
        <v>PN (2.5)</v>
      </c>
      <c r="N105" t="s">
        <v>310</v>
      </c>
      <c r="O105" t="str">
        <f>LEFT(R105,9)</f>
        <v>-3.229665</v>
      </c>
      <c r="P105" t="str">
        <f>RIGHT(R105,9)</f>
        <v>32.341940</v>
      </c>
      <c r="R105" s="4" t="s">
        <v>312</v>
      </c>
      <c r="T105" t="str">
        <f t="shared" ref="T105:T113" si="16">O105</f>
        <v>-3.229665</v>
      </c>
      <c r="U105" t="str">
        <f t="shared" ref="U105:U113" si="17">P105</f>
        <v>32.341940</v>
      </c>
    </row>
    <row r="106" spans="1:21" x14ac:dyDescent="0.2">
      <c r="A106" t="s">
        <v>60</v>
      </c>
      <c r="B106">
        <v>2016</v>
      </c>
      <c r="C106" t="s">
        <v>304</v>
      </c>
      <c r="E106" t="s">
        <v>310</v>
      </c>
      <c r="F106" s="9">
        <v>2.6</v>
      </c>
      <c r="G106" t="s">
        <v>333</v>
      </c>
      <c r="I106" t="s">
        <v>213</v>
      </c>
      <c r="J106" t="str">
        <f>_xlfn.CONCAT(I106," (",F106,")")</f>
        <v>NetProtect (2.6)</v>
      </c>
      <c r="K106" t="s">
        <v>214</v>
      </c>
      <c r="L106" t="str">
        <f>_xlfn.CONCAT(K106," (",F106,")")</f>
        <v>NetP (2.6)</v>
      </c>
      <c r="N106" t="s">
        <v>310</v>
      </c>
      <c r="O106" t="str">
        <f>LEFT(R106,9)</f>
        <v>-9.053346</v>
      </c>
      <c r="P106" t="str">
        <f>RIGHT(R106,9)</f>
        <v xml:space="preserve"> 32.95179</v>
      </c>
      <c r="R106" s="4" t="s">
        <v>313</v>
      </c>
      <c r="T106" t="str">
        <f t="shared" si="16"/>
        <v>-9.053346</v>
      </c>
      <c r="U106" t="str">
        <f t="shared" si="17"/>
        <v xml:space="preserve"> 32.95179</v>
      </c>
    </row>
    <row r="107" spans="1:21" x14ac:dyDescent="0.2">
      <c r="A107" t="s">
        <v>60</v>
      </c>
      <c r="B107">
        <v>2019</v>
      </c>
      <c r="C107" t="s">
        <v>304</v>
      </c>
      <c r="D107" t="s">
        <v>61</v>
      </c>
      <c r="E107" t="s">
        <v>62</v>
      </c>
      <c r="F107" s="5">
        <v>2.7</v>
      </c>
      <c r="G107" s="6" t="s">
        <v>336</v>
      </c>
      <c r="H107">
        <v>51</v>
      </c>
      <c r="I107" t="s">
        <v>27</v>
      </c>
      <c r="J107" t="str">
        <f>_xlfn.CONCAT(I107," (",F107,")")</f>
        <v>Olyset (2.7)</v>
      </c>
      <c r="K107" t="s">
        <v>28</v>
      </c>
      <c r="L107" t="str">
        <f>_xlfn.CONCAT(K107," (",F107,")")</f>
        <v>Oly (2.7)</v>
      </c>
      <c r="M107" t="s">
        <v>63</v>
      </c>
      <c r="N107" t="s">
        <v>64</v>
      </c>
      <c r="O107">
        <v>39.763393000000001</v>
      </c>
      <c r="P107">
        <v>-5.0962565</v>
      </c>
      <c r="Q107">
        <v>3</v>
      </c>
      <c r="R107" t="str">
        <f>_xlfn.CONCAT(T107,", ",U107)</f>
        <v>39.763393, -5.0962565</v>
      </c>
      <c r="T107">
        <f t="shared" si="16"/>
        <v>39.763393000000001</v>
      </c>
      <c r="U107">
        <f t="shared" si="17"/>
        <v>-5.0962565</v>
      </c>
    </row>
    <row r="108" spans="1:21" x14ac:dyDescent="0.2">
      <c r="A108" t="s">
        <v>60</v>
      </c>
      <c r="B108">
        <v>2019</v>
      </c>
      <c r="C108" t="s">
        <v>304</v>
      </c>
      <c r="D108" t="s">
        <v>61</v>
      </c>
      <c r="E108" t="s">
        <v>65</v>
      </c>
      <c r="F108" s="5">
        <v>2.9</v>
      </c>
      <c r="G108" s="6" t="s">
        <v>337</v>
      </c>
      <c r="H108">
        <v>55.2</v>
      </c>
      <c r="I108" t="s">
        <v>66</v>
      </c>
      <c r="J108" t="str">
        <f>_xlfn.CONCAT(I108," (",F108,")")</f>
        <v>PermaNet 2.0 (2.9)</v>
      </c>
      <c r="K108" t="s">
        <v>67</v>
      </c>
      <c r="L108" t="str">
        <f>_xlfn.CONCAT(K108," (",F108,")")</f>
        <v>PN (2.9)</v>
      </c>
      <c r="M108" t="s">
        <v>68</v>
      </c>
      <c r="N108" t="s">
        <v>69</v>
      </c>
      <c r="O108">
        <v>39.267536</v>
      </c>
      <c r="P108">
        <v>-5.9765847000000001</v>
      </c>
      <c r="Q108">
        <v>6</v>
      </c>
      <c r="R108" t="str">
        <f>_xlfn.CONCAT(T108,", ",U108)</f>
        <v>39.267536, -5.9765847</v>
      </c>
      <c r="T108">
        <f t="shared" si="16"/>
        <v>39.267536</v>
      </c>
      <c r="U108">
        <f t="shared" si="17"/>
        <v>-5.9765847000000001</v>
      </c>
    </row>
    <row r="109" spans="1:21" x14ac:dyDescent="0.2">
      <c r="A109" t="s">
        <v>192</v>
      </c>
      <c r="B109">
        <v>2014</v>
      </c>
      <c r="C109" t="s">
        <v>297</v>
      </c>
      <c r="E109" t="s">
        <v>193</v>
      </c>
      <c r="F109">
        <v>2.1</v>
      </c>
      <c r="H109">
        <v>55.2</v>
      </c>
      <c r="I109" t="s">
        <v>27</v>
      </c>
      <c r="J109" t="str">
        <f>_xlfn.CONCAT(I109," (",F109,")")</f>
        <v>Olyset (2.1)</v>
      </c>
      <c r="K109" t="s">
        <v>28</v>
      </c>
      <c r="L109" t="str">
        <f>_xlfn.CONCAT(K109," (",F109,")")</f>
        <v>Oly (2.1)</v>
      </c>
      <c r="N109" t="s">
        <v>195</v>
      </c>
      <c r="O109" t="str">
        <f>LEFT(R109,9)</f>
        <v>0.8935255</v>
      </c>
      <c r="P109" t="str">
        <f>RIGHT(R109,9)</f>
        <v>33.503912</v>
      </c>
      <c r="R109" t="s">
        <v>197</v>
      </c>
      <c r="T109" t="str">
        <f t="shared" si="16"/>
        <v>0.8935255</v>
      </c>
      <c r="U109" t="str">
        <f t="shared" si="17"/>
        <v>33.503912</v>
      </c>
    </row>
    <row r="110" spans="1:21" x14ac:dyDescent="0.2">
      <c r="A110" t="s">
        <v>192</v>
      </c>
      <c r="B110">
        <v>2014</v>
      </c>
      <c r="C110" t="s">
        <v>297</v>
      </c>
      <c r="E110" t="s">
        <v>193</v>
      </c>
      <c r="F110">
        <v>2.9</v>
      </c>
      <c r="H110">
        <v>74.3</v>
      </c>
      <c r="I110" t="s">
        <v>194</v>
      </c>
      <c r="J110" t="str">
        <f>_xlfn.CONCAT(I110," (",F110,")")</f>
        <v>PN/Oly (2.9)</v>
      </c>
      <c r="K110" t="s">
        <v>194</v>
      </c>
      <c r="L110" t="str">
        <f>_xlfn.CONCAT(K110," (",F110,")")</f>
        <v>PN/Oly (2.9)</v>
      </c>
      <c r="N110" t="s">
        <v>196</v>
      </c>
      <c r="O110" t="str">
        <f>LEFT(R110,9)</f>
        <v>1.5183664</v>
      </c>
      <c r="P110" t="str">
        <f>RIGHT(R110,9)</f>
        <v xml:space="preserve"> 33.43694</v>
      </c>
      <c r="R110" t="s">
        <v>198</v>
      </c>
      <c r="T110" t="str">
        <f t="shared" si="16"/>
        <v>1.5183664</v>
      </c>
      <c r="U110" t="str">
        <f t="shared" si="17"/>
        <v xml:space="preserve"> 33.43694</v>
      </c>
    </row>
    <row r="111" spans="1:21" x14ac:dyDescent="0.2">
      <c r="A111" t="s">
        <v>99</v>
      </c>
      <c r="B111">
        <v>2011</v>
      </c>
      <c r="C111" t="s">
        <v>296</v>
      </c>
      <c r="E111" t="s">
        <v>206</v>
      </c>
      <c r="F111">
        <v>2.7</v>
      </c>
      <c r="I111" t="s">
        <v>66</v>
      </c>
      <c r="J111" t="str">
        <f>_xlfn.CONCAT(I111," (",F111,")")</f>
        <v>PermaNet 2.0 (2.7)</v>
      </c>
      <c r="K111" t="s">
        <v>67</v>
      </c>
      <c r="L111" t="str">
        <f>_xlfn.CONCAT(K111," (",F111,")")</f>
        <v>PN (2.7)</v>
      </c>
      <c r="N111" t="s">
        <v>206</v>
      </c>
      <c r="O111" t="str">
        <f>LEFT(R111,9)</f>
        <v>-11.12299</v>
      </c>
      <c r="P111" t="str">
        <f>RIGHT(R111,9)</f>
        <v xml:space="preserve"> 28.92767</v>
      </c>
      <c r="R111" s="4" t="s">
        <v>225</v>
      </c>
      <c r="T111" t="str">
        <f t="shared" si="16"/>
        <v>-11.12299</v>
      </c>
      <c r="U111" t="str">
        <f t="shared" si="17"/>
        <v xml:space="preserve"> 28.92767</v>
      </c>
    </row>
    <row r="112" spans="1:21" x14ac:dyDescent="0.2">
      <c r="A112" t="s">
        <v>99</v>
      </c>
      <c r="B112">
        <v>2011</v>
      </c>
      <c r="C112" t="s">
        <v>296</v>
      </c>
      <c r="E112" t="s">
        <v>25</v>
      </c>
      <c r="F112">
        <v>2.7</v>
      </c>
      <c r="I112" t="s">
        <v>207</v>
      </c>
      <c r="J112" t="str">
        <f>_xlfn.CONCAT(I112," (",F112,")")</f>
        <v>Olyset   (2.7)</v>
      </c>
      <c r="K112" t="s">
        <v>28</v>
      </c>
      <c r="L112" t="str">
        <f>_xlfn.CONCAT(K112," (",F112,")")</f>
        <v>Oly (2.7)</v>
      </c>
      <c r="N112" t="s">
        <v>25</v>
      </c>
      <c r="O112" t="str">
        <f>LEFT(R112,9)</f>
        <v>-10.63845</v>
      </c>
      <c r="P112" t="str">
        <f>RIGHT(R112,9)</f>
        <v>31.171706</v>
      </c>
      <c r="R112" s="4" t="s">
        <v>232</v>
      </c>
      <c r="T112" t="str">
        <f t="shared" si="16"/>
        <v>-10.63845</v>
      </c>
      <c r="U112" t="str">
        <f t="shared" si="17"/>
        <v>31.171706</v>
      </c>
    </row>
    <row r="113" spans="1:21" ht="17" x14ac:dyDescent="0.2">
      <c r="A113" t="s">
        <v>99</v>
      </c>
      <c r="B113">
        <v>2021</v>
      </c>
      <c r="C113" t="s">
        <v>296</v>
      </c>
      <c r="E113" t="s">
        <v>100</v>
      </c>
      <c r="I113" t="s">
        <v>66</v>
      </c>
      <c r="J113" t="str">
        <f>_xlfn.CONCAT(I113," (",F113,")")</f>
        <v>PermaNet 2.0 ()</v>
      </c>
      <c r="K113" t="s">
        <v>67</v>
      </c>
      <c r="L113" t="str">
        <f>_xlfn.CONCAT(K113," (",F113,")")</f>
        <v>PN ()</v>
      </c>
      <c r="N113" t="s">
        <v>100</v>
      </c>
      <c r="O113" t="str">
        <f>LEFT(R113,9)</f>
        <v>-14.07014</v>
      </c>
      <c r="P113" t="str">
        <f>RIGHT(R113,9)</f>
        <v>32.044573</v>
      </c>
      <c r="R113" s="1" t="s">
        <v>103</v>
      </c>
      <c r="T113" t="str">
        <f t="shared" si="16"/>
        <v>-14.07014</v>
      </c>
      <c r="U113" t="str">
        <f t="shared" si="17"/>
        <v>32.044573</v>
      </c>
    </row>
    <row r="114" spans="1:21" ht="17" x14ac:dyDescent="0.2">
      <c r="A114" t="s">
        <v>99</v>
      </c>
      <c r="B114">
        <v>2021</v>
      </c>
      <c r="C114" t="s">
        <v>296</v>
      </c>
      <c r="E114" t="s">
        <v>101</v>
      </c>
      <c r="I114" t="s">
        <v>27</v>
      </c>
      <c r="J114" t="str">
        <f>_xlfn.CONCAT(I114," (",F114,")")</f>
        <v>Olyset ()</v>
      </c>
      <c r="K114" t="s">
        <v>102</v>
      </c>
      <c r="L114" t="str">
        <f>_xlfn.CONCAT(K114," (",F114,")")</f>
        <v>Oly  ()</v>
      </c>
      <c r="N114" t="s">
        <v>101</v>
      </c>
      <c r="O114" t="str">
        <f>LEFT(R114,9)</f>
        <v>-12.29079</v>
      </c>
      <c r="P114" t="str">
        <f>RIGHT(R114,9)</f>
        <v>33.178325</v>
      </c>
      <c r="R114" s="1" t="s">
        <v>104</v>
      </c>
      <c r="T114" t="str">
        <f t="shared" ref="T114:T117" si="18">O114</f>
        <v>-12.29079</v>
      </c>
      <c r="U114" t="str">
        <f t="shared" ref="U114:U117" si="19">P114</f>
        <v>33.178325</v>
      </c>
    </row>
    <row r="115" spans="1:21" ht="17" x14ac:dyDescent="0.2">
      <c r="A115" t="s">
        <v>141</v>
      </c>
      <c r="B115">
        <v>2019</v>
      </c>
      <c r="C115" t="s">
        <v>298</v>
      </c>
      <c r="E115" t="s">
        <v>142</v>
      </c>
      <c r="I115" t="s">
        <v>17</v>
      </c>
      <c r="J115" t="str">
        <f>_xlfn.CONCAT(I115," (",F115,")")</f>
        <v>DawaPlus 2.0 ()</v>
      </c>
      <c r="K115" t="s">
        <v>18</v>
      </c>
      <c r="L115" t="str">
        <f>_xlfn.CONCAT(K115," (",F115,")")</f>
        <v>Dawa ()</v>
      </c>
      <c r="M115" t="s">
        <v>142</v>
      </c>
      <c r="N115" t="s">
        <v>142</v>
      </c>
      <c r="O115" t="str">
        <f>LEFT(R115,9)</f>
        <v>-16.78895</v>
      </c>
      <c r="P115" t="str">
        <f>RIGHT(R115,9)</f>
        <v>31.229362</v>
      </c>
      <c r="R115" s="1" t="s">
        <v>144</v>
      </c>
      <c r="T115" t="str">
        <f t="shared" si="18"/>
        <v>-16.78895</v>
      </c>
      <c r="U115" t="str">
        <f t="shared" si="19"/>
        <v>31.229362</v>
      </c>
    </row>
    <row r="116" spans="1:21" ht="17" x14ac:dyDescent="0.2">
      <c r="A116" t="s">
        <v>141</v>
      </c>
      <c r="B116">
        <v>2019</v>
      </c>
      <c r="C116" t="s">
        <v>298</v>
      </c>
      <c r="E116" t="s">
        <v>146</v>
      </c>
      <c r="I116" t="s">
        <v>143</v>
      </c>
      <c r="J116" t="str">
        <f>_xlfn.CONCAT(I116," (",F116,")")</f>
        <v>DuraNet ()</v>
      </c>
      <c r="K116" t="s">
        <v>22</v>
      </c>
      <c r="L116" t="str">
        <f>_xlfn.CONCAT(K116," (",F116,")")</f>
        <v>Dura ()</v>
      </c>
      <c r="M116" t="s">
        <v>146</v>
      </c>
      <c r="N116" t="s">
        <v>146</v>
      </c>
      <c r="O116" t="str">
        <f>LEFT(R116,9)</f>
        <v>-17.25043</v>
      </c>
      <c r="P116" t="str">
        <f>RIGHT(R116,9)</f>
        <v>29.545740</v>
      </c>
      <c r="R116" s="1" t="s">
        <v>145</v>
      </c>
      <c r="T116" t="str">
        <f t="shared" si="18"/>
        <v>-17.25043</v>
      </c>
      <c r="U116" t="str">
        <f t="shared" si="19"/>
        <v>29.545740</v>
      </c>
    </row>
    <row r="117" spans="1:21" x14ac:dyDescent="0.2">
      <c r="T117">
        <f t="shared" si="18"/>
        <v>0</v>
      </c>
      <c r="U117">
        <f t="shared" si="19"/>
        <v>0</v>
      </c>
    </row>
  </sheetData>
  <sortState xmlns:xlrd2="http://schemas.microsoft.com/office/spreadsheetml/2017/richdata2" ref="A2:R116">
    <sortCondition ref="A2:A116"/>
    <sortCondition ref="B2:B116"/>
    <sortCondition ref="E2:E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2021-11-30T20:55:10Z</dcterms:created>
  <dcterms:modified xsi:type="dcterms:W3CDTF">2022-10-26T18:26:21Z</dcterms:modified>
</cp:coreProperties>
</file>