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telapex1\helpwebsite_scott\oracle\files\download\"/>
    </mc:Choice>
  </mc:AlternateContent>
  <bookViews>
    <workbookView xWindow="8550" yWindow="1470" windowWidth="9030" windowHeight="7545" tabRatio="559" firstSheet="1" activeTab="2"/>
  </bookViews>
  <sheets>
    <sheet name="NOTES" sheetId="15" r:id="rId1"/>
    <sheet name="COM" sheetId="1" r:id="rId2"/>
    <sheet name="Accounts" sheetId="12" r:id="rId3"/>
    <sheet name="Departments" sheetId="6" r:id="rId4"/>
    <sheet name="Products" sheetId="10" r:id="rId5"/>
    <sheet name="states" sheetId="9" state="hidden" r:id="rId6"/>
    <sheet name="Juris_SvcArea" sheetId="7" r:id="rId7"/>
    <sheet name="plantopts" sheetId="13" state="hidden" r:id="rId8"/>
    <sheet name="CGACs" sheetId="11" state="hidden" r:id="rId9"/>
    <sheet name="RevAcctOPTION" sheetId="14" state="hidden" r:id="rId10"/>
    <sheet name="CSAcctMap" sheetId="20" r:id="rId11"/>
    <sheet name="CSOtherMaps" sheetId="22" r:id="rId12"/>
    <sheet name="TNItoCSMap" sheetId="24" r:id="rId13"/>
    <sheet name="CrossValidations" sheetId="19" r:id="rId14"/>
    <sheet name="TM1_AccountAdds" sheetId="21" r:id="rId15"/>
    <sheet name="CPE" sheetId="18" r:id="rId16"/>
  </sheets>
  <externalReferences>
    <externalReference r:id="rId17"/>
  </externalReferences>
  <definedNames>
    <definedName name="_xlnm._FilterDatabase" localSheetId="2" hidden="1">Accounts!$A$1:$J$1079</definedName>
    <definedName name="_xlnm._FilterDatabase" localSheetId="10" hidden="1">CSAcctMap!$A$2:$H$750</definedName>
    <definedName name="_xlnm._FilterDatabase" localSheetId="12" hidden="1">TNItoCSMap!$A$5:$Z$954</definedName>
    <definedName name="ACCT_IDS_Detail">#REF!</definedName>
    <definedName name="GL__Attributes_Query">CGACs!$A$1:$B$1292</definedName>
    <definedName name="_xlnm.Print_Area" localSheetId="10">CSAcctMap!$A$1:$G$750</definedName>
    <definedName name="_xlnm.Print_Area" localSheetId="3">Departments!$A$113:$G$149</definedName>
    <definedName name="_xlnm.Print_Area" localSheetId="0">NOTES!$A$1:$J$34</definedName>
    <definedName name="_xlnm.Print_Area" localSheetId="12">TNItoCSMap!$A$473:$W$475</definedName>
    <definedName name="_xlnm.Print_Titles" localSheetId="9">RevAcctOPTION!$A:$B,RevAcctOPTION!$3:$4</definedName>
    <definedName name="_xlnm.Print_Titles" localSheetId="12">TNItoCSMap!$5:$5</definedName>
    <definedName name="Recover">[1]Macro1!$A$61</definedName>
    <definedName name="solver_eng" localSheetId="12" hidden="1">1</definedName>
    <definedName name="solver_neg" localSheetId="12" hidden="1">1</definedName>
    <definedName name="solver_num" localSheetId="12" hidden="1">0</definedName>
    <definedName name="solver_opt" localSheetId="12" hidden="1">TNItoCSMap!$L$6</definedName>
    <definedName name="solver_typ" localSheetId="12" hidden="1">1</definedName>
    <definedName name="solver_val" localSheetId="12" hidden="1">0</definedName>
    <definedName name="solver_ver" localSheetId="12" hidden="1">3</definedName>
    <definedName name="TableName">"Dummy"</definedName>
  </definedNames>
  <calcPr calcId="152511" calcMode="manual" calcCompleted="0" calcOnSave="0" concurrentCalc="0"/>
  <fileRecoveryPr autoRecover="0"/>
</workbook>
</file>

<file path=xl/calcChain.xml><?xml version="1.0" encoding="utf-8"?>
<calcChain xmlns="http://schemas.openxmlformats.org/spreadsheetml/2006/main">
  <c r="D37" i="22" l="1"/>
  <c r="D31" i="22"/>
  <c r="D42" i="22"/>
  <c r="D30" i="22"/>
  <c r="D26" i="22"/>
  <c r="D14" i="22"/>
  <c r="D16" i="15"/>
  <c r="B52" i="6"/>
  <c r="B189" i="19"/>
  <c r="B188" i="19"/>
  <c r="B187" i="19"/>
  <c r="B186" i="19"/>
  <c r="B185" i="19"/>
  <c r="B184" i="19"/>
  <c r="B183" i="19"/>
  <c r="B182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60" i="19"/>
  <c r="B159" i="19"/>
  <c r="B158" i="19"/>
  <c r="B157" i="19"/>
  <c r="B156" i="19"/>
  <c r="B155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AD954" i="24"/>
  <c r="AE954" i="24"/>
  <c r="L954" i="24"/>
  <c r="A954" i="24"/>
  <c r="AD953" i="24"/>
  <c r="AE953" i="24"/>
  <c r="L953" i="24"/>
  <c r="A953" i="24"/>
  <c r="AD952" i="24"/>
  <c r="AE952" i="24"/>
  <c r="L952" i="24"/>
  <c r="A952" i="24"/>
  <c r="AD951" i="24"/>
  <c r="AE951" i="24"/>
  <c r="L951" i="24"/>
  <c r="A951" i="24"/>
  <c r="AD950" i="24"/>
  <c r="AE950" i="24"/>
  <c r="L950" i="24"/>
  <c r="A950" i="24"/>
  <c r="AD949" i="24"/>
  <c r="AE949" i="24"/>
  <c r="L949" i="24"/>
  <c r="A949" i="24"/>
  <c r="AD948" i="24"/>
  <c r="AE948" i="24"/>
  <c r="L948" i="24"/>
  <c r="A948" i="24"/>
  <c r="AD947" i="24"/>
  <c r="AE947" i="24"/>
  <c r="L947" i="24"/>
  <c r="A947" i="24"/>
  <c r="AD946" i="24"/>
  <c r="AE946" i="24"/>
  <c r="L946" i="24"/>
  <c r="A946" i="24"/>
  <c r="AD945" i="24"/>
  <c r="AE945" i="24"/>
  <c r="L945" i="24"/>
  <c r="A945" i="24"/>
  <c r="AD944" i="24"/>
  <c r="AE944" i="24"/>
  <c r="L944" i="24"/>
  <c r="A944" i="24"/>
  <c r="AD943" i="24"/>
  <c r="AE943" i="24"/>
  <c r="L943" i="24"/>
  <c r="A943" i="24"/>
  <c r="AD942" i="24"/>
  <c r="AE942" i="24"/>
  <c r="L942" i="24"/>
  <c r="A942" i="24"/>
  <c r="AD941" i="24"/>
  <c r="AE941" i="24"/>
  <c r="L941" i="24"/>
  <c r="A941" i="24"/>
  <c r="AD940" i="24"/>
  <c r="AE940" i="24"/>
  <c r="L940" i="24"/>
  <c r="A940" i="24"/>
  <c r="AD939" i="24"/>
  <c r="AE939" i="24"/>
  <c r="L939" i="24"/>
  <c r="A939" i="24"/>
  <c r="AD938" i="24"/>
  <c r="AE938" i="24"/>
  <c r="L938" i="24"/>
  <c r="A938" i="24"/>
  <c r="AD937" i="24"/>
  <c r="AE937" i="24"/>
  <c r="L937" i="24"/>
  <c r="A937" i="24"/>
  <c r="AD936" i="24"/>
  <c r="AE936" i="24"/>
  <c r="L936" i="24"/>
  <c r="A936" i="24"/>
  <c r="AD935" i="24"/>
  <c r="AE935" i="24"/>
  <c r="L935" i="24"/>
  <c r="A935" i="24"/>
  <c r="AD934" i="24"/>
  <c r="AE934" i="24"/>
  <c r="L934" i="24"/>
  <c r="A934" i="24"/>
  <c r="AD933" i="24"/>
  <c r="AE933" i="24"/>
  <c r="L933" i="24"/>
  <c r="A933" i="24"/>
  <c r="AD932" i="24"/>
  <c r="AE932" i="24"/>
  <c r="L932" i="24"/>
  <c r="A932" i="24"/>
  <c r="AD931" i="24"/>
  <c r="AE931" i="24"/>
  <c r="L931" i="24"/>
  <c r="A931" i="24"/>
  <c r="AD930" i="24"/>
  <c r="AE930" i="24"/>
  <c r="L930" i="24"/>
  <c r="A930" i="24"/>
  <c r="AD929" i="24"/>
  <c r="AE929" i="24"/>
  <c r="L929" i="24"/>
  <c r="A929" i="24"/>
  <c r="AD928" i="24"/>
  <c r="AE928" i="24"/>
  <c r="L928" i="24"/>
  <c r="A928" i="24"/>
  <c r="AD927" i="24"/>
  <c r="AE927" i="24"/>
  <c r="L927" i="24"/>
  <c r="A927" i="24"/>
  <c r="AD926" i="24"/>
  <c r="AE926" i="24"/>
  <c r="L926" i="24"/>
  <c r="A926" i="24"/>
  <c r="AD925" i="24"/>
  <c r="AE925" i="24"/>
  <c r="L925" i="24"/>
  <c r="A925" i="24"/>
  <c r="AD924" i="24"/>
  <c r="AE924" i="24"/>
  <c r="L924" i="24"/>
  <c r="A924" i="24"/>
  <c r="AD923" i="24"/>
  <c r="AE923" i="24"/>
  <c r="L923" i="24"/>
  <c r="A923" i="24"/>
  <c r="AD922" i="24"/>
  <c r="AE922" i="24"/>
  <c r="L922" i="24"/>
  <c r="A922" i="24"/>
  <c r="AD921" i="24"/>
  <c r="AE921" i="24"/>
  <c r="L921" i="24"/>
  <c r="A921" i="24"/>
  <c r="AD920" i="24"/>
  <c r="AE920" i="24"/>
  <c r="L920" i="24"/>
  <c r="A920" i="24"/>
  <c r="AD919" i="24"/>
  <c r="AE919" i="24"/>
  <c r="L919" i="24"/>
  <c r="A919" i="24"/>
  <c r="AD918" i="24"/>
  <c r="AE918" i="24"/>
  <c r="L918" i="24"/>
  <c r="A918" i="24"/>
  <c r="AD917" i="24"/>
  <c r="AE917" i="24"/>
  <c r="L917" i="24"/>
  <c r="A917" i="24"/>
  <c r="AD916" i="24"/>
  <c r="AE916" i="24"/>
  <c r="L916" i="24"/>
  <c r="A916" i="24"/>
  <c r="AD915" i="24"/>
  <c r="AE915" i="24"/>
  <c r="L915" i="24"/>
  <c r="A915" i="24"/>
  <c r="AD914" i="24"/>
  <c r="AE914" i="24"/>
  <c r="L914" i="24"/>
  <c r="A914" i="24"/>
  <c r="AD913" i="24"/>
  <c r="AE913" i="24"/>
  <c r="L913" i="24"/>
  <c r="A913" i="24"/>
  <c r="AD912" i="24"/>
  <c r="AE912" i="24"/>
  <c r="L912" i="24"/>
  <c r="A912" i="24"/>
  <c r="AD911" i="24"/>
  <c r="AE911" i="24"/>
  <c r="L911" i="24"/>
  <c r="A911" i="24"/>
  <c r="AD910" i="24"/>
  <c r="AE910" i="24"/>
  <c r="L910" i="24"/>
  <c r="A910" i="24"/>
  <c r="AD909" i="24"/>
  <c r="AE909" i="24"/>
  <c r="L909" i="24"/>
  <c r="A909" i="24"/>
  <c r="AD908" i="24"/>
  <c r="AE908" i="24"/>
  <c r="L908" i="24"/>
  <c r="A908" i="24"/>
  <c r="AD907" i="24"/>
  <c r="AE907" i="24"/>
  <c r="L907" i="24"/>
  <c r="A907" i="24"/>
  <c r="AD906" i="24"/>
  <c r="AE906" i="24"/>
  <c r="L906" i="24"/>
  <c r="A906" i="24"/>
  <c r="AD905" i="24"/>
  <c r="AE905" i="24"/>
  <c r="L905" i="24"/>
  <c r="A905" i="24"/>
  <c r="AD904" i="24"/>
  <c r="AE904" i="24"/>
  <c r="L904" i="24"/>
  <c r="A904" i="24"/>
  <c r="AD903" i="24"/>
  <c r="AE903" i="24"/>
  <c r="L903" i="24"/>
  <c r="A903" i="24"/>
  <c r="AD902" i="24"/>
  <c r="AE902" i="24"/>
  <c r="L902" i="24"/>
  <c r="A902" i="24"/>
  <c r="AD901" i="24"/>
  <c r="AE901" i="24"/>
  <c r="L901" i="24"/>
  <c r="A901" i="24"/>
  <c r="AD900" i="24"/>
  <c r="AE900" i="24"/>
  <c r="L900" i="24"/>
  <c r="A900" i="24"/>
  <c r="AD899" i="24"/>
  <c r="AE899" i="24"/>
  <c r="L899" i="24"/>
  <c r="A899" i="24"/>
  <c r="AD898" i="24"/>
  <c r="AE898" i="24"/>
  <c r="L898" i="24"/>
  <c r="A898" i="24"/>
  <c r="AD897" i="24"/>
  <c r="AE897" i="24"/>
  <c r="L897" i="24"/>
  <c r="A897" i="24"/>
  <c r="AD896" i="24"/>
  <c r="AE896" i="24"/>
  <c r="L896" i="24"/>
  <c r="A896" i="24"/>
  <c r="AD895" i="24"/>
  <c r="AE895" i="24"/>
  <c r="L895" i="24"/>
  <c r="A895" i="24"/>
  <c r="AD894" i="24"/>
  <c r="AE894" i="24"/>
  <c r="L894" i="24"/>
  <c r="A894" i="24"/>
  <c r="AD893" i="24"/>
  <c r="AE893" i="24"/>
  <c r="L893" i="24"/>
  <c r="A893" i="24"/>
  <c r="AD892" i="24"/>
  <c r="AE892" i="24"/>
  <c r="L892" i="24"/>
  <c r="A892" i="24"/>
  <c r="AD891" i="24"/>
  <c r="AE891" i="24"/>
  <c r="L891" i="24"/>
  <c r="A891" i="24"/>
  <c r="AD890" i="24"/>
  <c r="AE890" i="24"/>
  <c r="L890" i="24"/>
  <c r="A890" i="24"/>
  <c r="AD889" i="24"/>
  <c r="AE889" i="24"/>
  <c r="L889" i="24"/>
  <c r="A889" i="24"/>
  <c r="AD888" i="24"/>
  <c r="AE888" i="24"/>
  <c r="L888" i="24"/>
  <c r="A888" i="24"/>
  <c r="AD887" i="24"/>
  <c r="AE887" i="24"/>
  <c r="L887" i="24"/>
  <c r="A887" i="24"/>
  <c r="AD886" i="24"/>
  <c r="AE886" i="24"/>
  <c r="L886" i="24"/>
  <c r="A886" i="24"/>
  <c r="AD885" i="24"/>
  <c r="AE885" i="24"/>
  <c r="L885" i="24"/>
  <c r="A885" i="24"/>
  <c r="AD884" i="24"/>
  <c r="AE884" i="24"/>
  <c r="L884" i="24"/>
  <c r="A884" i="24"/>
  <c r="AD883" i="24"/>
  <c r="AE883" i="24"/>
  <c r="L883" i="24"/>
  <c r="A883" i="24"/>
  <c r="AD882" i="24"/>
  <c r="AE882" i="24"/>
  <c r="L882" i="24"/>
  <c r="A882" i="24"/>
  <c r="AD881" i="24"/>
  <c r="AE881" i="24"/>
  <c r="L881" i="24"/>
  <c r="A881" i="24"/>
  <c r="AD880" i="24"/>
  <c r="AE880" i="24"/>
  <c r="L880" i="24"/>
  <c r="A880" i="24"/>
  <c r="AD879" i="24"/>
  <c r="AE879" i="24"/>
  <c r="L879" i="24"/>
  <c r="A879" i="24"/>
  <c r="AD878" i="24"/>
  <c r="AE878" i="24"/>
  <c r="L878" i="24"/>
  <c r="A878" i="24"/>
  <c r="AD877" i="24"/>
  <c r="AE877" i="24"/>
  <c r="L877" i="24"/>
  <c r="A877" i="24"/>
  <c r="AD876" i="24"/>
  <c r="AE876" i="24"/>
  <c r="L876" i="24"/>
  <c r="A876" i="24"/>
  <c r="AD875" i="24"/>
  <c r="AE875" i="24"/>
  <c r="L875" i="24"/>
  <c r="A875" i="24"/>
  <c r="AD874" i="24"/>
  <c r="AE874" i="24"/>
  <c r="L874" i="24"/>
  <c r="A874" i="24"/>
  <c r="AD873" i="24"/>
  <c r="AE873" i="24"/>
  <c r="L873" i="24"/>
  <c r="A873" i="24"/>
  <c r="AD872" i="24"/>
  <c r="AE872" i="24"/>
  <c r="L872" i="24"/>
  <c r="A872" i="24"/>
  <c r="AD871" i="24"/>
  <c r="AE871" i="24"/>
  <c r="L871" i="24"/>
  <c r="A871" i="24"/>
  <c r="AD870" i="24"/>
  <c r="AE870" i="24"/>
  <c r="L870" i="24"/>
  <c r="A870" i="24"/>
  <c r="AD869" i="24"/>
  <c r="AE869" i="24"/>
  <c r="L869" i="24"/>
  <c r="A869" i="24"/>
  <c r="AD868" i="24"/>
  <c r="AE868" i="24"/>
  <c r="L868" i="24"/>
  <c r="A868" i="24"/>
  <c r="AD867" i="24"/>
  <c r="AE867" i="24"/>
  <c r="L867" i="24"/>
  <c r="A867" i="24"/>
  <c r="AD866" i="24"/>
  <c r="AE866" i="24"/>
  <c r="L866" i="24"/>
  <c r="A866" i="24"/>
  <c r="AD865" i="24"/>
  <c r="AE865" i="24"/>
  <c r="L865" i="24"/>
  <c r="A865" i="24"/>
  <c r="AD864" i="24"/>
  <c r="AE864" i="24"/>
  <c r="L864" i="24"/>
  <c r="A864" i="24"/>
  <c r="AD863" i="24"/>
  <c r="AE863" i="24"/>
  <c r="L863" i="24"/>
  <c r="A863" i="24"/>
  <c r="AD862" i="24"/>
  <c r="AE862" i="24"/>
  <c r="L862" i="24"/>
  <c r="A862" i="24"/>
  <c r="AD861" i="24"/>
  <c r="AE861" i="24"/>
  <c r="L861" i="24"/>
  <c r="A861" i="24"/>
  <c r="AD860" i="24"/>
  <c r="AE860" i="24"/>
  <c r="L860" i="24"/>
  <c r="A860" i="24"/>
  <c r="AD859" i="24"/>
  <c r="AE859" i="24"/>
  <c r="L859" i="24"/>
  <c r="A859" i="24"/>
  <c r="AD858" i="24"/>
  <c r="AE858" i="24"/>
  <c r="L858" i="24"/>
  <c r="A858" i="24"/>
  <c r="AD857" i="24"/>
  <c r="AE857" i="24"/>
  <c r="L857" i="24"/>
  <c r="A857" i="24"/>
  <c r="AD856" i="24"/>
  <c r="AE856" i="24"/>
  <c r="L856" i="24"/>
  <c r="A856" i="24"/>
  <c r="AD855" i="24"/>
  <c r="AE855" i="24"/>
  <c r="L855" i="24"/>
  <c r="A855" i="24"/>
  <c r="AD854" i="24"/>
  <c r="AE854" i="24"/>
  <c r="L854" i="24"/>
  <c r="A854" i="24"/>
  <c r="AD853" i="24"/>
  <c r="AE853" i="24"/>
  <c r="L853" i="24"/>
  <c r="A853" i="24"/>
  <c r="AD852" i="24"/>
  <c r="AE852" i="24"/>
  <c r="L852" i="24"/>
  <c r="A852" i="24"/>
  <c r="AD851" i="24"/>
  <c r="AE851" i="24"/>
  <c r="L851" i="24"/>
  <c r="A851" i="24"/>
  <c r="AD850" i="24"/>
  <c r="AE850" i="24"/>
  <c r="L850" i="24"/>
  <c r="A850" i="24"/>
  <c r="AD849" i="24"/>
  <c r="AE849" i="24"/>
  <c r="L849" i="24"/>
  <c r="A849" i="24"/>
  <c r="AD848" i="24"/>
  <c r="AE848" i="24"/>
  <c r="L848" i="24"/>
  <c r="A848" i="24"/>
  <c r="AD847" i="24"/>
  <c r="AE847" i="24"/>
  <c r="L847" i="24"/>
  <c r="A847" i="24"/>
  <c r="AD846" i="24"/>
  <c r="AE846" i="24"/>
  <c r="L846" i="24"/>
  <c r="A846" i="24"/>
  <c r="AD845" i="24"/>
  <c r="AE845" i="24"/>
  <c r="L845" i="24"/>
  <c r="A845" i="24"/>
  <c r="AD844" i="24"/>
  <c r="AE844" i="24"/>
  <c r="L844" i="24"/>
  <c r="A844" i="24"/>
  <c r="AD843" i="24"/>
  <c r="AE843" i="24"/>
  <c r="L843" i="24"/>
  <c r="A843" i="24"/>
  <c r="AD842" i="24"/>
  <c r="AE842" i="24"/>
  <c r="L842" i="24"/>
  <c r="A842" i="24"/>
  <c r="AD841" i="24"/>
  <c r="AE841" i="24"/>
  <c r="L841" i="24"/>
  <c r="A841" i="24"/>
  <c r="AD840" i="24"/>
  <c r="AE840" i="24"/>
  <c r="L840" i="24"/>
  <c r="A840" i="24"/>
  <c r="AD839" i="24"/>
  <c r="AE839" i="24"/>
  <c r="L839" i="24"/>
  <c r="A839" i="24"/>
  <c r="AD838" i="24"/>
  <c r="AE838" i="24"/>
  <c r="L838" i="24"/>
  <c r="A838" i="24"/>
  <c r="AD837" i="24"/>
  <c r="AE837" i="24"/>
  <c r="L837" i="24"/>
  <c r="A837" i="24"/>
  <c r="AD836" i="24"/>
  <c r="AE836" i="24"/>
  <c r="L836" i="24"/>
  <c r="A836" i="24"/>
  <c r="AD835" i="24"/>
  <c r="AE835" i="24"/>
  <c r="L835" i="24"/>
  <c r="A835" i="24"/>
  <c r="AD834" i="24"/>
  <c r="AE834" i="24"/>
  <c r="L834" i="24"/>
  <c r="A834" i="24"/>
  <c r="AD833" i="24"/>
  <c r="AE833" i="24"/>
  <c r="L833" i="24"/>
  <c r="A833" i="24"/>
  <c r="AD832" i="24"/>
  <c r="AE832" i="24"/>
  <c r="L832" i="24"/>
  <c r="A832" i="24"/>
  <c r="AD831" i="24"/>
  <c r="AE831" i="24"/>
  <c r="L831" i="24"/>
  <c r="A831" i="24"/>
  <c r="AD830" i="24"/>
  <c r="AE830" i="24"/>
  <c r="L830" i="24"/>
  <c r="A830" i="24"/>
  <c r="AD829" i="24"/>
  <c r="AE829" i="24"/>
  <c r="L829" i="24"/>
  <c r="A829" i="24"/>
  <c r="AD828" i="24"/>
  <c r="AE828" i="24"/>
  <c r="L828" i="24"/>
  <c r="A828" i="24"/>
  <c r="AD827" i="24"/>
  <c r="AE827" i="24"/>
  <c r="L827" i="24"/>
  <c r="A827" i="24"/>
  <c r="AD826" i="24"/>
  <c r="AE826" i="24"/>
  <c r="L826" i="24"/>
  <c r="A826" i="24"/>
  <c r="AD825" i="24"/>
  <c r="AE825" i="24"/>
  <c r="L825" i="24"/>
  <c r="A825" i="24"/>
  <c r="AD824" i="24"/>
  <c r="AE824" i="24"/>
  <c r="L824" i="24"/>
  <c r="A824" i="24"/>
  <c r="AD823" i="24"/>
  <c r="AE823" i="24"/>
  <c r="L823" i="24"/>
  <c r="A823" i="24"/>
  <c r="AD822" i="24"/>
  <c r="AE822" i="24"/>
  <c r="L822" i="24"/>
  <c r="A822" i="24"/>
  <c r="AD821" i="24"/>
  <c r="AE821" i="24"/>
  <c r="L821" i="24"/>
  <c r="A821" i="24"/>
  <c r="AD820" i="24"/>
  <c r="AE820" i="24"/>
  <c r="L820" i="24"/>
  <c r="A820" i="24"/>
  <c r="AD819" i="24"/>
  <c r="AE819" i="24"/>
  <c r="L819" i="24"/>
  <c r="A819" i="24"/>
  <c r="AD818" i="24"/>
  <c r="AE818" i="24"/>
  <c r="L818" i="24"/>
  <c r="A818" i="24"/>
  <c r="AD817" i="24"/>
  <c r="AE817" i="24"/>
  <c r="L817" i="24"/>
  <c r="A817" i="24"/>
  <c r="AD816" i="24"/>
  <c r="AE816" i="24"/>
  <c r="L816" i="24"/>
  <c r="A816" i="24"/>
  <c r="AD815" i="24"/>
  <c r="AE815" i="24"/>
  <c r="L815" i="24"/>
  <c r="A815" i="24"/>
  <c r="AD814" i="24"/>
  <c r="AE814" i="24"/>
  <c r="L814" i="24"/>
  <c r="A814" i="24"/>
  <c r="AD813" i="24"/>
  <c r="AE813" i="24"/>
  <c r="L813" i="24"/>
  <c r="A813" i="24"/>
  <c r="AD812" i="24"/>
  <c r="AE812" i="24"/>
  <c r="L812" i="24"/>
  <c r="A812" i="24"/>
  <c r="AD811" i="24"/>
  <c r="AE811" i="24"/>
  <c r="L811" i="24"/>
  <c r="A811" i="24"/>
  <c r="AD810" i="24"/>
  <c r="AE810" i="24"/>
  <c r="L810" i="24"/>
  <c r="A810" i="24"/>
  <c r="AD809" i="24"/>
  <c r="AE809" i="24"/>
  <c r="L809" i="24"/>
  <c r="A809" i="24"/>
  <c r="AD808" i="24"/>
  <c r="AE808" i="24"/>
  <c r="L808" i="24"/>
  <c r="A808" i="24"/>
  <c r="AD807" i="24"/>
  <c r="AE807" i="24"/>
  <c r="L807" i="24"/>
  <c r="A807" i="24"/>
  <c r="AD806" i="24"/>
  <c r="AE806" i="24"/>
  <c r="L806" i="24"/>
  <c r="A806" i="24"/>
  <c r="AD805" i="24"/>
  <c r="AE805" i="24"/>
  <c r="L805" i="24"/>
  <c r="A805" i="24"/>
  <c r="AD804" i="24"/>
  <c r="AE804" i="24"/>
  <c r="L804" i="24"/>
  <c r="A804" i="24"/>
  <c r="AD803" i="24"/>
  <c r="AE803" i="24"/>
  <c r="L803" i="24"/>
  <c r="A803" i="24"/>
  <c r="AD802" i="24"/>
  <c r="AE802" i="24"/>
  <c r="L802" i="24"/>
  <c r="A802" i="24"/>
  <c r="AD801" i="24"/>
  <c r="AE801" i="24"/>
  <c r="L801" i="24"/>
  <c r="A801" i="24"/>
  <c r="AD800" i="24"/>
  <c r="AE800" i="24"/>
  <c r="L800" i="24"/>
  <c r="A800" i="24"/>
  <c r="AD799" i="24"/>
  <c r="AE799" i="24"/>
  <c r="L799" i="24"/>
  <c r="A799" i="24"/>
  <c r="AD798" i="24"/>
  <c r="AE798" i="24"/>
  <c r="L798" i="24"/>
  <c r="A798" i="24"/>
  <c r="AD797" i="24"/>
  <c r="AE797" i="24"/>
  <c r="L797" i="24"/>
  <c r="A797" i="24"/>
  <c r="AD796" i="24"/>
  <c r="AE796" i="24"/>
  <c r="L796" i="24"/>
  <c r="A796" i="24"/>
  <c r="AD795" i="24"/>
  <c r="AE795" i="24"/>
  <c r="L795" i="24"/>
  <c r="A795" i="24"/>
  <c r="AD794" i="24"/>
  <c r="AE794" i="24"/>
  <c r="L794" i="24"/>
  <c r="A794" i="24"/>
  <c r="AD793" i="24"/>
  <c r="AE793" i="24"/>
  <c r="L793" i="24"/>
  <c r="A793" i="24"/>
  <c r="AD792" i="24"/>
  <c r="AE792" i="24"/>
  <c r="L792" i="24"/>
  <c r="A792" i="24"/>
  <c r="AD791" i="24"/>
  <c r="AE791" i="24"/>
  <c r="L791" i="24"/>
  <c r="A791" i="24"/>
  <c r="AD790" i="24"/>
  <c r="AE790" i="24"/>
  <c r="L790" i="24"/>
  <c r="A790" i="24"/>
  <c r="AD789" i="24"/>
  <c r="AE789" i="24"/>
  <c r="L789" i="24"/>
  <c r="A789" i="24"/>
  <c r="AD788" i="24"/>
  <c r="AE788" i="24"/>
  <c r="L788" i="24"/>
  <c r="A788" i="24"/>
  <c r="AD787" i="24"/>
  <c r="AE787" i="24"/>
  <c r="L787" i="24"/>
  <c r="A787" i="24"/>
  <c r="AD786" i="24"/>
  <c r="AE786" i="24"/>
  <c r="L786" i="24"/>
  <c r="A786" i="24"/>
  <c r="AD785" i="24"/>
  <c r="AE785" i="24"/>
  <c r="L785" i="24"/>
  <c r="A785" i="24"/>
  <c r="AD784" i="24"/>
  <c r="AE784" i="24"/>
  <c r="L784" i="24"/>
  <c r="A784" i="24"/>
  <c r="AD783" i="24"/>
  <c r="AE783" i="24"/>
  <c r="L783" i="24"/>
  <c r="A783" i="24"/>
  <c r="AD782" i="24"/>
  <c r="AE782" i="24"/>
  <c r="L782" i="24"/>
  <c r="A782" i="24"/>
  <c r="AD781" i="24"/>
  <c r="AE781" i="24"/>
  <c r="L781" i="24"/>
  <c r="A781" i="24"/>
  <c r="AD780" i="24"/>
  <c r="AE780" i="24"/>
  <c r="L780" i="24"/>
  <c r="A780" i="24"/>
  <c r="AD779" i="24"/>
  <c r="AE779" i="24"/>
  <c r="L779" i="24"/>
  <c r="A779" i="24"/>
  <c r="AD778" i="24"/>
  <c r="AE778" i="24"/>
  <c r="L778" i="24"/>
  <c r="A778" i="24"/>
  <c r="AD777" i="24"/>
  <c r="AE777" i="24"/>
  <c r="L777" i="24"/>
  <c r="A777" i="24"/>
  <c r="AD776" i="24"/>
  <c r="AE776" i="24"/>
  <c r="L776" i="24"/>
  <c r="A776" i="24"/>
  <c r="AD775" i="24"/>
  <c r="AE775" i="24"/>
  <c r="L775" i="24"/>
  <c r="A775" i="24"/>
  <c r="AD774" i="24"/>
  <c r="AE774" i="24"/>
  <c r="L774" i="24"/>
  <c r="A774" i="24"/>
  <c r="AD773" i="24"/>
  <c r="AE773" i="24"/>
  <c r="L773" i="24"/>
  <c r="A773" i="24"/>
  <c r="AD772" i="24"/>
  <c r="AE772" i="24"/>
  <c r="L772" i="24"/>
  <c r="A772" i="24"/>
  <c r="AD771" i="24"/>
  <c r="AE771" i="24"/>
  <c r="L771" i="24"/>
  <c r="A771" i="24"/>
  <c r="AD770" i="24"/>
  <c r="AE770" i="24"/>
  <c r="L770" i="24"/>
  <c r="A770" i="24"/>
  <c r="AD769" i="24"/>
  <c r="AE769" i="24"/>
  <c r="L769" i="24"/>
  <c r="A769" i="24"/>
  <c r="AD768" i="24"/>
  <c r="AE768" i="24"/>
  <c r="L768" i="24"/>
  <c r="A768" i="24"/>
  <c r="AD767" i="24"/>
  <c r="AE767" i="24"/>
  <c r="L767" i="24"/>
  <c r="A767" i="24"/>
  <c r="AD766" i="24"/>
  <c r="AE766" i="24"/>
  <c r="L766" i="24"/>
  <c r="A766" i="24"/>
  <c r="AD765" i="24"/>
  <c r="AE765" i="24"/>
  <c r="L765" i="24"/>
  <c r="A765" i="24"/>
  <c r="AD764" i="24"/>
  <c r="AE764" i="24"/>
  <c r="L764" i="24"/>
  <c r="A764" i="24"/>
  <c r="AD763" i="24"/>
  <c r="AE763" i="24"/>
  <c r="L763" i="24"/>
  <c r="A763" i="24"/>
  <c r="AD762" i="24"/>
  <c r="AE762" i="24"/>
  <c r="L762" i="24"/>
  <c r="A762" i="24"/>
  <c r="AD761" i="24"/>
  <c r="AE761" i="24"/>
  <c r="L761" i="24"/>
  <c r="A761" i="24"/>
  <c r="AD760" i="24"/>
  <c r="AE760" i="24"/>
  <c r="L760" i="24"/>
  <c r="A760" i="24"/>
  <c r="AD759" i="24"/>
  <c r="AE759" i="24"/>
  <c r="L759" i="24"/>
  <c r="A759" i="24"/>
  <c r="AD758" i="24"/>
  <c r="AE758" i="24"/>
  <c r="L758" i="24"/>
  <c r="A758" i="24"/>
  <c r="AD757" i="24"/>
  <c r="AE757" i="24"/>
  <c r="L757" i="24"/>
  <c r="A757" i="24"/>
  <c r="AD756" i="24"/>
  <c r="AE756" i="24"/>
  <c r="L756" i="24"/>
  <c r="A756" i="24"/>
  <c r="AD755" i="24"/>
  <c r="AE755" i="24"/>
  <c r="L755" i="24"/>
  <c r="A755" i="24"/>
  <c r="AD754" i="24"/>
  <c r="AE754" i="24"/>
  <c r="L754" i="24"/>
  <c r="A754" i="24"/>
  <c r="AD753" i="24"/>
  <c r="AE753" i="24"/>
  <c r="L753" i="24"/>
  <c r="A753" i="24"/>
  <c r="AD752" i="24"/>
  <c r="AE752" i="24"/>
  <c r="L752" i="24"/>
  <c r="A752" i="24"/>
  <c r="AD751" i="24"/>
  <c r="AE751" i="24"/>
  <c r="L751" i="24"/>
  <c r="A751" i="24"/>
  <c r="AD750" i="24"/>
  <c r="AE750" i="24"/>
  <c r="L750" i="24"/>
  <c r="A750" i="24"/>
  <c r="AD749" i="24"/>
  <c r="AE749" i="24"/>
  <c r="L749" i="24"/>
  <c r="A749" i="24"/>
  <c r="AD748" i="24"/>
  <c r="AE748" i="24"/>
  <c r="L748" i="24"/>
  <c r="A748" i="24"/>
  <c r="AD747" i="24"/>
  <c r="AE747" i="24"/>
  <c r="L747" i="24"/>
  <c r="A747" i="24"/>
  <c r="AD746" i="24"/>
  <c r="AE746" i="24"/>
  <c r="L746" i="24"/>
  <c r="A746" i="24"/>
  <c r="AD745" i="24"/>
  <c r="AE745" i="24"/>
  <c r="L745" i="24"/>
  <c r="A745" i="24"/>
  <c r="AD744" i="24"/>
  <c r="AE744" i="24"/>
  <c r="L744" i="24"/>
  <c r="A744" i="24"/>
  <c r="AD743" i="24"/>
  <c r="AE743" i="24"/>
  <c r="L743" i="24"/>
  <c r="A743" i="24"/>
  <c r="AD742" i="24"/>
  <c r="AE742" i="24"/>
  <c r="L742" i="24"/>
  <c r="A742" i="24"/>
  <c r="AD741" i="24"/>
  <c r="AE741" i="24"/>
  <c r="L741" i="24"/>
  <c r="A741" i="24"/>
  <c r="AD740" i="24"/>
  <c r="AE740" i="24"/>
  <c r="L740" i="24"/>
  <c r="A740" i="24"/>
  <c r="AD739" i="24"/>
  <c r="AE739" i="24"/>
  <c r="L739" i="24"/>
  <c r="A739" i="24"/>
  <c r="AD738" i="24"/>
  <c r="AE738" i="24"/>
  <c r="L738" i="24"/>
  <c r="A738" i="24"/>
  <c r="AD737" i="24"/>
  <c r="AE737" i="24"/>
  <c r="L737" i="24"/>
  <c r="A737" i="24"/>
  <c r="AD736" i="24"/>
  <c r="AE736" i="24"/>
  <c r="L736" i="24"/>
  <c r="A736" i="24"/>
  <c r="AD735" i="24"/>
  <c r="AE735" i="24"/>
  <c r="L735" i="24"/>
  <c r="A735" i="24"/>
  <c r="AD734" i="24"/>
  <c r="AE734" i="24"/>
  <c r="L734" i="24"/>
  <c r="A734" i="24"/>
  <c r="AD733" i="24"/>
  <c r="AE733" i="24"/>
  <c r="L733" i="24"/>
  <c r="A733" i="24"/>
  <c r="AD732" i="24"/>
  <c r="AE732" i="24"/>
  <c r="L732" i="24"/>
  <c r="A732" i="24"/>
  <c r="AD731" i="24"/>
  <c r="AE731" i="24"/>
  <c r="L731" i="24"/>
  <c r="A731" i="24"/>
  <c r="AD730" i="24"/>
  <c r="AE730" i="24"/>
  <c r="L730" i="24"/>
  <c r="A730" i="24"/>
  <c r="AD729" i="24"/>
  <c r="AE729" i="24"/>
  <c r="L729" i="24"/>
  <c r="A729" i="24"/>
  <c r="AD728" i="24"/>
  <c r="AE728" i="24"/>
  <c r="L728" i="24"/>
  <c r="A728" i="24"/>
  <c r="AD727" i="24"/>
  <c r="AE727" i="24"/>
  <c r="L727" i="24"/>
  <c r="A727" i="24"/>
  <c r="AD726" i="24"/>
  <c r="AE726" i="24"/>
  <c r="L726" i="24"/>
  <c r="A726" i="24"/>
  <c r="AD725" i="24"/>
  <c r="AE725" i="24"/>
  <c r="L725" i="24"/>
  <c r="A725" i="24"/>
  <c r="AD724" i="24"/>
  <c r="AE724" i="24"/>
  <c r="L724" i="24"/>
  <c r="A724" i="24"/>
  <c r="AD723" i="24"/>
  <c r="AE723" i="24"/>
  <c r="L723" i="24"/>
  <c r="A723" i="24"/>
  <c r="AD722" i="24"/>
  <c r="AE722" i="24"/>
  <c r="L722" i="24"/>
  <c r="A722" i="24"/>
  <c r="AD721" i="24"/>
  <c r="AE721" i="24"/>
  <c r="L721" i="24"/>
  <c r="A721" i="24"/>
  <c r="AD720" i="24"/>
  <c r="AE720" i="24"/>
  <c r="L720" i="24"/>
  <c r="A720" i="24"/>
  <c r="AD719" i="24"/>
  <c r="AE719" i="24"/>
  <c r="L719" i="24"/>
  <c r="A719" i="24"/>
  <c r="AD718" i="24"/>
  <c r="AE718" i="24"/>
  <c r="L718" i="24"/>
  <c r="A718" i="24"/>
  <c r="AD717" i="24"/>
  <c r="AE717" i="24"/>
  <c r="L717" i="24"/>
  <c r="A717" i="24"/>
  <c r="AD716" i="24"/>
  <c r="AE716" i="24"/>
  <c r="L716" i="24"/>
  <c r="A716" i="24"/>
  <c r="AD715" i="24"/>
  <c r="AE715" i="24"/>
  <c r="L715" i="24"/>
  <c r="A715" i="24"/>
  <c r="AD714" i="24"/>
  <c r="AE714" i="24"/>
  <c r="L714" i="24"/>
  <c r="A714" i="24"/>
  <c r="AD713" i="24"/>
  <c r="AE713" i="24"/>
  <c r="L713" i="24"/>
  <c r="A713" i="24"/>
  <c r="AD712" i="24"/>
  <c r="AE712" i="24"/>
  <c r="L712" i="24"/>
  <c r="A712" i="24"/>
  <c r="AD711" i="24"/>
  <c r="AE711" i="24"/>
  <c r="L711" i="24"/>
  <c r="A711" i="24"/>
  <c r="AD710" i="24"/>
  <c r="AE710" i="24"/>
  <c r="L710" i="24"/>
  <c r="A710" i="24"/>
  <c r="AD709" i="24"/>
  <c r="AE709" i="24"/>
  <c r="L709" i="24"/>
  <c r="A709" i="24"/>
  <c r="AD708" i="24"/>
  <c r="AE708" i="24"/>
  <c r="L708" i="24"/>
  <c r="A708" i="24"/>
  <c r="AD707" i="24"/>
  <c r="AE707" i="24"/>
  <c r="L707" i="24"/>
  <c r="A707" i="24"/>
  <c r="AD706" i="24"/>
  <c r="AE706" i="24"/>
  <c r="L706" i="24"/>
  <c r="A706" i="24"/>
  <c r="AD705" i="24"/>
  <c r="AE705" i="24"/>
  <c r="L705" i="24"/>
  <c r="A705" i="24"/>
  <c r="AD704" i="24"/>
  <c r="AE704" i="24"/>
  <c r="L704" i="24"/>
  <c r="A704" i="24"/>
  <c r="AD703" i="24"/>
  <c r="AE703" i="24"/>
  <c r="L703" i="24"/>
  <c r="A703" i="24"/>
  <c r="AD702" i="24"/>
  <c r="AE702" i="24"/>
  <c r="L702" i="24"/>
  <c r="A702" i="24"/>
  <c r="AD701" i="24"/>
  <c r="AE701" i="24"/>
  <c r="L701" i="24"/>
  <c r="A701" i="24"/>
  <c r="AD700" i="24"/>
  <c r="AE700" i="24"/>
  <c r="L700" i="24"/>
  <c r="A700" i="24"/>
  <c r="AD699" i="24"/>
  <c r="AE699" i="24"/>
  <c r="L699" i="24"/>
  <c r="A699" i="24"/>
  <c r="AD698" i="24"/>
  <c r="AE698" i="24"/>
  <c r="L698" i="24"/>
  <c r="A698" i="24"/>
  <c r="AD697" i="24"/>
  <c r="AE697" i="24"/>
  <c r="L697" i="24"/>
  <c r="A697" i="24"/>
  <c r="AD696" i="24"/>
  <c r="AE696" i="24"/>
  <c r="L696" i="24"/>
  <c r="A696" i="24"/>
  <c r="AD695" i="24"/>
  <c r="AE695" i="24"/>
  <c r="L695" i="24"/>
  <c r="A695" i="24"/>
  <c r="AD694" i="24"/>
  <c r="AE694" i="24"/>
  <c r="L694" i="24"/>
  <c r="A694" i="24"/>
  <c r="AD693" i="24"/>
  <c r="AE693" i="24"/>
  <c r="L693" i="24"/>
  <c r="A693" i="24"/>
  <c r="AD692" i="24"/>
  <c r="AE692" i="24"/>
  <c r="L692" i="24"/>
  <c r="A692" i="24"/>
  <c r="AD691" i="24"/>
  <c r="AE691" i="24"/>
  <c r="L691" i="24"/>
  <c r="A691" i="24"/>
  <c r="AD690" i="24"/>
  <c r="AE690" i="24"/>
  <c r="L690" i="24"/>
  <c r="A690" i="24"/>
  <c r="AD689" i="24"/>
  <c r="AE689" i="24"/>
  <c r="L689" i="24"/>
  <c r="A689" i="24"/>
  <c r="AD688" i="24"/>
  <c r="AE688" i="24"/>
  <c r="L688" i="24"/>
  <c r="A688" i="24"/>
  <c r="AD687" i="24"/>
  <c r="AE687" i="24"/>
  <c r="L687" i="24"/>
  <c r="A687" i="24"/>
  <c r="AD686" i="24"/>
  <c r="AE686" i="24"/>
  <c r="L686" i="24"/>
  <c r="A686" i="24"/>
  <c r="AD685" i="24"/>
  <c r="AE685" i="24"/>
  <c r="L685" i="24"/>
  <c r="A685" i="24"/>
  <c r="AD684" i="24"/>
  <c r="AE684" i="24"/>
  <c r="L684" i="24"/>
  <c r="A684" i="24"/>
  <c r="AD683" i="24"/>
  <c r="AE683" i="24"/>
  <c r="L683" i="24"/>
  <c r="A683" i="24"/>
  <c r="AD682" i="24"/>
  <c r="AE682" i="24"/>
  <c r="L682" i="24"/>
  <c r="A682" i="24"/>
  <c r="AD681" i="24"/>
  <c r="AE681" i="24"/>
  <c r="L681" i="24"/>
  <c r="A681" i="24"/>
  <c r="AD680" i="24"/>
  <c r="AE680" i="24"/>
  <c r="L680" i="24"/>
  <c r="A680" i="24"/>
  <c r="AD679" i="24"/>
  <c r="AE679" i="24"/>
  <c r="L679" i="24"/>
  <c r="A679" i="24"/>
  <c r="AD678" i="24"/>
  <c r="AE678" i="24"/>
  <c r="L678" i="24"/>
  <c r="A678" i="24"/>
  <c r="AD677" i="24"/>
  <c r="AE677" i="24"/>
  <c r="L677" i="24"/>
  <c r="A677" i="24"/>
  <c r="AD676" i="24"/>
  <c r="AE676" i="24"/>
  <c r="L676" i="24"/>
  <c r="A676" i="24"/>
  <c r="AD675" i="24"/>
  <c r="AE675" i="24"/>
  <c r="L675" i="24"/>
  <c r="A675" i="24"/>
  <c r="AD674" i="24"/>
  <c r="AE674" i="24"/>
  <c r="L674" i="24"/>
  <c r="A674" i="24"/>
  <c r="AD673" i="24"/>
  <c r="AE673" i="24"/>
  <c r="L673" i="24"/>
  <c r="A673" i="24"/>
  <c r="AD672" i="24"/>
  <c r="AE672" i="24"/>
  <c r="L672" i="24"/>
  <c r="A672" i="24"/>
  <c r="AD671" i="24"/>
  <c r="AE671" i="24"/>
  <c r="L671" i="24"/>
  <c r="A671" i="24"/>
  <c r="AD670" i="24"/>
  <c r="AE670" i="24"/>
  <c r="L670" i="24"/>
  <c r="A670" i="24"/>
  <c r="AD669" i="24"/>
  <c r="AE669" i="24"/>
  <c r="L669" i="24"/>
  <c r="A669" i="24"/>
  <c r="AD668" i="24"/>
  <c r="AE668" i="24"/>
  <c r="L668" i="24"/>
  <c r="A668" i="24"/>
  <c r="AD667" i="24"/>
  <c r="AE667" i="24"/>
  <c r="L667" i="24"/>
  <c r="A667" i="24"/>
  <c r="AD666" i="24"/>
  <c r="AE666" i="24"/>
  <c r="L666" i="24"/>
  <c r="A666" i="24"/>
  <c r="AD665" i="24"/>
  <c r="AE665" i="24"/>
  <c r="L665" i="24"/>
  <c r="A665" i="24"/>
  <c r="AD664" i="24"/>
  <c r="AE664" i="24"/>
  <c r="L664" i="24"/>
  <c r="A664" i="24"/>
  <c r="AD663" i="24"/>
  <c r="AE663" i="24"/>
  <c r="L663" i="24"/>
  <c r="A663" i="24"/>
  <c r="AD662" i="24"/>
  <c r="AE662" i="24"/>
  <c r="L662" i="24"/>
  <c r="A662" i="24"/>
  <c r="AD661" i="24"/>
  <c r="AE661" i="24"/>
  <c r="L661" i="24"/>
  <c r="A661" i="24"/>
  <c r="AD660" i="24"/>
  <c r="AE660" i="24"/>
  <c r="L660" i="24"/>
  <c r="A660" i="24"/>
  <c r="AD659" i="24"/>
  <c r="AE659" i="24"/>
  <c r="L659" i="24"/>
  <c r="A659" i="24"/>
  <c r="AD658" i="24"/>
  <c r="AE658" i="24"/>
  <c r="L658" i="24"/>
  <c r="A658" i="24"/>
  <c r="AD657" i="24"/>
  <c r="AE657" i="24"/>
  <c r="L657" i="24"/>
  <c r="A657" i="24"/>
  <c r="AD656" i="24"/>
  <c r="AE656" i="24"/>
  <c r="L656" i="24"/>
  <c r="A656" i="24"/>
  <c r="AD655" i="24"/>
  <c r="AE655" i="24"/>
  <c r="L655" i="24"/>
  <c r="A655" i="24"/>
  <c r="AD654" i="24"/>
  <c r="AE654" i="24"/>
  <c r="L654" i="24"/>
  <c r="A654" i="24"/>
  <c r="AD653" i="24"/>
  <c r="AE653" i="24"/>
  <c r="L653" i="24"/>
  <c r="A653" i="24"/>
  <c r="AD652" i="24"/>
  <c r="AE652" i="24"/>
  <c r="L652" i="24"/>
  <c r="A652" i="24"/>
  <c r="AD651" i="24"/>
  <c r="AE651" i="24"/>
  <c r="L651" i="24"/>
  <c r="A651" i="24"/>
  <c r="AD650" i="24"/>
  <c r="AE650" i="24"/>
  <c r="L650" i="24"/>
  <c r="A650" i="24"/>
  <c r="AD649" i="24"/>
  <c r="AE649" i="24"/>
  <c r="L649" i="24"/>
  <c r="A649" i="24"/>
  <c r="AD648" i="24"/>
  <c r="AE648" i="24"/>
  <c r="L648" i="24"/>
  <c r="A648" i="24"/>
  <c r="AD647" i="24"/>
  <c r="AE647" i="24"/>
  <c r="L647" i="24"/>
  <c r="A647" i="24"/>
  <c r="AD646" i="24"/>
  <c r="AE646" i="24"/>
  <c r="L646" i="24"/>
  <c r="A646" i="24"/>
  <c r="AD645" i="24"/>
  <c r="AE645" i="24"/>
  <c r="L645" i="24"/>
  <c r="A645" i="24"/>
  <c r="AD644" i="24"/>
  <c r="AE644" i="24"/>
  <c r="L644" i="24"/>
  <c r="A644" i="24"/>
  <c r="AD643" i="24"/>
  <c r="AE643" i="24"/>
  <c r="L643" i="24"/>
  <c r="A643" i="24"/>
  <c r="AD642" i="24"/>
  <c r="AE642" i="24"/>
  <c r="L642" i="24"/>
  <c r="A642" i="24"/>
  <c r="AD641" i="24"/>
  <c r="AE641" i="24"/>
  <c r="L641" i="24"/>
  <c r="A641" i="24"/>
  <c r="AD640" i="24"/>
  <c r="AE640" i="24"/>
  <c r="L640" i="24"/>
  <c r="A640" i="24"/>
  <c r="AD639" i="24"/>
  <c r="AE639" i="24"/>
  <c r="L639" i="24"/>
  <c r="A639" i="24"/>
  <c r="AD638" i="24"/>
  <c r="AE638" i="24"/>
  <c r="L638" i="24"/>
  <c r="A638" i="24"/>
  <c r="AD637" i="24"/>
  <c r="AE637" i="24"/>
  <c r="L637" i="24"/>
  <c r="A637" i="24"/>
  <c r="AD636" i="24"/>
  <c r="AE636" i="24"/>
  <c r="L636" i="24"/>
  <c r="A636" i="24"/>
  <c r="AD635" i="24"/>
  <c r="AE635" i="24"/>
  <c r="L635" i="24"/>
  <c r="A635" i="24"/>
  <c r="AD634" i="24"/>
  <c r="AE634" i="24"/>
  <c r="L634" i="24"/>
  <c r="A634" i="24"/>
  <c r="AD633" i="24"/>
  <c r="AE633" i="24"/>
  <c r="L633" i="24"/>
  <c r="A633" i="24"/>
  <c r="AD632" i="24"/>
  <c r="AE632" i="24"/>
  <c r="L632" i="24"/>
  <c r="A632" i="24"/>
  <c r="AD631" i="24"/>
  <c r="AE631" i="24"/>
  <c r="L631" i="24"/>
  <c r="A631" i="24"/>
  <c r="AD630" i="24"/>
  <c r="AE630" i="24"/>
  <c r="L630" i="24"/>
  <c r="A630" i="24"/>
  <c r="AD629" i="24"/>
  <c r="AE629" i="24"/>
  <c r="L629" i="24"/>
  <c r="A629" i="24"/>
  <c r="AD628" i="24"/>
  <c r="AE628" i="24"/>
  <c r="L628" i="24"/>
  <c r="A628" i="24"/>
  <c r="AD627" i="24"/>
  <c r="AE627" i="24"/>
  <c r="L627" i="24"/>
  <c r="A627" i="24"/>
  <c r="AD626" i="24"/>
  <c r="AE626" i="24"/>
  <c r="L626" i="24"/>
  <c r="A626" i="24"/>
  <c r="AD625" i="24"/>
  <c r="AE625" i="24"/>
  <c r="L625" i="24"/>
  <c r="A625" i="24"/>
  <c r="AD624" i="24"/>
  <c r="AE624" i="24"/>
  <c r="L624" i="24"/>
  <c r="A624" i="24"/>
  <c r="AD623" i="24"/>
  <c r="AE623" i="24"/>
  <c r="L623" i="24"/>
  <c r="A623" i="24"/>
  <c r="AD622" i="24"/>
  <c r="AE622" i="24"/>
  <c r="L622" i="24"/>
  <c r="A622" i="24"/>
  <c r="AD621" i="24"/>
  <c r="AE621" i="24"/>
  <c r="L621" i="24"/>
  <c r="A621" i="24"/>
  <c r="AD620" i="24"/>
  <c r="AE620" i="24"/>
  <c r="L620" i="24"/>
  <c r="A620" i="24"/>
  <c r="AD619" i="24"/>
  <c r="AE619" i="24"/>
  <c r="L619" i="24"/>
  <c r="A619" i="24"/>
  <c r="AD618" i="24"/>
  <c r="AE618" i="24"/>
  <c r="L618" i="24"/>
  <c r="A618" i="24"/>
  <c r="AD617" i="24"/>
  <c r="AE617" i="24"/>
  <c r="L617" i="24"/>
  <c r="A617" i="24"/>
  <c r="AD616" i="24"/>
  <c r="AE616" i="24"/>
  <c r="L616" i="24"/>
  <c r="A616" i="24"/>
  <c r="AD615" i="24"/>
  <c r="AE615" i="24"/>
  <c r="L615" i="24"/>
  <c r="A615" i="24"/>
  <c r="AD614" i="24"/>
  <c r="AE614" i="24"/>
  <c r="L614" i="24"/>
  <c r="A614" i="24"/>
  <c r="AD613" i="24"/>
  <c r="AE613" i="24"/>
  <c r="L613" i="24"/>
  <c r="A613" i="24"/>
  <c r="AD612" i="24"/>
  <c r="AE612" i="24"/>
  <c r="L612" i="24"/>
  <c r="A612" i="24"/>
  <c r="AD611" i="24"/>
  <c r="AE611" i="24"/>
  <c r="L611" i="24"/>
  <c r="A611" i="24"/>
  <c r="AD610" i="24"/>
  <c r="AE610" i="24"/>
  <c r="L610" i="24"/>
  <c r="A610" i="24"/>
  <c r="AD609" i="24"/>
  <c r="AE609" i="24"/>
  <c r="L609" i="24"/>
  <c r="A609" i="24"/>
  <c r="AD608" i="24"/>
  <c r="AE608" i="24"/>
  <c r="L608" i="24"/>
  <c r="A608" i="24"/>
  <c r="AD607" i="24"/>
  <c r="AE607" i="24"/>
  <c r="L607" i="24"/>
  <c r="A607" i="24"/>
  <c r="AD606" i="24"/>
  <c r="AE606" i="24"/>
  <c r="L606" i="24"/>
  <c r="A606" i="24"/>
  <c r="AD605" i="24"/>
  <c r="AE605" i="24"/>
  <c r="L605" i="24"/>
  <c r="A605" i="24"/>
  <c r="AD604" i="24"/>
  <c r="AE604" i="24"/>
  <c r="L604" i="24"/>
  <c r="A604" i="24"/>
  <c r="AD603" i="24"/>
  <c r="AE603" i="24"/>
  <c r="L603" i="24"/>
  <c r="A603" i="24"/>
  <c r="AD602" i="24"/>
  <c r="AE602" i="24"/>
  <c r="L602" i="24"/>
  <c r="A602" i="24"/>
  <c r="AD601" i="24"/>
  <c r="AE601" i="24"/>
  <c r="L601" i="24"/>
  <c r="A601" i="24"/>
  <c r="AD600" i="24"/>
  <c r="AE600" i="24"/>
  <c r="L600" i="24"/>
  <c r="A600" i="24"/>
  <c r="AD599" i="24"/>
  <c r="AE599" i="24"/>
  <c r="L599" i="24"/>
  <c r="A599" i="24"/>
  <c r="AD598" i="24"/>
  <c r="AE598" i="24"/>
  <c r="L598" i="24"/>
  <c r="A598" i="24"/>
  <c r="AD597" i="24"/>
  <c r="AE597" i="24"/>
  <c r="L597" i="24"/>
  <c r="A597" i="24"/>
  <c r="AD596" i="24"/>
  <c r="AE596" i="24"/>
  <c r="L596" i="24"/>
  <c r="A596" i="24"/>
  <c r="AD595" i="24"/>
  <c r="AE595" i="24"/>
  <c r="L595" i="24"/>
  <c r="A595" i="24"/>
  <c r="AD594" i="24"/>
  <c r="AE594" i="24"/>
  <c r="L594" i="24"/>
  <c r="A594" i="24"/>
  <c r="AD593" i="24"/>
  <c r="AE593" i="24"/>
  <c r="L593" i="24"/>
  <c r="A593" i="24"/>
  <c r="AD592" i="24"/>
  <c r="AE592" i="24"/>
  <c r="L592" i="24"/>
  <c r="A592" i="24"/>
  <c r="AD591" i="24"/>
  <c r="AE591" i="24"/>
  <c r="L591" i="24"/>
  <c r="A591" i="24"/>
  <c r="AD590" i="24"/>
  <c r="AE590" i="24"/>
  <c r="L590" i="24"/>
  <c r="A590" i="24"/>
  <c r="AD589" i="24"/>
  <c r="AE589" i="24"/>
  <c r="L589" i="24"/>
  <c r="A589" i="24"/>
  <c r="AD588" i="24"/>
  <c r="AE588" i="24"/>
  <c r="L588" i="24"/>
  <c r="A588" i="24"/>
  <c r="AD587" i="24"/>
  <c r="AE587" i="24"/>
  <c r="L587" i="24"/>
  <c r="A587" i="24"/>
  <c r="AD586" i="24"/>
  <c r="AE586" i="24"/>
  <c r="L586" i="24"/>
  <c r="A586" i="24"/>
  <c r="AD585" i="24"/>
  <c r="AE585" i="24"/>
  <c r="L585" i="24"/>
  <c r="A585" i="24"/>
  <c r="AD584" i="24"/>
  <c r="AE584" i="24"/>
  <c r="L584" i="24"/>
  <c r="A584" i="24"/>
  <c r="AD583" i="24"/>
  <c r="AE583" i="24"/>
  <c r="L583" i="24"/>
  <c r="A583" i="24"/>
  <c r="AD582" i="24"/>
  <c r="AE582" i="24"/>
  <c r="L582" i="24"/>
  <c r="A582" i="24"/>
  <c r="AD581" i="24"/>
  <c r="AE581" i="24"/>
  <c r="L581" i="24"/>
  <c r="A581" i="24"/>
  <c r="AD580" i="24"/>
  <c r="AE580" i="24"/>
  <c r="L580" i="24"/>
  <c r="A580" i="24"/>
  <c r="AD579" i="24"/>
  <c r="AE579" i="24"/>
  <c r="L579" i="24"/>
  <c r="A579" i="24"/>
  <c r="AD578" i="24"/>
  <c r="AE578" i="24"/>
  <c r="L578" i="24"/>
  <c r="A578" i="24"/>
  <c r="AD577" i="24"/>
  <c r="AE577" i="24"/>
  <c r="L577" i="24"/>
  <c r="A577" i="24"/>
  <c r="AD576" i="24"/>
  <c r="AE576" i="24"/>
  <c r="L576" i="24"/>
  <c r="A576" i="24"/>
  <c r="AD575" i="24"/>
  <c r="AE575" i="24"/>
  <c r="L575" i="24"/>
  <c r="A575" i="24"/>
  <c r="AD574" i="24"/>
  <c r="AE574" i="24"/>
  <c r="L574" i="24"/>
  <c r="A574" i="24"/>
  <c r="AD573" i="24"/>
  <c r="AE573" i="24"/>
  <c r="L573" i="24"/>
  <c r="A573" i="24"/>
  <c r="AD572" i="24"/>
  <c r="AE572" i="24"/>
  <c r="L572" i="24"/>
  <c r="A572" i="24"/>
  <c r="AD571" i="24"/>
  <c r="AE571" i="24"/>
  <c r="L571" i="24"/>
  <c r="A571" i="24"/>
  <c r="AD570" i="24"/>
  <c r="AE570" i="24"/>
  <c r="L570" i="24"/>
  <c r="A570" i="24"/>
  <c r="AD569" i="24"/>
  <c r="AE569" i="24"/>
  <c r="L569" i="24"/>
  <c r="A569" i="24"/>
  <c r="AD568" i="24"/>
  <c r="AE568" i="24"/>
  <c r="L568" i="24"/>
  <c r="A568" i="24"/>
  <c r="AD567" i="24"/>
  <c r="AE567" i="24"/>
  <c r="L567" i="24"/>
  <c r="A567" i="24"/>
  <c r="AD566" i="24"/>
  <c r="AE566" i="24"/>
  <c r="L566" i="24"/>
  <c r="A566" i="24"/>
  <c r="AD565" i="24"/>
  <c r="AE565" i="24"/>
  <c r="L565" i="24"/>
  <c r="A565" i="24"/>
  <c r="AD564" i="24"/>
  <c r="AE564" i="24"/>
  <c r="L564" i="24"/>
  <c r="A564" i="24"/>
  <c r="AD563" i="24"/>
  <c r="AE563" i="24"/>
  <c r="L563" i="24"/>
  <c r="A563" i="24"/>
  <c r="AD562" i="24"/>
  <c r="AE562" i="24"/>
  <c r="L562" i="24"/>
  <c r="A562" i="24"/>
  <c r="AD561" i="24"/>
  <c r="AE561" i="24"/>
  <c r="L561" i="24"/>
  <c r="A561" i="24"/>
  <c r="AD560" i="24"/>
  <c r="AE560" i="24"/>
  <c r="L560" i="24"/>
  <c r="A560" i="24"/>
  <c r="AD559" i="24"/>
  <c r="AE559" i="24"/>
  <c r="L559" i="24"/>
  <c r="A559" i="24"/>
  <c r="AD558" i="24"/>
  <c r="AE558" i="24"/>
  <c r="L558" i="24"/>
  <c r="A558" i="24"/>
  <c r="AD557" i="24"/>
  <c r="AE557" i="24"/>
  <c r="L557" i="24"/>
  <c r="A557" i="24"/>
  <c r="AD556" i="24"/>
  <c r="AE556" i="24"/>
  <c r="L556" i="24"/>
  <c r="A556" i="24"/>
  <c r="AD555" i="24"/>
  <c r="AE555" i="24"/>
  <c r="L555" i="24"/>
  <c r="A555" i="24"/>
  <c r="AD554" i="24"/>
  <c r="AE554" i="24"/>
  <c r="L554" i="24"/>
  <c r="A554" i="24"/>
  <c r="AD553" i="24"/>
  <c r="AE553" i="24"/>
  <c r="L553" i="24"/>
  <c r="A553" i="24"/>
  <c r="AD552" i="24"/>
  <c r="AE552" i="24"/>
  <c r="L552" i="24"/>
  <c r="A552" i="24"/>
  <c r="AD551" i="24"/>
  <c r="AE551" i="24"/>
  <c r="L551" i="24"/>
  <c r="A551" i="24"/>
  <c r="AD550" i="24"/>
  <c r="AE550" i="24"/>
  <c r="L550" i="24"/>
  <c r="A550" i="24"/>
  <c r="AD549" i="24"/>
  <c r="AE549" i="24"/>
  <c r="L549" i="24"/>
  <c r="A549" i="24"/>
  <c r="AD548" i="24"/>
  <c r="AE548" i="24"/>
  <c r="L548" i="24"/>
  <c r="A548" i="24"/>
  <c r="AD547" i="24"/>
  <c r="AE547" i="24"/>
  <c r="L547" i="24"/>
  <c r="A547" i="24"/>
  <c r="AD546" i="24"/>
  <c r="AE546" i="24"/>
  <c r="L546" i="24"/>
  <c r="A546" i="24"/>
  <c r="AD545" i="24"/>
  <c r="AE545" i="24"/>
  <c r="L545" i="24"/>
  <c r="A545" i="24"/>
  <c r="AD544" i="24"/>
  <c r="AE544" i="24"/>
  <c r="L544" i="24"/>
  <c r="A544" i="24"/>
  <c r="AD543" i="24"/>
  <c r="AE543" i="24"/>
  <c r="L543" i="24"/>
  <c r="A543" i="24"/>
  <c r="AD542" i="24"/>
  <c r="AE542" i="24"/>
  <c r="L542" i="24"/>
  <c r="A542" i="24"/>
  <c r="AD541" i="24"/>
  <c r="AE541" i="24"/>
  <c r="L541" i="24"/>
  <c r="A541" i="24"/>
  <c r="AD540" i="24"/>
  <c r="AE540" i="24"/>
  <c r="L540" i="24"/>
  <c r="A540" i="24"/>
  <c r="AD539" i="24"/>
  <c r="AE539" i="24"/>
  <c r="L539" i="24"/>
  <c r="A539" i="24"/>
  <c r="AD538" i="24"/>
  <c r="AE538" i="24"/>
  <c r="L538" i="24"/>
  <c r="A538" i="24"/>
  <c r="AD537" i="24"/>
  <c r="AE537" i="24"/>
  <c r="L537" i="24"/>
  <c r="A537" i="24"/>
  <c r="AD536" i="24"/>
  <c r="AE536" i="24"/>
  <c r="L536" i="24"/>
  <c r="A536" i="24"/>
  <c r="AD535" i="24"/>
  <c r="AE535" i="24"/>
  <c r="L535" i="24"/>
  <c r="A535" i="24"/>
  <c r="AD534" i="24"/>
  <c r="AE534" i="24"/>
  <c r="L534" i="24"/>
  <c r="A534" i="24"/>
  <c r="AD533" i="24"/>
  <c r="AE533" i="24"/>
  <c r="L533" i="24"/>
  <c r="A533" i="24"/>
  <c r="AD532" i="24"/>
  <c r="AE532" i="24"/>
  <c r="L532" i="24"/>
  <c r="A532" i="24"/>
  <c r="AD531" i="24"/>
  <c r="AE531" i="24"/>
  <c r="L531" i="24"/>
  <c r="A531" i="24"/>
  <c r="AD530" i="24"/>
  <c r="AE530" i="24"/>
  <c r="L530" i="24"/>
  <c r="A530" i="24"/>
  <c r="AD529" i="24"/>
  <c r="AE529" i="24"/>
  <c r="L529" i="24"/>
  <c r="A529" i="24"/>
  <c r="AD528" i="24"/>
  <c r="AE528" i="24"/>
  <c r="L528" i="24"/>
  <c r="A528" i="24"/>
  <c r="AD527" i="24"/>
  <c r="AE527" i="24"/>
  <c r="L527" i="24"/>
  <c r="A527" i="24"/>
  <c r="AD526" i="24"/>
  <c r="AE526" i="24"/>
  <c r="L526" i="24"/>
  <c r="A526" i="24"/>
  <c r="AD525" i="24"/>
  <c r="AE525" i="24"/>
  <c r="L525" i="24"/>
  <c r="A525" i="24"/>
  <c r="AD524" i="24"/>
  <c r="AE524" i="24"/>
  <c r="L524" i="24"/>
  <c r="A524" i="24"/>
  <c r="AD523" i="24"/>
  <c r="AE523" i="24"/>
  <c r="L523" i="24"/>
  <c r="A523" i="24"/>
  <c r="AD522" i="24"/>
  <c r="AE522" i="24"/>
  <c r="L522" i="24"/>
  <c r="A522" i="24"/>
  <c r="AD521" i="24"/>
  <c r="AE521" i="24"/>
  <c r="L521" i="24"/>
  <c r="A521" i="24"/>
  <c r="AD520" i="24"/>
  <c r="AE520" i="24"/>
  <c r="L520" i="24"/>
  <c r="A520" i="24"/>
  <c r="AD519" i="24"/>
  <c r="AE519" i="24"/>
  <c r="L519" i="24"/>
  <c r="A519" i="24"/>
  <c r="AD518" i="24"/>
  <c r="AE518" i="24"/>
  <c r="L518" i="24"/>
  <c r="A518" i="24"/>
  <c r="AD517" i="24"/>
  <c r="AE517" i="24"/>
  <c r="L517" i="24"/>
  <c r="A517" i="24"/>
  <c r="AD516" i="24"/>
  <c r="AE516" i="24"/>
  <c r="L516" i="24"/>
  <c r="A516" i="24"/>
  <c r="AD515" i="24"/>
  <c r="AE515" i="24"/>
  <c r="L515" i="24"/>
  <c r="A515" i="24"/>
  <c r="AD514" i="24"/>
  <c r="AE514" i="24"/>
  <c r="L514" i="24"/>
  <c r="A514" i="24"/>
  <c r="AD513" i="24"/>
  <c r="AE513" i="24"/>
  <c r="L513" i="24"/>
  <c r="A513" i="24"/>
  <c r="AD512" i="24"/>
  <c r="AE512" i="24"/>
  <c r="L512" i="24"/>
  <c r="A512" i="24"/>
  <c r="AD511" i="24"/>
  <c r="AE511" i="24"/>
  <c r="L511" i="24"/>
  <c r="A511" i="24"/>
  <c r="AD510" i="24"/>
  <c r="AE510" i="24"/>
  <c r="L510" i="24"/>
  <c r="A510" i="24"/>
  <c r="AD509" i="24"/>
  <c r="AE509" i="24"/>
  <c r="L509" i="24"/>
  <c r="A509" i="24"/>
  <c r="AD508" i="24"/>
  <c r="AE508" i="24"/>
  <c r="L508" i="24"/>
  <c r="A508" i="24"/>
  <c r="AD507" i="24"/>
  <c r="AE507" i="24"/>
  <c r="L507" i="24"/>
  <c r="A507" i="24"/>
  <c r="AD506" i="24"/>
  <c r="AE506" i="24"/>
  <c r="L506" i="24"/>
  <c r="A506" i="24"/>
  <c r="AD505" i="24"/>
  <c r="AE505" i="24"/>
  <c r="L505" i="24"/>
  <c r="A505" i="24"/>
  <c r="AD504" i="24"/>
  <c r="AE504" i="24"/>
  <c r="L504" i="24"/>
  <c r="A504" i="24"/>
  <c r="AD503" i="24"/>
  <c r="AE503" i="24"/>
  <c r="L503" i="24"/>
  <c r="A503" i="24"/>
  <c r="AD502" i="24"/>
  <c r="AE502" i="24"/>
  <c r="L502" i="24"/>
  <c r="A502" i="24"/>
  <c r="AD501" i="24"/>
  <c r="AE501" i="24"/>
  <c r="L501" i="24"/>
  <c r="A501" i="24"/>
  <c r="AD500" i="24"/>
  <c r="AE500" i="24"/>
  <c r="L500" i="24"/>
  <c r="A500" i="24"/>
  <c r="AD499" i="24"/>
  <c r="AE499" i="24"/>
  <c r="L499" i="24"/>
  <c r="A499" i="24"/>
  <c r="AD498" i="24"/>
  <c r="AE498" i="24"/>
  <c r="L498" i="24"/>
  <c r="A498" i="24"/>
  <c r="AD497" i="24"/>
  <c r="AE497" i="24"/>
  <c r="L497" i="24"/>
  <c r="A497" i="24"/>
  <c r="AD496" i="24"/>
  <c r="AE496" i="24"/>
  <c r="L496" i="24"/>
  <c r="A496" i="24"/>
  <c r="AD495" i="24"/>
  <c r="AE495" i="24"/>
  <c r="L495" i="24"/>
  <c r="A495" i="24"/>
  <c r="AD494" i="24"/>
  <c r="AE494" i="24"/>
  <c r="L494" i="24"/>
  <c r="A494" i="24"/>
  <c r="AD493" i="24"/>
  <c r="AE493" i="24"/>
  <c r="L493" i="24"/>
  <c r="A493" i="24"/>
  <c r="AD492" i="24"/>
  <c r="AE492" i="24"/>
  <c r="L492" i="24"/>
  <c r="A492" i="24"/>
  <c r="AD491" i="24"/>
  <c r="AE491" i="24"/>
  <c r="L491" i="24"/>
  <c r="A491" i="24"/>
  <c r="AD490" i="24"/>
  <c r="AE490" i="24"/>
  <c r="L490" i="24"/>
  <c r="A490" i="24"/>
  <c r="AD489" i="24"/>
  <c r="AE489" i="24"/>
  <c r="L489" i="24"/>
  <c r="A489" i="24"/>
  <c r="AD488" i="24"/>
  <c r="AE488" i="24"/>
  <c r="L488" i="24"/>
  <c r="A488" i="24"/>
  <c r="AD487" i="24"/>
  <c r="AE487" i="24"/>
  <c r="L487" i="24"/>
  <c r="A487" i="24"/>
  <c r="AD486" i="24"/>
  <c r="AE486" i="24"/>
  <c r="L486" i="24"/>
  <c r="A486" i="24"/>
  <c r="AD485" i="24"/>
  <c r="AE485" i="24"/>
  <c r="L485" i="24"/>
  <c r="A485" i="24"/>
  <c r="AD484" i="24"/>
  <c r="AE484" i="24"/>
  <c r="L484" i="24"/>
  <c r="A484" i="24"/>
  <c r="AD483" i="24"/>
  <c r="AE483" i="24"/>
  <c r="L483" i="24"/>
  <c r="A483" i="24"/>
  <c r="AD482" i="24"/>
  <c r="AE482" i="24"/>
  <c r="L482" i="24"/>
  <c r="A482" i="24"/>
  <c r="AD481" i="24"/>
  <c r="AE481" i="24"/>
  <c r="L481" i="24"/>
  <c r="A481" i="24"/>
  <c r="AD480" i="24"/>
  <c r="AE480" i="24"/>
  <c r="L480" i="24"/>
  <c r="A480" i="24"/>
  <c r="AD479" i="24"/>
  <c r="AE479" i="24"/>
  <c r="L479" i="24"/>
  <c r="A479" i="24"/>
  <c r="AD478" i="24"/>
  <c r="AE478" i="24"/>
  <c r="L478" i="24"/>
  <c r="A478" i="24"/>
  <c r="AD477" i="24"/>
  <c r="AE477" i="24"/>
  <c r="L477" i="24"/>
  <c r="A477" i="24"/>
  <c r="AD476" i="24"/>
  <c r="AE476" i="24"/>
  <c r="L476" i="24"/>
  <c r="A476" i="24"/>
  <c r="AD475" i="24"/>
  <c r="AE475" i="24"/>
  <c r="L475" i="24"/>
  <c r="A475" i="24"/>
  <c r="AD474" i="24"/>
  <c r="AE474" i="24"/>
  <c r="L474" i="24"/>
  <c r="A474" i="24"/>
  <c r="AD473" i="24"/>
  <c r="AE473" i="24"/>
  <c r="L473" i="24"/>
  <c r="A473" i="24"/>
  <c r="AD472" i="24"/>
  <c r="AE472" i="24"/>
  <c r="L472" i="24"/>
  <c r="A472" i="24"/>
  <c r="AD471" i="24"/>
  <c r="AE471" i="24"/>
  <c r="L471" i="24"/>
  <c r="A471" i="24"/>
  <c r="AD470" i="24"/>
  <c r="AE470" i="24"/>
  <c r="L470" i="24"/>
  <c r="A470" i="24"/>
  <c r="AD469" i="24"/>
  <c r="AE469" i="24"/>
  <c r="L469" i="24"/>
  <c r="A469" i="24"/>
  <c r="AD468" i="24"/>
  <c r="AE468" i="24"/>
  <c r="L468" i="24"/>
  <c r="A468" i="24"/>
  <c r="AD467" i="24"/>
  <c r="AE467" i="24"/>
  <c r="L467" i="24"/>
  <c r="A467" i="24"/>
  <c r="AD466" i="24"/>
  <c r="AE466" i="24"/>
  <c r="L466" i="24"/>
  <c r="A466" i="24"/>
  <c r="AD465" i="24"/>
  <c r="AE465" i="24"/>
  <c r="L465" i="24"/>
  <c r="A465" i="24"/>
  <c r="AD464" i="24"/>
  <c r="AE464" i="24"/>
  <c r="L464" i="24"/>
  <c r="A464" i="24"/>
  <c r="AD463" i="24"/>
  <c r="AE463" i="24"/>
  <c r="L463" i="24"/>
  <c r="A463" i="24"/>
  <c r="AD462" i="24"/>
  <c r="AE462" i="24"/>
  <c r="L462" i="24"/>
  <c r="A462" i="24"/>
  <c r="AD461" i="24"/>
  <c r="AE461" i="24"/>
  <c r="L461" i="24"/>
  <c r="A461" i="24"/>
  <c r="AD460" i="24"/>
  <c r="AE460" i="24"/>
  <c r="L460" i="24"/>
  <c r="A460" i="24"/>
  <c r="AD459" i="24"/>
  <c r="AE459" i="24"/>
  <c r="L459" i="24"/>
  <c r="A459" i="24"/>
  <c r="AD458" i="24"/>
  <c r="AE458" i="24"/>
  <c r="L458" i="24"/>
  <c r="A458" i="24"/>
  <c r="AD457" i="24"/>
  <c r="AE457" i="24"/>
  <c r="L457" i="24"/>
  <c r="A457" i="24"/>
  <c r="AD456" i="24"/>
  <c r="AE456" i="24"/>
  <c r="L456" i="24"/>
  <c r="A456" i="24"/>
  <c r="AD455" i="24"/>
  <c r="AE455" i="24"/>
  <c r="L455" i="24"/>
  <c r="A455" i="24"/>
  <c r="AD454" i="24"/>
  <c r="AE454" i="24"/>
  <c r="L454" i="24"/>
  <c r="A454" i="24"/>
  <c r="AD453" i="24"/>
  <c r="AE453" i="24"/>
  <c r="L453" i="24"/>
  <c r="A453" i="24"/>
  <c r="AD452" i="24"/>
  <c r="AE452" i="24"/>
  <c r="L452" i="24"/>
  <c r="A452" i="24"/>
  <c r="AD451" i="24"/>
  <c r="AE451" i="24"/>
  <c r="L451" i="24"/>
  <c r="A451" i="24"/>
  <c r="AD450" i="24"/>
  <c r="AE450" i="24"/>
  <c r="L450" i="24"/>
  <c r="A450" i="24"/>
  <c r="AD449" i="24"/>
  <c r="AE449" i="24"/>
  <c r="L449" i="24"/>
  <c r="A449" i="24"/>
  <c r="AD448" i="24"/>
  <c r="AE448" i="24"/>
  <c r="L448" i="24"/>
  <c r="A448" i="24"/>
  <c r="AD447" i="24"/>
  <c r="AE447" i="24"/>
  <c r="L447" i="24"/>
  <c r="A447" i="24"/>
  <c r="AD446" i="24"/>
  <c r="AE446" i="24"/>
  <c r="L446" i="24"/>
  <c r="A446" i="24"/>
  <c r="AD445" i="24"/>
  <c r="AE445" i="24"/>
  <c r="L445" i="24"/>
  <c r="A445" i="24"/>
  <c r="AD444" i="24"/>
  <c r="AE444" i="24"/>
  <c r="L444" i="24"/>
  <c r="A444" i="24"/>
  <c r="AD443" i="24"/>
  <c r="AE443" i="24"/>
  <c r="L443" i="24"/>
  <c r="A443" i="24"/>
  <c r="AD442" i="24"/>
  <c r="AE442" i="24"/>
  <c r="L442" i="24"/>
  <c r="A442" i="24"/>
  <c r="AD441" i="24"/>
  <c r="AE441" i="24"/>
  <c r="L441" i="24"/>
  <c r="A441" i="24"/>
  <c r="AD440" i="24"/>
  <c r="AE440" i="24"/>
  <c r="L440" i="24"/>
  <c r="A440" i="24"/>
  <c r="AD439" i="24"/>
  <c r="AE439" i="24"/>
  <c r="L439" i="24"/>
  <c r="A439" i="24"/>
  <c r="AD438" i="24"/>
  <c r="AE438" i="24"/>
  <c r="L438" i="24"/>
  <c r="A438" i="24"/>
  <c r="AD437" i="24"/>
  <c r="AE437" i="24"/>
  <c r="L437" i="24"/>
  <c r="A437" i="24"/>
  <c r="AD436" i="24"/>
  <c r="AE436" i="24"/>
  <c r="L436" i="24"/>
  <c r="A436" i="24"/>
  <c r="AD435" i="24"/>
  <c r="AE435" i="24"/>
  <c r="L435" i="24"/>
  <c r="A435" i="24"/>
  <c r="AD434" i="24"/>
  <c r="AE434" i="24"/>
  <c r="L434" i="24"/>
  <c r="A434" i="24"/>
  <c r="AD433" i="24"/>
  <c r="AE433" i="24"/>
  <c r="L433" i="24"/>
  <c r="A433" i="24"/>
  <c r="AD432" i="24"/>
  <c r="AE432" i="24"/>
  <c r="L432" i="24"/>
  <c r="A432" i="24"/>
  <c r="AD431" i="24"/>
  <c r="AE431" i="24"/>
  <c r="L431" i="24"/>
  <c r="A431" i="24"/>
  <c r="AD430" i="24"/>
  <c r="AE430" i="24"/>
  <c r="L430" i="24"/>
  <c r="A430" i="24"/>
  <c r="AD429" i="24"/>
  <c r="AE429" i="24"/>
  <c r="L429" i="24"/>
  <c r="A429" i="24"/>
  <c r="AD428" i="24"/>
  <c r="AE428" i="24"/>
  <c r="L428" i="24"/>
  <c r="A428" i="24"/>
  <c r="AD427" i="24"/>
  <c r="AE427" i="24"/>
  <c r="L427" i="24"/>
  <c r="A427" i="24"/>
  <c r="AD426" i="24"/>
  <c r="AE426" i="24"/>
  <c r="L426" i="24"/>
  <c r="A426" i="24"/>
  <c r="AD425" i="24"/>
  <c r="AE425" i="24"/>
  <c r="L425" i="24"/>
  <c r="A425" i="24"/>
  <c r="AD424" i="24"/>
  <c r="AE424" i="24"/>
  <c r="L424" i="24"/>
  <c r="A424" i="24"/>
  <c r="AD423" i="24"/>
  <c r="AE423" i="24"/>
  <c r="L423" i="24"/>
  <c r="A423" i="24"/>
  <c r="AD422" i="24"/>
  <c r="AE422" i="24"/>
  <c r="L422" i="24"/>
  <c r="A422" i="24"/>
  <c r="AD421" i="24"/>
  <c r="AE421" i="24"/>
  <c r="L421" i="24"/>
  <c r="A421" i="24"/>
  <c r="AD420" i="24"/>
  <c r="AE420" i="24"/>
  <c r="L420" i="24"/>
  <c r="A420" i="24"/>
  <c r="AD419" i="24"/>
  <c r="AE419" i="24"/>
  <c r="L419" i="24"/>
  <c r="A419" i="24"/>
  <c r="AD418" i="24"/>
  <c r="AE418" i="24"/>
  <c r="L418" i="24"/>
  <c r="A418" i="24"/>
  <c r="AD417" i="24"/>
  <c r="AE417" i="24"/>
  <c r="L417" i="24"/>
  <c r="A417" i="24"/>
  <c r="AD416" i="24"/>
  <c r="AE416" i="24"/>
  <c r="L416" i="24"/>
  <c r="A416" i="24"/>
  <c r="AD415" i="24"/>
  <c r="AE415" i="24"/>
  <c r="L415" i="24"/>
  <c r="A415" i="24"/>
  <c r="AD414" i="24"/>
  <c r="AE414" i="24"/>
  <c r="L414" i="24"/>
  <c r="A414" i="24"/>
  <c r="AD413" i="24"/>
  <c r="AE413" i="24"/>
  <c r="L413" i="24"/>
  <c r="A413" i="24"/>
  <c r="AD412" i="24"/>
  <c r="AE412" i="24"/>
  <c r="L412" i="24"/>
  <c r="A412" i="24"/>
  <c r="AD411" i="24"/>
  <c r="AE411" i="24"/>
  <c r="L411" i="24"/>
  <c r="A411" i="24"/>
  <c r="AD410" i="24"/>
  <c r="AE410" i="24"/>
  <c r="L410" i="24"/>
  <c r="A410" i="24"/>
  <c r="AD409" i="24"/>
  <c r="AE409" i="24"/>
  <c r="L409" i="24"/>
  <c r="A409" i="24"/>
  <c r="AD408" i="24"/>
  <c r="AE408" i="24"/>
  <c r="L408" i="24"/>
  <c r="A408" i="24"/>
  <c r="AD407" i="24"/>
  <c r="AE407" i="24"/>
  <c r="L407" i="24"/>
  <c r="A407" i="24"/>
  <c r="AD406" i="24"/>
  <c r="AE406" i="24"/>
  <c r="L406" i="24"/>
  <c r="A406" i="24"/>
  <c r="AD405" i="24"/>
  <c r="AE405" i="24"/>
  <c r="L405" i="24"/>
  <c r="A405" i="24"/>
  <c r="AD404" i="24"/>
  <c r="AE404" i="24"/>
  <c r="L404" i="24"/>
  <c r="A404" i="24"/>
  <c r="AD403" i="24"/>
  <c r="AE403" i="24"/>
  <c r="L403" i="24"/>
  <c r="A403" i="24"/>
  <c r="AD402" i="24"/>
  <c r="AE402" i="24"/>
  <c r="L402" i="24"/>
  <c r="A402" i="24"/>
  <c r="AD401" i="24"/>
  <c r="AE401" i="24"/>
  <c r="L401" i="24"/>
  <c r="A401" i="24"/>
  <c r="AD400" i="24"/>
  <c r="AE400" i="24"/>
  <c r="L400" i="24"/>
  <c r="A400" i="24"/>
  <c r="AD399" i="24"/>
  <c r="AE399" i="24"/>
  <c r="L399" i="24"/>
  <c r="A399" i="24"/>
  <c r="AD398" i="24"/>
  <c r="AE398" i="24"/>
  <c r="L398" i="24"/>
  <c r="A398" i="24"/>
  <c r="AD397" i="24"/>
  <c r="AE397" i="24"/>
  <c r="L397" i="24"/>
  <c r="A397" i="24"/>
  <c r="AD396" i="24"/>
  <c r="AE396" i="24"/>
  <c r="L396" i="24"/>
  <c r="A396" i="24"/>
  <c r="AD395" i="24"/>
  <c r="AE395" i="24"/>
  <c r="L395" i="24"/>
  <c r="A395" i="24"/>
  <c r="AD394" i="24"/>
  <c r="AE394" i="24"/>
  <c r="L394" i="24"/>
  <c r="A394" i="24"/>
  <c r="AD393" i="24"/>
  <c r="AE393" i="24"/>
  <c r="L393" i="24"/>
  <c r="A393" i="24"/>
  <c r="AD392" i="24"/>
  <c r="AE392" i="24"/>
  <c r="L392" i="24"/>
  <c r="A392" i="24"/>
  <c r="AD391" i="24"/>
  <c r="AE391" i="24"/>
  <c r="L391" i="24"/>
  <c r="A391" i="24"/>
  <c r="AD390" i="24"/>
  <c r="AE390" i="24"/>
  <c r="L390" i="24"/>
  <c r="A390" i="24"/>
  <c r="AD389" i="24"/>
  <c r="AE389" i="24"/>
  <c r="L389" i="24"/>
  <c r="A389" i="24"/>
  <c r="AD388" i="24"/>
  <c r="AE388" i="24"/>
  <c r="L388" i="24"/>
  <c r="A388" i="24"/>
  <c r="AD387" i="24"/>
  <c r="AE387" i="24"/>
  <c r="L387" i="24"/>
  <c r="A387" i="24"/>
  <c r="AD386" i="24"/>
  <c r="AE386" i="24"/>
  <c r="L386" i="24"/>
  <c r="A386" i="24"/>
  <c r="AD385" i="24"/>
  <c r="AE385" i="24"/>
  <c r="L385" i="24"/>
  <c r="A385" i="24"/>
  <c r="AD384" i="24"/>
  <c r="AE384" i="24"/>
  <c r="L384" i="24"/>
  <c r="A384" i="24"/>
  <c r="AD383" i="24"/>
  <c r="AE383" i="24"/>
  <c r="L383" i="24"/>
  <c r="A383" i="24"/>
  <c r="AD382" i="24"/>
  <c r="AE382" i="24"/>
  <c r="L382" i="24"/>
  <c r="A382" i="24"/>
  <c r="AD381" i="24"/>
  <c r="AE381" i="24"/>
  <c r="L381" i="24"/>
  <c r="A381" i="24"/>
  <c r="AD380" i="24"/>
  <c r="AE380" i="24"/>
  <c r="L380" i="24"/>
  <c r="A380" i="24"/>
  <c r="AD379" i="24"/>
  <c r="AE379" i="24"/>
  <c r="L379" i="24"/>
  <c r="A379" i="24"/>
  <c r="AD378" i="24"/>
  <c r="AE378" i="24"/>
  <c r="L378" i="24"/>
  <c r="A378" i="24"/>
  <c r="AD377" i="24"/>
  <c r="AE377" i="24"/>
  <c r="L377" i="24"/>
  <c r="A377" i="24"/>
  <c r="AD376" i="24"/>
  <c r="AE376" i="24"/>
  <c r="L376" i="24"/>
  <c r="A376" i="24"/>
  <c r="AD375" i="24"/>
  <c r="AE375" i="24"/>
  <c r="L375" i="24"/>
  <c r="A375" i="24"/>
  <c r="AD374" i="24"/>
  <c r="AE374" i="24"/>
  <c r="L374" i="24"/>
  <c r="A374" i="24"/>
  <c r="AD373" i="24"/>
  <c r="AE373" i="24"/>
  <c r="L373" i="24"/>
  <c r="A373" i="24"/>
  <c r="AD372" i="24"/>
  <c r="AE372" i="24"/>
  <c r="L372" i="24"/>
  <c r="A372" i="24"/>
  <c r="AD371" i="24"/>
  <c r="AE371" i="24"/>
  <c r="L371" i="24"/>
  <c r="A371" i="24"/>
  <c r="AD370" i="24"/>
  <c r="AE370" i="24"/>
  <c r="L370" i="24"/>
  <c r="A370" i="24"/>
  <c r="AD369" i="24"/>
  <c r="AE369" i="24"/>
  <c r="L369" i="24"/>
  <c r="A369" i="24"/>
  <c r="AD368" i="24"/>
  <c r="AE368" i="24"/>
  <c r="L368" i="24"/>
  <c r="A368" i="24"/>
  <c r="AD367" i="24"/>
  <c r="AE367" i="24"/>
  <c r="L367" i="24"/>
  <c r="A367" i="24"/>
  <c r="AD366" i="24"/>
  <c r="AE366" i="24"/>
  <c r="L366" i="24"/>
  <c r="A366" i="24"/>
  <c r="AD365" i="24"/>
  <c r="AE365" i="24"/>
  <c r="L365" i="24"/>
  <c r="A365" i="24"/>
  <c r="AD364" i="24"/>
  <c r="AE364" i="24"/>
  <c r="L364" i="24"/>
  <c r="A364" i="24"/>
  <c r="AD363" i="24"/>
  <c r="AE363" i="24"/>
  <c r="L363" i="24"/>
  <c r="A363" i="24"/>
  <c r="AD362" i="24"/>
  <c r="AE362" i="24"/>
  <c r="L362" i="24"/>
  <c r="A362" i="24"/>
  <c r="AD361" i="24"/>
  <c r="AE361" i="24"/>
  <c r="L361" i="24"/>
  <c r="A361" i="24"/>
  <c r="AD360" i="24"/>
  <c r="AE360" i="24"/>
  <c r="L360" i="24"/>
  <c r="A360" i="24"/>
  <c r="AD359" i="24"/>
  <c r="AE359" i="24"/>
  <c r="L359" i="24"/>
  <c r="A359" i="24"/>
  <c r="AD358" i="24"/>
  <c r="AE358" i="24"/>
  <c r="L358" i="24"/>
  <c r="A358" i="24"/>
  <c r="AD357" i="24"/>
  <c r="AE357" i="24"/>
  <c r="L357" i="24"/>
  <c r="A357" i="24"/>
  <c r="AD356" i="24"/>
  <c r="AE356" i="24"/>
  <c r="L356" i="24"/>
  <c r="A356" i="24"/>
  <c r="AD355" i="24"/>
  <c r="AE355" i="24"/>
  <c r="L355" i="24"/>
  <c r="A355" i="24"/>
  <c r="AD354" i="24"/>
  <c r="AE354" i="24"/>
  <c r="L354" i="24"/>
  <c r="A354" i="24"/>
  <c r="AD353" i="24"/>
  <c r="AE353" i="24"/>
  <c r="L353" i="24"/>
  <c r="A353" i="24"/>
  <c r="AD352" i="24"/>
  <c r="AE352" i="24"/>
  <c r="L352" i="24"/>
  <c r="A352" i="24"/>
  <c r="AD351" i="24"/>
  <c r="AE351" i="24"/>
  <c r="L351" i="24"/>
  <c r="A351" i="24"/>
  <c r="AD350" i="24"/>
  <c r="AE350" i="24"/>
  <c r="L350" i="24"/>
  <c r="A350" i="24"/>
  <c r="AD349" i="24"/>
  <c r="AE349" i="24"/>
  <c r="L349" i="24"/>
  <c r="A349" i="24"/>
  <c r="AD348" i="24"/>
  <c r="AE348" i="24"/>
  <c r="L348" i="24"/>
  <c r="A348" i="24"/>
  <c r="AD347" i="24"/>
  <c r="AE347" i="24"/>
  <c r="L347" i="24"/>
  <c r="A347" i="24"/>
  <c r="AD346" i="24"/>
  <c r="AE346" i="24"/>
  <c r="L346" i="24"/>
  <c r="A346" i="24"/>
  <c r="AD345" i="24"/>
  <c r="AE345" i="24"/>
  <c r="L345" i="24"/>
  <c r="A345" i="24"/>
  <c r="AD344" i="24"/>
  <c r="AE344" i="24"/>
  <c r="L344" i="24"/>
  <c r="A344" i="24"/>
  <c r="AD343" i="24"/>
  <c r="AE343" i="24"/>
  <c r="L343" i="24"/>
  <c r="A343" i="24"/>
  <c r="AD342" i="24"/>
  <c r="AE342" i="24"/>
  <c r="L342" i="24"/>
  <c r="A342" i="24"/>
  <c r="AD341" i="24"/>
  <c r="AE341" i="24"/>
  <c r="L341" i="24"/>
  <c r="A341" i="24"/>
  <c r="AD340" i="24"/>
  <c r="AE340" i="24"/>
  <c r="L340" i="24"/>
  <c r="A340" i="24"/>
  <c r="AD339" i="24"/>
  <c r="AE339" i="24"/>
  <c r="L339" i="24"/>
  <c r="A339" i="24"/>
  <c r="AD338" i="24"/>
  <c r="AE338" i="24"/>
  <c r="L338" i="24"/>
  <c r="A338" i="24"/>
  <c r="AD337" i="24"/>
  <c r="AE337" i="24"/>
  <c r="L337" i="24"/>
  <c r="A337" i="24"/>
  <c r="AD336" i="24"/>
  <c r="AE336" i="24"/>
  <c r="L336" i="24"/>
  <c r="A336" i="24"/>
  <c r="AD335" i="24"/>
  <c r="AE335" i="24"/>
  <c r="L335" i="24"/>
  <c r="A335" i="24"/>
  <c r="AD334" i="24"/>
  <c r="AE334" i="24"/>
  <c r="L334" i="24"/>
  <c r="A334" i="24"/>
  <c r="AD333" i="24"/>
  <c r="AE333" i="24"/>
  <c r="L333" i="24"/>
  <c r="A333" i="24"/>
  <c r="AD332" i="24"/>
  <c r="AE332" i="24"/>
  <c r="L332" i="24"/>
  <c r="A332" i="24"/>
  <c r="AD331" i="24"/>
  <c r="AE331" i="24"/>
  <c r="L331" i="24"/>
  <c r="A331" i="24"/>
  <c r="AD330" i="24"/>
  <c r="AE330" i="24"/>
  <c r="L330" i="24"/>
  <c r="A330" i="24"/>
  <c r="AD329" i="24"/>
  <c r="AE329" i="24"/>
  <c r="L329" i="24"/>
  <c r="A329" i="24"/>
  <c r="AD328" i="24"/>
  <c r="AE328" i="24"/>
  <c r="L328" i="24"/>
  <c r="A328" i="24"/>
  <c r="AD327" i="24"/>
  <c r="AE327" i="24"/>
  <c r="L327" i="24"/>
  <c r="A327" i="24"/>
  <c r="AD326" i="24"/>
  <c r="AE326" i="24"/>
  <c r="L326" i="24"/>
  <c r="A326" i="24"/>
  <c r="AD325" i="24"/>
  <c r="AE325" i="24"/>
  <c r="L325" i="24"/>
  <c r="A325" i="24"/>
  <c r="AD324" i="24"/>
  <c r="AE324" i="24"/>
  <c r="L324" i="24"/>
  <c r="A324" i="24"/>
  <c r="AD323" i="24"/>
  <c r="AE323" i="24"/>
  <c r="L323" i="24"/>
  <c r="A323" i="24"/>
  <c r="AD322" i="24"/>
  <c r="AE322" i="24"/>
  <c r="L322" i="24"/>
  <c r="A322" i="24"/>
  <c r="AD321" i="24"/>
  <c r="AE321" i="24"/>
  <c r="L321" i="24"/>
  <c r="A321" i="24"/>
  <c r="AD320" i="24"/>
  <c r="AE320" i="24"/>
  <c r="L320" i="24"/>
  <c r="A320" i="24"/>
  <c r="AD319" i="24"/>
  <c r="AE319" i="24"/>
  <c r="L319" i="24"/>
  <c r="A319" i="24"/>
  <c r="AD318" i="24"/>
  <c r="AE318" i="24"/>
  <c r="L318" i="24"/>
  <c r="A318" i="24"/>
  <c r="AD317" i="24"/>
  <c r="AE317" i="24"/>
  <c r="L317" i="24"/>
  <c r="A317" i="24"/>
  <c r="AD316" i="24"/>
  <c r="AE316" i="24"/>
  <c r="L316" i="24"/>
  <c r="A316" i="24"/>
  <c r="AD315" i="24"/>
  <c r="AE315" i="24"/>
  <c r="L315" i="24"/>
  <c r="A315" i="24"/>
  <c r="AD314" i="24"/>
  <c r="AE314" i="24"/>
  <c r="L314" i="24"/>
  <c r="A314" i="24"/>
  <c r="AD313" i="24"/>
  <c r="AE313" i="24"/>
  <c r="L313" i="24"/>
  <c r="A313" i="24"/>
  <c r="AD312" i="24"/>
  <c r="AE312" i="24"/>
  <c r="L312" i="24"/>
  <c r="A312" i="24"/>
  <c r="AD311" i="24"/>
  <c r="AE311" i="24"/>
  <c r="L311" i="24"/>
  <c r="A311" i="24"/>
  <c r="AD310" i="24"/>
  <c r="AE310" i="24"/>
  <c r="L310" i="24"/>
  <c r="A310" i="24"/>
  <c r="AD309" i="24"/>
  <c r="AE309" i="24"/>
  <c r="L309" i="24"/>
  <c r="A309" i="24"/>
  <c r="AD308" i="24"/>
  <c r="AE308" i="24"/>
  <c r="L308" i="24"/>
  <c r="A308" i="24"/>
  <c r="AD307" i="24"/>
  <c r="AE307" i="24"/>
  <c r="L307" i="24"/>
  <c r="A307" i="24"/>
  <c r="AD306" i="24"/>
  <c r="AE306" i="24"/>
  <c r="L306" i="24"/>
  <c r="A306" i="24"/>
  <c r="AD305" i="24"/>
  <c r="AE305" i="24"/>
  <c r="L305" i="24"/>
  <c r="A305" i="24"/>
  <c r="AD304" i="24"/>
  <c r="AE304" i="24"/>
  <c r="L304" i="24"/>
  <c r="A304" i="24"/>
  <c r="AD303" i="24"/>
  <c r="AE303" i="24"/>
  <c r="L303" i="24"/>
  <c r="A303" i="24"/>
  <c r="AD302" i="24"/>
  <c r="AE302" i="24"/>
  <c r="L302" i="24"/>
  <c r="A302" i="24"/>
  <c r="AD301" i="24"/>
  <c r="AE301" i="24"/>
  <c r="L301" i="24"/>
  <c r="A301" i="24"/>
  <c r="AD300" i="24"/>
  <c r="AE300" i="24"/>
  <c r="L300" i="24"/>
  <c r="A300" i="24"/>
  <c r="AD299" i="24"/>
  <c r="AE299" i="24"/>
  <c r="L299" i="24"/>
  <c r="A299" i="24"/>
  <c r="AD298" i="24"/>
  <c r="AE298" i="24"/>
  <c r="L298" i="24"/>
  <c r="A298" i="24"/>
  <c r="AD297" i="24"/>
  <c r="AE297" i="24"/>
  <c r="L297" i="24"/>
  <c r="A297" i="24"/>
  <c r="AD296" i="24"/>
  <c r="AE296" i="24"/>
  <c r="L296" i="24"/>
  <c r="A296" i="24"/>
  <c r="AD295" i="24"/>
  <c r="AE295" i="24"/>
  <c r="L295" i="24"/>
  <c r="A295" i="24"/>
  <c r="AD294" i="24"/>
  <c r="AE294" i="24"/>
  <c r="L294" i="24"/>
  <c r="A294" i="24"/>
  <c r="AD293" i="24"/>
  <c r="AE293" i="24"/>
  <c r="L293" i="24"/>
  <c r="A293" i="24"/>
  <c r="AD292" i="24"/>
  <c r="AE292" i="24"/>
  <c r="L292" i="24"/>
  <c r="A292" i="24"/>
  <c r="AD291" i="24"/>
  <c r="AE291" i="24"/>
  <c r="L291" i="24"/>
  <c r="A291" i="24"/>
  <c r="AD290" i="24"/>
  <c r="AE290" i="24"/>
  <c r="L290" i="24"/>
  <c r="A290" i="24"/>
  <c r="AD289" i="24"/>
  <c r="AE289" i="24"/>
  <c r="L289" i="24"/>
  <c r="A289" i="24"/>
  <c r="AD288" i="24"/>
  <c r="AE288" i="24"/>
  <c r="L288" i="24"/>
  <c r="A288" i="24"/>
  <c r="AD287" i="24"/>
  <c r="AE287" i="24"/>
  <c r="L287" i="24"/>
  <c r="A287" i="24"/>
  <c r="AD286" i="24"/>
  <c r="AE286" i="24"/>
  <c r="L286" i="24"/>
  <c r="A286" i="24"/>
  <c r="AD285" i="24"/>
  <c r="AE285" i="24"/>
  <c r="L285" i="24"/>
  <c r="A285" i="24"/>
  <c r="AD284" i="24"/>
  <c r="AE284" i="24"/>
  <c r="L284" i="24"/>
  <c r="A284" i="24"/>
  <c r="AD283" i="24"/>
  <c r="AE283" i="24"/>
  <c r="L283" i="24"/>
  <c r="A283" i="24"/>
  <c r="AD282" i="24"/>
  <c r="AE282" i="24"/>
  <c r="L282" i="24"/>
  <c r="A282" i="24"/>
  <c r="AD281" i="24"/>
  <c r="AE281" i="24"/>
  <c r="L281" i="24"/>
  <c r="A281" i="24"/>
  <c r="AD280" i="24"/>
  <c r="AE280" i="24"/>
  <c r="L280" i="24"/>
  <c r="A280" i="24"/>
  <c r="AD279" i="24"/>
  <c r="AE279" i="24"/>
  <c r="L279" i="24"/>
  <c r="A279" i="24"/>
  <c r="AD278" i="24"/>
  <c r="AE278" i="24"/>
  <c r="L278" i="24"/>
  <c r="A278" i="24"/>
  <c r="AD277" i="24"/>
  <c r="AE277" i="24"/>
  <c r="L277" i="24"/>
  <c r="A277" i="24"/>
  <c r="AD276" i="24"/>
  <c r="AE276" i="24"/>
  <c r="L276" i="24"/>
  <c r="A276" i="24"/>
  <c r="AD275" i="24"/>
  <c r="AE275" i="24"/>
  <c r="L275" i="24"/>
  <c r="A275" i="24"/>
  <c r="AD274" i="24"/>
  <c r="AE274" i="24"/>
  <c r="L274" i="24"/>
  <c r="A274" i="24"/>
  <c r="AD273" i="24"/>
  <c r="AE273" i="24"/>
  <c r="L273" i="24"/>
  <c r="A273" i="24"/>
  <c r="AD272" i="24"/>
  <c r="AE272" i="24"/>
  <c r="L272" i="24"/>
  <c r="A272" i="24"/>
  <c r="AD271" i="24"/>
  <c r="AE271" i="24"/>
  <c r="L271" i="24"/>
  <c r="A271" i="24"/>
  <c r="AD270" i="24"/>
  <c r="AE270" i="24"/>
  <c r="L270" i="24"/>
  <c r="A270" i="24"/>
  <c r="AD269" i="24"/>
  <c r="AE269" i="24"/>
  <c r="L269" i="24"/>
  <c r="A269" i="24"/>
  <c r="AD268" i="24"/>
  <c r="AE268" i="24"/>
  <c r="L268" i="24"/>
  <c r="A268" i="24"/>
  <c r="AD267" i="24"/>
  <c r="AE267" i="24"/>
  <c r="L267" i="24"/>
  <c r="A267" i="24"/>
  <c r="AD266" i="24"/>
  <c r="AE266" i="24"/>
  <c r="L266" i="24"/>
  <c r="A266" i="24"/>
  <c r="AD265" i="24"/>
  <c r="AE265" i="24"/>
  <c r="L265" i="24"/>
  <c r="A265" i="24"/>
  <c r="AD264" i="24"/>
  <c r="AE264" i="24"/>
  <c r="L264" i="24"/>
  <c r="A264" i="24"/>
  <c r="AD263" i="24"/>
  <c r="AE263" i="24"/>
  <c r="L263" i="24"/>
  <c r="A263" i="24"/>
  <c r="AD262" i="24"/>
  <c r="AE262" i="24"/>
  <c r="L262" i="24"/>
  <c r="A262" i="24"/>
  <c r="AD261" i="24"/>
  <c r="AE261" i="24"/>
  <c r="L261" i="24"/>
  <c r="A261" i="24"/>
  <c r="AD260" i="24"/>
  <c r="AE260" i="24"/>
  <c r="L260" i="24"/>
  <c r="A260" i="24"/>
  <c r="AD259" i="24"/>
  <c r="AE259" i="24"/>
  <c r="L259" i="24"/>
  <c r="A259" i="24"/>
  <c r="AD258" i="24"/>
  <c r="AE258" i="24"/>
  <c r="L258" i="24"/>
  <c r="A258" i="24"/>
  <c r="AD257" i="24"/>
  <c r="AE257" i="24"/>
  <c r="L257" i="24"/>
  <c r="A257" i="24"/>
  <c r="AD256" i="24"/>
  <c r="AE256" i="24"/>
  <c r="L256" i="24"/>
  <c r="A256" i="24"/>
  <c r="AD255" i="24"/>
  <c r="AE255" i="24"/>
  <c r="L255" i="24"/>
  <c r="A255" i="24"/>
  <c r="AD254" i="24"/>
  <c r="AE254" i="24"/>
  <c r="L254" i="24"/>
  <c r="A254" i="24"/>
  <c r="AD253" i="24"/>
  <c r="AE253" i="24"/>
  <c r="L253" i="24"/>
  <c r="A253" i="24"/>
  <c r="AD252" i="24"/>
  <c r="AE252" i="24"/>
  <c r="L252" i="24"/>
  <c r="A252" i="24"/>
  <c r="AD251" i="24"/>
  <c r="AE251" i="24"/>
  <c r="L251" i="24"/>
  <c r="A251" i="24"/>
  <c r="AD250" i="24"/>
  <c r="AE250" i="24"/>
  <c r="L250" i="24"/>
  <c r="A250" i="24"/>
  <c r="AD249" i="24"/>
  <c r="AE249" i="24"/>
  <c r="L249" i="24"/>
  <c r="A249" i="24"/>
  <c r="AD248" i="24"/>
  <c r="AE248" i="24"/>
  <c r="L248" i="24"/>
  <c r="A248" i="24"/>
  <c r="AD247" i="24"/>
  <c r="AE247" i="24"/>
  <c r="L247" i="24"/>
  <c r="A247" i="24"/>
  <c r="AD246" i="24"/>
  <c r="AE246" i="24"/>
  <c r="L246" i="24"/>
  <c r="A246" i="24"/>
  <c r="AD245" i="24"/>
  <c r="AE245" i="24"/>
  <c r="L245" i="24"/>
  <c r="A245" i="24"/>
  <c r="AD244" i="24"/>
  <c r="AE244" i="24"/>
  <c r="L244" i="24"/>
  <c r="A244" i="24"/>
  <c r="AD243" i="24"/>
  <c r="AE243" i="24"/>
  <c r="L243" i="24"/>
  <c r="A243" i="24"/>
  <c r="AD242" i="24"/>
  <c r="AE242" i="24"/>
  <c r="L242" i="24"/>
  <c r="A242" i="24"/>
  <c r="AD241" i="24"/>
  <c r="AE241" i="24"/>
  <c r="L241" i="24"/>
  <c r="A241" i="24"/>
  <c r="AD240" i="24"/>
  <c r="AE240" i="24"/>
  <c r="L240" i="24"/>
  <c r="A240" i="24"/>
  <c r="AD239" i="24"/>
  <c r="AE239" i="24"/>
  <c r="L239" i="24"/>
  <c r="A239" i="24"/>
  <c r="AD238" i="24"/>
  <c r="AE238" i="24"/>
  <c r="L238" i="24"/>
  <c r="A238" i="24"/>
  <c r="AD237" i="24"/>
  <c r="AE237" i="24"/>
  <c r="L237" i="24"/>
  <c r="A237" i="24"/>
  <c r="AD236" i="24"/>
  <c r="AE236" i="24"/>
  <c r="L236" i="24"/>
  <c r="A236" i="24"/>
  <c r="AD235" i="24"/>
  <c r="AE235" i="24"/>
  <c r="L235" i="24"/>
  <c r="A235" i="24"/>
  <c r="AD234" i="24"/>
  <c r="AE234" i="24"/>
  <c r="L234" i="24"/>
  <c r="A234" i="24"/>
  <c r="AD233" i="24"/>
  <c r="AE233" i="24"/>
  <c r="L233" i="24"/>
  <c r="A233" i="24"/>
  <c r="AD232" i="24"/>
  <c r="AE232" i="24"/>
  <c r="L232" i="24"/>
  <c r="A232" i="24"/>
  <c r="AD231" i="24"/>
  <c r="AE231" i="24"/>
  <c r="L231" i="24"/>
  <c r="A231" i="24"/>
  <c r="AD230" i="24"/>
  <c r="AE230" i="24"/>
  <c r="L230" i="24"/>
  <c r="A230" i="24"/>
  <c r="AD229" i="24"/>
  <c r="AE229" i="24"/>
  <c r="L229" i="24"/>
  <c r="A229" i="24"/>
  <c r="AD228" i="24"/>
  <c r="AE228" i="24"/>
  <c r="L228" i="24"/>
  <c r="A228" i="24"/>
  <c r="AD227" i="24"/>
  <c r="AE227" i="24"/>
  <c r="L227" i="24"/>
  <c r="A227" i="24"/>
  <c r="AD226" i="24"/>
  <c r="AE226" i="24"/>
  <c r="L226" i="24"/>
  <c r="A226" i="24"/>
  <c r="AD225" i="24"/>
  <c r="AE225" i="24"/>
  <c r="L225" i="24"/>
  <c r="A225" i="24"/>
  <c r="AD224" i="24"/>
  <c r="AE224" i="24"/>
  <c r="L224" i="24"/>
  <c r="A224" i="24"/>
  <c r="AD223" i="24"/>
  <c r="AE223" i="24"/>
  <c r="L223" i="24"/>
  <c r="A223" i="24"/>
  <c r="AD222" i="24"/>
  <c r="AE222" i="24"/>
  <c r="L222" i="24"/>
  <c r="A222" i="24"/>
  <c r="AD221" i="24"/>
  <c r="AE221" i="24"/>
  <c r="L221" i="24"/>
  <c r="A221" i="24"/>
  <c r="AD220" i="24"/>
  <c r="AE220" i="24"/>
  <c r="L220" i="24"/>
  <c r="A220" i="24"/>
  <c r="AD219" i="24"/>
  <c r="AE219" i="24"/>
  <c r="L219" i="24"/>
  <c r="A219" i="24"/>
  <c r="AD218" i="24"/>
  <c r="AE218" i="24"/>
  <c r="L218" i="24"/>
  <c r="A218" i="24"/>
  <c r="AD217" i="24"/>
  <c r="AE217" i="24"/>
  <c r="L217" i="24"/>
  <c r="A217" i="24"/>
  <c r="AD216" i="24"/>
  <c r="AE216" i="24"/>
  <c r="L216" i="24"/>
  <c r="A216" i="24"/>
  <c r="AD215" i="24"/>
  <c r="AE215" i="24"/>
  <c r="L215" i="24"/>
  <c r="A215" i="24"/>
  <c r="AD214" i="24"/>
  <c r="AE214" i="24"/>
  <c r="L214" i="24"/>
  <c r="A214" i="24"/>
  <c r="AD213" i="24"/>
  <c r="AE213" i="24"/>
  <c r="L213" i="24"/>
  <c r="A213" i="24"/>
  <c r="AD212" i="24"/>
  <c r="AE212" i="24"/>
  <c r="L212" i="24"/>
  <c r="A212" i="24"/>
  <c r="AD211" i="24"/>
  <c r="AE211" i="24"/>
  <c r="L211" i="24"/>
  <c r="A211" i="24"/>
  <c r="AD210" i="24"/>
  <c r="AE210" i="24"/>
  <c r="L210" i="24"/>
  <c r="A210" i="24"/>
  <c r="AD209" i="24"/>
  <c r="AE209" i="24"/>
  <c r="L209" i="24"/>
  <c r="A209" i="24"/>
  <c r="AD208" i="24"/>
  <c r="AE208" i="24"/>
  <c r="L208" i="24"/>
  <c r="A208" i="24"/>
  <c r="AD207" i="24"/>
  <c r="AE207" i="24"/>
  <c r="L207" i="24"/>
  <c r="A207" i="24"/>
  <c r="AD206" i="24"/>
  <c r="AE206" i="24"/>
  <c r="L206" i="24"/>
  <c r="A206" i="24"/>
  <c r="AD205" i="24"/>
  <c r="AE205" i="24"/>
  <c r="L205" i="24"/>
  <c r="A205" i="24"/>
  <c r="AD204" i="24"/>
  <c r="AE204" i="24"/>
  <c r="L204" i="24"/>
  <c r="A204" i="24"/>
  <c r="AD203" i="24"/>
  <c r="AE203" i="24"/>
  <c r="L203" i="24"/>
  <c r="A203" i="24"/>
  <c r="AD202" i="24"/>
  <c r="AE202" i="24"/>
  <c r="L202" i="24"/>
  <c r="A202" i="24"/>
  <c r="AD201" i="24"/>
  <c r="AE201" i="24"/>
  <c r="L201" i="24"/>
  <c r="A201" i="24"/>
  <c r="AD200" i="24"/>
  <c r="AE200" i="24"/>
  <c r="L200" i="24"/>
  <c r="A200" i="24"/>
  <c r="AD199" i="24"/>
  <c r="AE199" i="24"/>
  <c r="L199" i="24"/>
  <c r="A199" i="24"/>
  <c r="AD198" i="24"/>
  <c r="AE198" i="24"/>
  <c r="L198" i="24"/>
  <c r="A198" i="24"/>
  <c r="AD197" i="24"/>
  <c r="AE197" i="24"/>
  <c r="L197" i="24"/>
  <c r="A197" i="24"/>
  <c r="AD196" i="24"/>
  <c r="AE196" i="24"/>
  <c r="L196" i="24"/>
  <c r="A196" i="24"/>
  <c r="AD195" i="24"/>
  <c r="AE195" i="24"/>
  <c r="L195" i="24"/>
  <c r="A195" i="24"/>
  <c r="AD194" i="24"/>
  <c r="AE194" i="24"/>
  <c r="L194" i="24"/>
  <c r="A194" i="24"/>
  <c r="AD193" i="24"/>
  <c r="AE193" i="24"/>
  <c r="L193" i="24"/>
  <c r="A193" i="24"/>
  <c r="AD192" i="24"/>
  <c r="AE192" i="24"/>
  <c r="L192" i="24"/>
  <c r="A192" i="24"/>
  <c r="AD191" i="24"/>
  <c r="AE191" i="24"/>
  <c r="L191" i="24"/>
  <c r="A191" i="24"/>
  <c r="AD190" i="24"/>
  <c r="AE190" i="24"/>
  <c r="L190" i="24"/>
  <c r="A190" i="24"/>
  <c r="AD189" i="24"/>
  <c r="AE189" i="24"/>
  <c r="L189" i="24"/>
  <c r="A189" i="24"/>
  <c r="AD188" i="24"/>
  <c r="AE188" i="24"/>
  <c r="L188" i="24"/>
  <c r="A188" i="24"/>
  <c r="AD187" i="24"/>
  <c r="AE187" i="24"/>
  <c r="L187" i="24"/>
  <c r="A187" i="24"/>
  <c r="AD186" i="24"/>
  <c r="AE186" i="24"/>
  <c r="L186" i="24"/>
  <c r="A186" i="24"/>
  <c r="AD185" i="24"/>
  <c r="AE185" i="24"/>
  <c r="L185" i="24"/>
  <c r="A185" i="24"/>
  <c r="AD184" i="24"/>
  <c r="AE184" i="24"/>
  <c r="L184" i="24"/>
  <c r="A184" i="24"/>
  <c r="AD183" i="24"/>
  <c r="AE183" i="24"/>
  <c r="L183" i="24"/>
  <c r="A183" i="24"/>
  <c r="AD182" i="24"/>
  <c r="AE182" i="24"/>
  <c r="L182" i="24"/>
  <c r="A182" i="24"/>
  <c r="AD181" i="24"/>
  <c r="AE181" i="24"/>
  <c r="L181" i="24"/>
  <c r="A181" i="24"/>
  <c r="AD180" i="24"/>
  <c r="AE180" i="24"/>
  <c r="L180" i="24"/>
  <c r="A180" i="24"/>
  <c r="AD179" i="24"/>
  <c r="AE179" i="24"/>
  <c r="L179" i="24"/>
  <c r="A179" i="24"/>
  <c r="AD178" i="24"/>
  <c r="AE178" i="24"/>
  <c r="L178" i="24"/>
  <c r="A178" i="24"/>
  <c r="AD177" i="24"/>
  <c r="AE177" i="24"/>
  <c r="L177" i="24"/>
  <c r="A177" i="24"/>
  <c r="AD176" i="24"/>
  <c r="AE176" i="24"/>
  <c r="L176" i="24"/>
  <c r="A176" i="24"/>
  <c r="AD175" i="24"/>
  <c r="AE175" i="24"/>
  <c r="L175" i="24"/>
  <c r="A175" i="24"/>
  <c r="AD174" i="24"/>
  <c r="AE174" i="24"/>
  <c r="L174" i="24"/>
  <c r="A174" i="24"/>
  <c r="AD173" i="24"/>
  <c r="AE173" i="24"/>
  <c r="L173" i="24"/>
  <c r="A173" i="24"/>
  <c r="AD172" i="24"/>
  <c r="AE172" i="24"/>
  <c r="L172" i="24"/>
  <c r="A172" i="24"/>
  <c r="AD171" i="24"/>
  <c r="AE171" i="24"/>
  <c r="L171" i="24"/>
  <c r="A171" i="24"/>
  <c r="AD170" i="24"/>
  <c r="AE170" i="24"/>
  <c r="L170" i="24"/>
  <c r="A170" i="24"/>
  <c r="AD169" i="24"/>
  <c r="AE169" i="24"/>
  <c r="L169" i="24"/>
  <c r="A169" i="24"/>
  <c r="AD168" i="24"/>
  <c r="AE168" i="24"/>
  <c r="L168" i="24"/>
  <c r="A168" i="24"/>
  <c r="AD167" i="24"/>
  <c r="AE167" i="24"/>
  <c r="L167" i="24"/>
  <c r="A167" i="24"/>
  <c r="AD166" i="24"/>
  <c r="AE166" i="24"/>
  <c r="L166" i="24"/>
  <c r="A166" i="24"/>
  <c r="AD165" i="24"/>
  <c r="AE165" i="24"/>
  <c r="L165" i="24"/>
  <c r="A165" i="24"/>
  <c r="AD164" i="24"/>
  <c r="AE164" i="24"/>
  <c r="L164" i="24"/>
  <c r="A164" i="24"/>
  <c r="AD163" i="24"/>
  <c r="AE163" i="24"/>
  <c r="L163" i="24"/>
  <c r="A163" i="24"/>
  <c r="AD162" i="24"/>
  <c r="AE162" i="24"/>
  <c r="L162" i="24"/>
  <c r="A162" i="24"/>
  <c r="AD161" i="24"/>
  <c r="AE161" i="24"/>
  <c r="L161" i="24"/>
  <c r="A161" i="24"/>
  <c r="AD160" i="24"/>
  <c r="AE160" i="24"/>
  <c r="L160" i="24"/>
  <c r="A160" i="24"/>
  <c r="AD159" i="24"/>
  <c r="AE159" i="24"/>
  <c r="L159" i="24"/>
  <c r="A159" i="24"/>
  <c r="AD158" i="24"/>
  <c r="AE158" i="24"/>
  <c r="L158" i="24"/>
  <c r="A158" i="24"/>
  <c r="AD157" i="24"/>
  <c r="AE157" i="24"/>
  <c r="L157" i="24"/>
  <c r="A157" i="24"/>
  <c r="AD156" i="24"/>
  <c r="AE156" i="24"/>
  <c r="L156" i="24"/>
  <c r="A156" i="24"/>
  <c r="AD155" i="24"/>
  <c r="AE155" i="24"/>
  <c r="L155" i="24"/>
  <c r="A155" i="24"/>
  <c r="AD154" i="24"/>
  <c r="AE154" i="24"/>
  <c r="L154" i="24"/>
  <c r="A154" i="24"/>
  <c r="AD153" i="24"/>
  <c r="AE153" i="24"/>
  <c r="L153" i="24"/>
  <c r="A153" i="24"/>
  <c r="AD152" i="24"/>
  <c r="AE152" i="24"/>
  <c r="L152" i="24"/>
  <c r="A152" i="24"/>
  <c r="AD151" i="24"/>
  <c r="AE151" i="24"/>
  <c r="L151" i="24"/>
  <c r="A151" i="24"/>
  <c r="AD150" i="24"/>
  <c r="AE150" i="24"/>
  <c r="L150" i="24"/>
  <c r="A150" i="24"/>
  <c r="AD149" i="24"/>
  <c r="AE149" i="24"/>
  <c r="L149" i="24"/>
  <c r="A149" i="24"/>
  <c r="AD148" i="24"/>
  <c r="AE148" i="24"/>
  <c r="L148" i="24"/>
  <c r="A148" i="24"/>
  <c r="AD147" i="24"/>
  <c r="AE147" i="24"/>
  <c r="L147" i="24"/>
  <c r="A147" i="24"/>
  <c r="AD146" i="24"/>
  <c r="AE146" i="24"/>
  <c r="L146" i="24"/>
  <c r="A146" i="24"/>
  <c r="AD145" i="24"/>
  <c r="AE145" i="24"/>
  <c r="L145" i="24"/>
  <c r="A145" i="24"/>
  <c r="AD144" i="24"/>
  <c r="AE144" i="24"/>
  <c r="L144" i="24"/>
  <c r="A144" i="24"/>
  <c r="AD143" i="24"/>
  <c r="AE143" i="24"/>
  <c r="L143" i="24"/>
  <c r="A143" i="24"/>
  <c r="AD142" i="24"/>
  <c r="AE142" i="24"/>
  <c r="L142" i="24"/>
  <c r="A142" i="24"/>
  <c r="AD141" i="24"/>
  <c r="AE141" i="24"/>
  <c r="L141" i="24"/>
  <c r="A141" i="24"/>
  <c r="AD140" i="24"/>
  <c r="AE140" i="24"/>
  <c r="L140" i="24"/>
  <c r="A140" i="24"/>
  <c r="AD139" i="24"/>
  <c r="AE139" i="24"/>
  <c r="L139" i="24"/>
  <c r="A139" i="24"/>
  <c r="AD138" i="24"/>
  <c r="AE138" i="24"/>
  <c r="L138" i="24"/>
  <c r="A138" i="24"/>
  <c r="AD137" i="24"/>
  <c r="AE137" i="24"/>
  <c r="L137" i="24"/>
  <c r="A137" i="24"/>
  <c r="AD136" i="24"/>
  <c r="AE136" i="24"/>
  <c r="L136" i="24"/>
  <c r="A136" i="24"/>
  <c r="AD135" i="24"/>
  <c r="AE135" i="24"/>
  <c r="L135" i="24"/>
  <c r="A135" i="24"/>
  <c r="AD134" i="24"/>
  <c r="AE134" i="24"/>
  <c r="L134" i="24"/>
  <c r="A134" i="24"/>
  <c r="AD133" i="24"/>
  <c r="AE133" i="24"/>
  <c r="L133" i="24"/>
  <c r="A133" i="24"/>
  <c r="AD132" i="24"/>
  <c r="AE132" i="24"/>
  <c r="L132" i="24"/>
  <c r="A132" i="24"/>
  <c r="AD131" i="24"/>
  <c r="AE131" i="24"/>
  <c r="L131" i="24"/>
  <c r="A131" i="24"/>
  <c r="AD130" i="24"/>
  <c r="AE130" i="24"/>
  <c r="L130" i="24"/>
  <c r="A130" i="24"/>
  <c r="AD129" i="24"/>
  <c r="AE129" i="24"/>
  <c r="L129" i="24"/>
  <c r="A129" i="24"/>
  <c r="AD128" i="24"/>
  <c r="AE128" i="24"/>
  <c r="L128" i="24"/>
  <c r="A128" i="24"/>
  <c r="AD127" i="24"/>
  <c r="AE127" i="24"/>
  <c r="L127" i="24"/>
  <c r="A127" i="24"/>
  <c r="AD126" i="24"/>
  <c r="AE126" i="24"/>
  <c r="L126" i="24"/>
  <c r="A126" i="24"/>
  <c r="AD125" i="24"/>
  <c r="AE125" i="24"/>
  <c r="L125" i="24"/>
  <c r="A125" i="24"/>
  <c r="AD124" i="24"/>
  <c r="AE124" i="24"/>
  <c r="L124" i="24"/>
  <c r="A124" i="24"/>
  <c r="AD123" i="24"/>
  <c r="AE123" i="24"/>
  <c r="L123" i="24"/>
  <c r="A123" i="24"/>
  <c r="AD122" i="24"/>
  <c r="AE122" i="24"/>
  <c r="L122" i="24"/>
  <c r="A122" i="24"/>
  <c r="AD121" i="24"/>
  <c r="AE121" i="24"/>
  <c r="L121" i="24"/>
  <c r="A121" i="24"/>
  <c r="AD120" i="24"/>
  <c r="AE120" i="24"/>
  <c r="L120" i="24"/>
  <c r="A120" i="24"/>
  <c r="AD119" i="24"/>
  <c r="AE119" i="24"/>
  <c r="L119" i="24"/>
  <c r="A119" i="24"/>
  <c r="AD118" i="24"/>
  <c r="AE118" i="24"/>
  <c r="L118" i="24"/>
  <c r="A118" i="24"/>
  <c r="AD117" i="24"/>
  <c r="AE117" i="24"/>
  <c r="L117" i="24"/>
  <c r="A117" i="24"/>
  <c r="AD116" i="24"/>
  <c r="AE116" i="24"/>
  <c r="L116" i="24"/>
  <c r="A116" i="24"/>
  <c r="AD115" i="24"/>
  <c r="AE115" i="24"/>
  <c r="L115" i="24"/>
  <c r="A115" i="24"/>
  <c r="AD114" i="24"/>
  <c r="AE114" i="24"/>
  <c r="L114" i="24"/>
  <c r="A114" i="24"/>
  <c r="AD113" i="24"/>
  <c r="AE113" i="24"/>
  <c r="L113" i="24"/>
  <c r="A113" i="24"/>
  <c r="AD112" i="24"/>
  <c r="AE112" i="24"/>
  <c r="L112" i="24"/>
  <c r="A112" i="24"/>
  <c r="AD111" i="24"/>
  <c r="AE111" i="24"/>
  <c r="L111" i="24"/>
  <c r="A111" i="24"/>
  <c r="AD110" i="24"/>
  <c r="AE110" i="24"/>
  <c r="L110" i="24"/>
  <c r="A110" i="24"/>
  <c r="AD109" i="24"/>
  <c r="AE109" i="24"/>
  <c r="L109" i="24"/>
  <c r="A109" i="24"/>
  <c r="AD108" i="24"/>
  <c r="AE108" i="24"/>
  <c r="L108" i="24"/>
  <c r="A108" i="24"/>
  <c r="AD107" i="24"/>
  <c r="AE107" i="24"/>
  <c r="L107" i="24"/>
  <c r="A107" i="24"/>
  <c r="AD106" i="24"/>
  <c r="AE106" i="24"/>
  <c r="L106" i="24"/>
  <c r="A106" i="24"/>
  <c r="AD105" i="24"/>
  <c r="AE105" i="24"/>
  <c r="L105" i="24"/>
  <c r="A105" i="24"/>
  <c r="AD104" i="24"/>
  <c r="AE104" i="24"/>
  <c r="L104" i="24"/>
  <c r="A104" i="24"/>
  <c r="AD103" i="24"/>
  <c r="AE103" i="24"/>
  <c r="L103" i="24"/>
  <c r="A103" i="24"/>
  <c r="AD102" i="24"/>
  <c r="AE102" i="24"/>
  <c r="L102" i="24"/>
  <c r="A102" i="24"/>
  <c r="AD101" i="24"/>
  <c r="AE101" i="24"/>
  <c r="L101" i="24"/>
  <c r="A101" i="24"/>
  <c r="AD100" i="24"/>
  <c r="AE100" i="24"/>
  <c r="L100" i="24"/>
  <c r="A100" i="24"/>
  <c r="AD99" i="24"/>
  <c r="AE99" i="24"/>
  <c r="L99" i="24"/>
  <c r="A99" i="24"/>
  <c r="AD98" i="24"/>
  <c r="AE98" i="24"/>
  <c r="L98" i="24"/>
  <c r="A98" i="24"/>
  <c r="AD97" i="24"/>
  <c r="AE97" i="24"/>
  <c r="L97" i="24"/>
  <c r="A97" i="24"/>
  <c r="AD96" i="24"/>
  <c r="AE96" i="24"/>
  <c r="L96" i="24"/>
  <c r="A96" i="24"/>
  <c r="AD95" i="24"/>
  <c r="AE95" i="24"/>
  <c r="L95" i="24"/>
  <c r="A95" i="24"/>
  <c r="AD94" i="24"/>
  <c r="AE94" i="24"/>
  <c r="L94" i="24"/>
  <c r="A94" i="24"/>
  <c r="AD93" i="24"/>
  <c r="AE93" i="24"/>
  <c r="L93" i="24"/>
  <c r="A93" i="24"/>
  <c r="AD92" i="24"/>
  <c r="AE92" i="24"/>
  <c r="L92" i="24"/>
  <c r="A92" i="24"/>
  <c r="AD91" i="24"/>
  <c r="AE91" i="24"/>
  <c r="L91" i="24"/>
  <c r="A91" i="24"/>
  <c r="AD90" i="24"/>
  <c r="AE90" i="24"/>
  <c r="L90" i="24"/>
  <c r="A90" i="24"/>
  <c r="AD89" i="24"/>
  <c r="AE89" i="24"/>
  <c r="L89" i="24"/>
  <c r="A89" i="24"/>
  <c r="AD88" i="24"/>
  <c r="AE88" i="24"/>
  <c r="L88" i="24"/>
  <c r="A88" i="24"/>
  <c r="AD87" i="24"/>
  <c r="AE87" i="24"/>
  <c r="L87" i="24"/>
  <c r="A87" i="24"/>
  <c r="AD86" i="24"/>
  <c r="AE86" i="24"/>
  <c r="L86" i="24"/>
  <c r="A86" i="24"/>
  <c r="AD85" i="24"/>
  <c r="AE85" i="24"/>
  <c r="L85" i="24"/>
  <c r="A85" i="24"/>
  <c r="AD84" i="24"/>
  <c r="AE84" i="24"/>
  <c r="L84" i="24"/>
  <c r="A84" i="24"/>
  <c r="AD83" i="24"/>
  <c r="AE83" i="24"/>
  <c r="L83" i="24"/>
  <c r="A83" i="24"/>
  <c r="AD82" i="24"/>
  <c r="AE82" i="24"/>
  <c r="L82" i="24"/>
  <c r="A82" i="24"/>
  <c r="AD81" i="24"/>
  <c r="AE81" i="24"/>
  <c r="L81" i="24"/>
  <c r="A81" i="24"/>
  <c r="AD80" i="24"/>
  <c r="AE80" i="24"/>
  <c r="L80" i="24"/>
  <c r="A80" i="24"/>
  <c r="AD79" i="24"/>
  <c r="AE79" i="24"/>
  <c r="L79" i="24"/>
  <c r="A79" i="24"/>
  <c r="AD78" i="24"/>
  <c r="AE78" i="24"/>
  <c r="L78" i="24"/>
  <c r="A78" i="24"/>
  <c r="AD77" i="24"/>
  <c r="AE77" i="24"/>
  <c r="L77" i="24"/>
  <c r="A77" i="24"/>
  <c r="AD76" i="24"/>
  <c r="AE76" i="24"/>
  <c r="L76" i="24"/>
  <c r="A76" i="24"/>
  <c r="AD75" i="24"/>
  <c r="AE75" i="24"/>
  <c r="L75" i="24"/>
  <c r="A75" i="24"/>
  <c r="AD74" i="24"/>
  <c r="AE74" i="24"/>
  <c r="L74" i="24"/>
  <c r="A74" i="24"/>
  <c r="AD73" i="24"/>
  <c r="AE73" i="24"/>
  <c r="L73" i="24"/>
  <c r="A73" i="24"/>
  <c r="AD72" i="24"/>
  <c r="AE72" i="24"/>
  <c r="L72" i="24"/>
  <c r="A72" i="24"/>
  <c r="AD71" i="24"/>
  <c r="AE71" i="24"/>
  <c r="L71" i="24"/>
  <c r="A71" i="24"/>
  <c r="AD70" i="24"/>
  <c r="AE70" i="24"/>
  <c r="L70" i="24"/>
  <c r="A70" i="24"/>
  <c r="AD69" i="24"/>
  <c r="AE69" i="24"/>
  <c r="L69" i="24"/>
  <c r="A69" i="24"/>
  <c r="AD68" i="24"/>
  <c r="AE68" i="24"/>
  <c r="L68" i="24"/>
  <c r="A68" i="24"/>
  <c r="AD67" i="24"/>
  <c r="AE67" i="24"/>
  <c r="L67" i="24"/>
  <c r="A67" i="24"/>
  <c r="AD66" i="24"/>
  <c r="AE66" i="24"/>
  <c r="L66" i="24"/>
  <c r="A66" i="24"/>
  <c r="AD65" i="24"/>
  <c r="AE65" i="24"/>
  <c r="L65" i="24"/>
  <c r="A65" i="24"/>
  <c r="AD64" i="24"/>
  <c r="AE64" i="24"/>
  <c r="L64" i="24"/>
  <c r="A64" i="24"/>
  <c r="AD63" i="24"/>
  <c r="AE63" i="24"/>
  <c r="L63" i="24"/>
  <c r="A63" i="24"/>
  <c r="AD62" i="24"/>
  <c r="AE62" i="24"/>
  <c r="L62" i="24"/>
  <c r="A62" i="24"/>
  <c r="AD61" i="24"/>
  <c r="AE61" i="24"/>
  <c r="L61" i="24"/>
  <c r="A61" i="24"/>
  <c r="AD60" i="24"/>
  <c r="AE60" i="24"/>
  <c r="L60" i="24"/>
  <c r="A60" i="24"/>
  <c r="AD59" i="24"/>
  <c r="AE59" i="24"/>
  <c r="L59" i="24"/>
  <c r="A59" i="24"/>
  <c r="AD58" i="24"/>
  <c r="AE58" i="24"/>
  <c r="L58" i="24"/>
  <c r="A58" i="24"/>
  <c r="AD57" i="24"/>
  <c r="AE57" i="24"/>
  <c r="L57" i="24"/>
  <c r="A57" i="24"/>
  <c r="AD56" i="24"/>
  <c r="AE56" i="24"/>
  <c r="L56" i="24"/>
  <c r="A56" i="24"/>
  <c r="AD55" i="24"/>
  <c r="AE55" i="24"/>
  <c r="L55" i="24"/>
  <c r="A55" i="24"/>
  <c r="AD54" i="24"/>
  <c r="AE54" i="24"/>
  <c r="L54" i="24"/>
  <c r="A54" i="24"/>
  <c r="AD53" i="24"/>
  <c r="AE53" i="24"/>
  <c r="L53" i="24"/>
  <c r="A53" i="24"/>
  <c r="AD52" i="24"/>
  <c r="AE52" i="24"/>
  <c r="L52" i="24"/>
  <c r="A52" i="24"/>
  <c r="AD51" i="24"/>
  <c r="AE51" i="24"/>
  <c r="L51" i="24"/>
  <c r="A51" i="24"/>
  <c r="AD50" i="24"/>
  <c r="AE50" i="24"/>
  <c r="L50" i="24"/>
  <c r="A50" i="24"/>
  <c r="AD49" i="24"/>
  <c r="AE49" i="24"/>
  <c r="L49" i="24"/>
  <c r="A49" i="24"/>
  <c r="AD48" i="24"/>
  <c r="AE48" i="24"/>
  <c r="L48" i="24"/>
  <c r="A48" i="24"/>
  <c r="AD47" i="24"/>
  <c r="AE47" i="24"/>
  <c r="L47" i="24"/>
  <c r="A47" i="24"/>
  <c r="AD46" i="24"/>
  <c r="AE46" i="24"/>
  <c r="L46" i="24"/>
  <c r="A46" i="24"/>
  <c r="AD45" i="24"/>
  <c r="AE45" i="24"/>
  <c r="L45" i="24"/>
  <c r="A45" i="24"/>
  <c r="AD44" i="24"/>
  <c r="AE44" i="24"/>
  <c r="L44" i="24"/>
  <c r="A44" i="24"/>
  <c r="AD43" i="24"/>
  <c r="AE43" i="24"/>
  <c r="L43" i="24"/>
  <c r="A43" i="24"/>
  <c r="AD42" i="24"/>
  <c r="AE42" i="24"/>
  <c r="L42" i="24"/>
  <c r="A42" i="24"/>
  <c r="AD41" i="24"/>
  <c r="AE41" i="24"/>
  <c r="L41" i="24"/>
  <c r="A41" i="24"/>
  <c r="AD40" i="24"/>
  <c r="AE40" i="24"/>
  <c r="L40" i="24"/>
  <c r="A40" i="24"/>
  <c r="AD39" i="24"/>
  <c r="AE39" i="24"/>
  <c r="L39" i="24"/>
  <c r="A39" i="24"/>
  <c r="AD38" i="24"/>
  <c r="AE38" i="24"/>
  <c r="L38" i="24"/>
  <c r="A38" i="24"/>
  <c r="AD37" i="24"/>
  <c r="AE37" i="24"/>
  <c r="L37" i="24"/>
  <c r="A37" i="24"/>
  <c r="AD36" i="24"/>
  <c r="AE36" i="24"/>
  <c r="L36" i="24"/>
  <c r="A36" i="24"/>
  <c r="AD35" i="24"/>
  <c r="AE35" i="24"/>
  <c r="L35" i="24"/>
  <c r="A35" i="24"/>
  <c r="AD34" i="24"/>
  <c r="AE34" i="24"/>
  <c r="L34" i="24"/>
  <c r="A34" i="24"/>
  <c r="AD33" i="24"/>
  <c r="AE33" i="24"/>
  <c r="L33" i="24"/>
  <c r="A33" i="24"/>
  <c r="AD32" i="24"/>
  <c r="AE32" i="24"/>
  <c r="L32" i="24"/>
  <c r="A32" i="24"/>
  <c r="AD31" i="24"/>
  <c r="AE31" i="24"/>
  <c r="L31" i="24"/>
  <c r="A31" i="24"/>
  <c r="AD30" i="24"/>
  <c r="AE30" i="24"/>
  <c r="L30" i="24"/>
  <c r="A30" i="24"/>
  <c r="AD29" i="24"/>
  <c r="AE29" i="24"/>
  <c r="L29" i="24"/>
  <c r="A29" i="24"/>
  <c r="AD28" i="24"/>
  <c r="AE28" i="24"/>
  <c r="L28" i="24"/>
  <c r="A28" i="24"/>
  <c r="AD27" i="24"/>
  <c r="AE27" i="24"/>
  <c r="L27" i="24"/>
  <c r="A27" i="24"/>
  <c r="AD26" i="24"/>
  <c r="AE26" i="24"/>
  <c r="L26" i="24"/>
  <c r="A26" i="24"/>
  <c r="AD25" i="24"/>
  <c r="AE25" i="24"/>
  <c r="L25" i="24"/>
  <c r="A25" i="24"/>
  <c r="AD24" i="24"/>
  <c r="AE24" i="24"/>
  <c r="L24" i="24"/>
  <c r="A24" i="24"/>
  <c r="AD23" i="24"/>
  <c r="AE23" i="24"/>
  <c r="L23" i="24"/>
  <c r="A23" i="24"/>
  <c r="AD22" i="24"/>
  <c r="AE22" i="24"/>
  <c r="L22" i="24"/>
  <c r="A22" i="24"/>
  <c r="AD21" i="24"/>
  <c r="AE21" i="24"/>
  <c r="L21" i="24"/>
  <c r="A21" i="24"/>
  <c r="AD20" i="24"/>
  <c r="AE20" i="24"/>
  <c r="L20" i="24"/>
  <c r="A20" i="24"/>
  <c r="AD19" i="24"/>
  <c r="AE19" i="24"/>
  <c r="L19" i="24"/>
  <c r="A19" i="24"/>
  <c r="AD18" i="24"/>
  <c r="AE18" i="24"/>
  <c r="L18" i="24"/>
  <c r="A18" i="24"/>
  <c r="AD17" i="24"/>
  <c r="AE17" i="24"/>
  <c r="L17" i="24"/>
  <c r="A17" i="24"/>
  <c r="AD16" i="24"/>
  <c r="AE16" i="24"/>
  <c r="L16" i="24"/>
  <c r="A16" i="24"/>
  <c r="AD15" i="24"/>
  <c r="AE15" i="24"/>
  <c r="L15" i="24"/>
  <c r="A15" i="24"/>
  <c r="AD14" i="24"/>
  <c r="AE14" i="24"/>
  <c r="L14" i="24"/>
  <c r="A14" i="24"/>
  <c r="AD13" i="24"/>
  <c r="AE13" i="24"/>
  <c r="L13" i="24"/>
  <c r="A13" i="24"/>
  <c r="AD12" i="24"/>
  <c r="AE12" i="24"/>
  <c r="L12" i="24"/>
  <c r="A12" i="24"/>
  <c r="AD11" i="24"/>
  <c r="AE11" i="24"/>
  <c r="L11" i="24"/>
  <c r="A11" i="24"/>
  <c r="AD10" i="24"/>
  <c r="AE10" i="24"/>
  <c r="L10" i="24"/>
  <c r="A10" i="24"/>
  <c r="AD9" i="24"/>
  <c r="AE9" i="24"/>
  <c r="L9" i="24"/>
  <c r="A9" i="24"/>
  <c r="AD8" i="24"/>
  <c r="AE8" i="24"/>
  <c r="L8" i="24"/>
  <c r="A8" i="24"/>
  <c r="AD7" i="24"/>
  <c r="AE7" i="24"/>
  <c r="L7" i="24"/>
  <c r="A7" i="24"/>
  <c r="AD6" i="24"/>
  <c r="AE6" i="24"/>
  <c r="L6" i="24"/>
  <c r="A6" i="24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O36" i="22"/>
  <c r="M36" i="22"/>
  <c r="D41" i="22"/>
  <c r="O35" i="22"/>
  <c r="M35" i="22"/>
  <c r="D40" i="22"/>
  <c r="O34" i="22"/>
  <c r="M34" i="22"/>
  <c r="D39" i="22"/>
  <c r="O33" i="22"/>
  <c r="M33" i="22"/>
  <c r="D38" i="22"/>
  <c r="O32" i="22"/>
  <c r="M32" i="22"/>
  <c r="D36" i="22"/>
  <c r="O31" i="22"/>
  <c r="M31" i="22"/>
  <c r="D35" i="22"/>
  <c r="O30" i="22"/>
  <c r="M30" i="22"/>
  <c r="D34" i="22"/>
  <c r="O29" i="22"/>
  <c r="M29" i="22"/>
  <c r="D33" i="22"/>
  <c r="O28" i="22"/>
  <c r="M28" i="22"/>
  <c r="D32" i="22"/>
  <c r="O27" i="22"/>
  <c r="M27" i="22"/>
  <c r="O26" i="22"/>
  <c r="M26" i="22"/>
  <c r="D28" i="22"/>
  <c r="D27" i="22"/>
  <c r="D25" i="22"/>
  <c r="D24" i="22"/>
  <c r="D23" i="22"/>
  <c r="O21" i="22"/>
  <c r="D22" i="22"/>
  <c r="O20" i="22"/>
  <c r="D21" i="22"/>
  <c r="O19" i="22"/>
  <c r="D20" i="22"/>
  <c r="O18" i="22"/>
  <c r="D19" i="22"/>
  <c r="O17" i="22"/>
  <c r="D18" i="22"/>
  <c r="O16" i="22"/>
  <c r="D17" i="22"/>
  <c r="O15" i="22"/>
  <c r="D16" i="22"/>
  <c r="O14" i="22"/>
  <c r="D15" i="22"/>
  <c r="U13" i="22"/>
  <c r="O13" i="22"/>
  <c r="D13" i="22"/>
  <c r="U12" i="22"/>
  <c r="O12" i="22"/>
  <c r="D12" i="22"/>
  <c r="U11" i="22"/>
  <c r="O11" i="22"/>
  <c r="D11" i="22"/>
  <c r="U10" i="22"/>
  <c r="O10" i="22"/>
  <c r="D10" i="22"/>
  <c r="U9" i="22"/>
  <c r="O9" i="22"/>
  <c r="D9" i="22"/>
  <c r="U8" i="22"/>
  <c r="O8" i="22"/>
  <c r="D8" i="22"/>
  <c r="U7" i="22"/>
  <c r="O7" i="22"/>
  <c r="D7" i="22"/>
  <c r="U6" i="22"/>
  <c r="O6" i="22"/>
  <c r="D6" i="22"/>
  <c r="U5" i="22"/>
  <c r="O5" i="22"/>
  <c r="D5" i="22"/>
  <c r="U4" i="22"/>
  <c r="O4" i="22"/>
  <c r="D4" i="22"/>
  <c r="U3" i="22"/>
  <c r="O3" i="22"/>
  <c r="D3" i="22"/>
  <c r="F726" i="20"/>
  <c r="F555" i="20"/>
  <c r="F554" i="20"/>
  <c r="F553" i="20"/>
  <c r="F367" i="20"/>
  <c r="F366" i="20"/>
  <c r="F365" i="20"/>
  <c r="F364" i="20"/>
  <c r="F363" i="20"/>
  <c r="F362" i="20"/>
  <c r="F361" i="20"/>
  <c r="F356" i="20"/>
  <c r="F344" i="20"/>
  <c r="F343" i="20"/>
  <c r="F342" i="20"/>
  <c r="F341" i="20"/>
  <c r="F340" i="20"/>
  <c r="Q309" i="20"/>
  <c r="O309" i="20"/>
  <c r="M309" i="20"/>
  <c r="Q308" i="20"/>
  <c r="O308" i="20"/>
  <c r="M308" i="20"/>
  <c r="Q307" i="20"/>
  <c r="O307" i="20"/>
  <c r="M307" i="20"/>
  <c r="Q306" i="20"/>
  <c r="O306" i="20"/>
  <c r="M306" i="20"/>
  <c r="Q305" i="20"/>
  <c r="O305" i="20"/>
  <c r="M305" i="20"/>
  <c r="Q304" i="20"/>
  <c r="O304" i="20"/>
  <c r="M304" i="20"/>
  <c r="Q303" i="20"/>
  <c r="O303" i="20"/>
  <c r="M303" i="20"/>
  <c r="Q302" i="20"/>
  <c r="O302" i="20"/>
  <c r="M302" i="20"/>
  <c r="Q301" i="20"/>
  <c r="O301" i="20"/>
  <c r="M301" i="20"/>
  <c r="Q300" i="20"/>
  <c r="O300" i="20"/>
  <c r="M300" i="20"/>
  <c r="Q299" i="20"/>
  <c r="O299" i="20"/>
  <c r="M299" i="20"/>
  <c r="Q298" i="20"/>
  <c r="O298" i="20"/>
  <c r="M298" i="20"/>
  <c r="Q297" i="20"/>
  <c r="O297" i="20"/>
  <c r="M297" i="20"/>
  <c r="Q296" i="20"/>
  <c r="O296" i="20"/>
  <c r="M296" i="20"/>
  <c r="Q295" i="20"/>
  <c r="O295" i="20"/>
  <c r="M295" i="20"/>
  <c r="Q294" i="20"/>
  <c r="O294" i="20"/>
  <c r="M294" i="20"/>
  <c r="Q293" i="20"/>
  <c r="O293" i="20"/>
  <c r="M293" i="20"/>
  <c r="Q292" i="20"/>
  <c r="O292" i="20"/>
  <c r="M292" i="20"/>
  <c r="Q291" i="20"/>
  <c r="O291" i="20"/>
  <c r="M291" i="20"/>
  <c r="Q290" i="20"/>
  <c r="O290" i="20"/>
  <c r="M290" i="20"/>
  <c r="Q289" i="20"/>
  <c r="O289" i="20"/>
  <c r="M289" i="20"/>
  <c r="Q288" i="20"/>
  <c r="O288" i="20"/>
  <c r="M288" i="20"/>
  <c r="Q287" i="20"/>
  <c r="O287" i="20"/>
  <c r="M287" i="20"/>
  <c r="Q286" i="20"/>
  <c r="O286" i="20"/>
  <c r="M286" i="20"/>
  <c r="Q285" i="20"/>
  <c r="O285" i="20"/>
  <c r="M285" i="20"/>
  <c r="Q284" i="20"/>
  <c r="O284" i="20"/>
  <c r="M284" i="20"/>
  <c r="Q283" i="20"/>
  <c r="O283" i="20"/>
  <c r="M283" i="20"/>
  <c r="Q282" i="20"/>
  <c r="O282" i="20"/>
  <c r="M282" i="20"/>
  <c r="Q281" i="20"/>
  <c r="O281" i="20"/>
  <c r="M281" i="20"/>
  <c r="Q280" i="20"/>
  <c r="O280" i="20"/>
  <c r="M280" i="20"/>
  <c r="Q279" i="20"/>
  <c r="O279" i="20"/>
  <c r="M279" i="20"/>
  <c r="Q278" i="20"/>
  <c r="O278" i="20"/>
  <c r="M278" i="20"/>
  <c r="Q277" i="20"/>
  <c r="O277" i="20"/>
  <c r="M277" i="20"/>
  <c r="Q276" i="20"/>
  <c r="O276" i="20"/>
  <c r="M276" i="20"/>
  <c r="Q275" i="20"/>
  <c r="O275" i="20"/>
  <c r="M275" i="20"/>
  <c r="Q274" i="20"/>
  <c r="O274" i="20"/>
  <c r="M274" i="20"/>
  <c r="Q273" i="20"/>
  <c r="O273" i="20"/>
  <c r="M273" i="20"/>
  <c r="Q272" i="20"/>
  <c r="O272" i="20"/>
  <c r="M272" i="20"/>
  <c r="Q271" i="20"/>
  <c r="O271" i="20"/>
  <c r="M271" i="20"/>
  <c r="Q270" i="20"/>
  <c r="O270" i="20"/>
  <c r="M270" i="20"/>
  <c r="Q269" i="20"/>
  <c r="O269" i="20"/>
  <c r="M269" i="20"/>
  <c r="Q268" i="20"/>
  <c r="O268" i="20"/>
  <c r="M268" i="20"/>
  <c r="Q267" i="20"/>
  <c r="O267" i="20"/>
  <c r="M267" i="20"/>
  <c r="Q266" i="20"/>
  <c r="O266" i="20"/>
  <c r="M266" i="20"/>
  <c r="Q265" i="20"/>
  <c r="O265" i="20"/>
  <c r="M265" i="20"/>
  <c r="Q264" i="20"/>
  <c r="O264" i="20"/>
  <c r="M264" i="20"/>
  <c r="Q263" i="20"/>
  <c r="O263" i="20"/>
  <c r="M263" i="20"/>
  <c r="Q262" i="20"/>
  <c r="O262" i="20"/>
  <c r="M262" i="20"/>
  <c r="Q261" i="20"/>
  <c r="O261" i="20"/>
  <c r="M261" i="20"/>
  <c r="Q260" i="20"/>
  <c r="O260" i="20"/>
  <c r="M260" i="20"/>
  <c r="Q259" i="20"/>
  <c r="O259" i="20"/>
  <c r="M259" i="20"/>
  <c r="Q258" i="20"/>
  <c r="O258" i="20"/>
  <c r="M258" i="20"/>
  <c r="Q257" i="20"/>
  <c r="O257" i="20"/>
  <c r="M257" i="20"/>
  <c r="Q256" i="20"/>
  <c r="O256" i="20"/>
  <c r="M256" i="20"/>
  <c r="Q255" i="20"/>
  <c r="O255" i="20"/>
  <c r="M255" i="20"/>
  <c r="Q254" i="20"/>
  <c r="O254" i="20"/>
  <c r="M254" i="20"/>
  <c r="Q253" i="20"/>
  <c r="O253" i="20"/>
  <c r="M253" i="20"/>
  <c r="Q252" i="20"/>
  <c r="O252" i="20"/>
  <c r="M252" i="20"/>
  <c r="Q251" i="20"/>
  <c r="O251" i="20"/>
  <c r="M251" i="20"/>
  <c r="Q250" i="20"/>
  <c r="O250" i="20"/>
  <c r="M250" i="20"/>
  <c r="Q249" i="20"/>
  <c r="O249" i="20"/>
  <c r="M249" i="20"/>
  <c r="Q248" i="20"/>
  <c r="O248" i="20"/>
  <c r="M248" i="20"/>
  <c r="Q247" i="20"/>
  <c r="O247" i="20"/>
  <c r="M247" i="20"/>
  <c r="Q246" i="20"/>
  <c r="O246" i="20"/>
  <c r="M246" i="20"/>
  <c r="Q245" i="20"/>
  <c r="O245" i="20"/>
  <c r="M245" i="20"/>
  <c r="Q244" i="20"/>
  <c r="O244" i="20"/>
  <c r="M244" i="20"/>
  <c r="Q243" i="20"/>
  <c r="O243" i="20"/>
  <c r="M243" i="20"/>
  <c r="Q242" i="20"/>
  <c r="O242" i="20"/>
  <c r="M242" i="20"/>
  <c r="Q241" i="20"/>
  <c r="O241" i="20"/>
  <c r="M241" i="20"/>
  <c r="Q240" i="20"/>
  <c r="O240" i="20"/>
  <c r="M240" i="20"/>
  <c r="Q239" i="20"/>
  <c r="O239" i="20"/>
  <c r="M239" i="20"/>
  <c r="Q238" i="20"/>
  <c r="O238" i="20"/>
  <c r="M238" i="20"/>
  <c r="Q237" i="20"/>
  <c r="O237" i="20"/>
  <c r="M237" i="20"/>
  <c r="Q236" i="20"/>
  <c r="O236" i="20"/>
  <c r="M236" i="20"/>
  <c r="Q235" i="20"/>
  <c r="O235" i="20"/>
  <c r="M235" i="20"/>
  <c r="Q234" i="20"/>
  <c r="O234" i="20"/>
  <c r="M234" i="20"/>
  <c r="Q233" i="20"/>
  <c r="O233" i="20"/>
  <c r="M233" i="20"/>
  <c r="Q232" i="20"/>
  <c r="O232" i="20"/>
  <c r="M232" i="20"/>
  <c r="Q231" i="20"/>
  <c r="O231" i="20"/>
  <c r="M231" i="20"/>
  <c r="Q230" i="20"/>
  <c r="O230" i="20"/>
  <c r="M230" i="20"/>
  <c r="Q229" i="20"/>
  <c r="O229" i="20"/>
  <c r="M229" i="20"/>
  <c r="Q228" i="20"/>
  <c r="O228" i="20"/>
  <c r="M228" i="20"/>
  <c r="Q227" i="20"/>
  <c r="O227" i="20"/>
  <c r="M227" i="20"/>
  <c r="Q226" i="20"/>
  <c r="O226" i="20"/>
  <c r="M226" i="20"/>
  <c r="Q225" i="20"/>
  <c r="O225" i="20"/>
  <c r="M225" i="20"/>
  <c r="Q224" i="20"/>
  <c r="O224" i="20"/>
  <c r="M224" i="20"/>
  <c r="Q223" i="20"/>
  <c r="O223" i="20"/>
  <c r="M223" i="20"/>
  <c r="Q222" i="20"/>
  <c r="O222" i="20"/>
  <c r="M222" i="20"/>
  <c r="Q221" i="20"/>
  <c r="O221" i="20"/>
  <c r="M221" i="20"/>
  <c r="Q220" i="20"/>
  <c r="O220" i="20"/>
  <c r="M220" i="20"/>
  <c r="Q219" i="20"/>
  <c r="O219" i="20"/>
  <c r="M219" i="20"/>
  <c r="Q218" i="20"/>
  <c r="O218" i="20"/>
  <c r="M218" i="20"/>
  <c r="Q217" i="20"/>
  <c r="O217" i="20"/>
  <c r="M217" i="20"/>
  <c r="Q216" i="20"/>
  <c r="O216" i="20"/>
  <c r="M216" i="20"/>
  <c r="Q215" i="20"/>
  <c r="O215" i="20"/>
  <c r="M215" i="20"/>
  <c r="Q214" i="20"/>
  <c r="O214" i="20"/>
  <c r="M214" i="20"/>
  <c r="Q213" i="20"/>
  <c r="O213" i="20"/>
  <c r="M213" i="20"/>
  <c r="Q212" i="20"/>
  <c r="O212" i="20"/>
  <c r="M212" i="20"/>
  <c r="Q211" i="20"/>
  <c r="O211" i="20"/>
  <c r="M211" i="20"/>
  <c r="Q210" i="20"/>
  <c r="O210" i="20"/>
  <c r="M210" i="20"/>
  <c r="Q209" i="20"/>
  <c r="O209" i="20"/>
  <c r="M209" i="20"/>
  <c r="Q208" i="20"/>
  <c r="O208" i="20"/>
  <c r="M208" i="20"/>
  <c r="Q207" i="20"/>
  <c r="O207" i="20"/>
  <c r="M207" i="20"/>
  <c r="Q206" i="20"/>
  <c r="O206" i="20"/>
  <c r="M206" i="20"/>
  <c r="Q205" i="20"/>
  <c r="O205" i="20"/>
  <c r="M205" i="20"/>
  <c r="Q204" i="20"/>
  <c r="O204" i="20"/>
  <c r="M204" i="20"/>
  <c r="Q203" i="20"/>
  <c r="O203" i="20"/>
  <c r="M203" i="20"/>
  <c r="Q202" i="20"/>
  <c r="O202" i="20"/>
  <c r="M202" i="20"/>
  <c r="Q201" i="20"/>
  <c r="O201" i="20"/>
  <c r="M201" i="20"/>
  <c r="Q200" i="20"/>
  <c r="O200" i="20"/>
  <c r="M200" i="20"/>
  <c r="Q199" i="20"/>
  <c r="O199" i="20"/>
  <c r="M199" i="20"/>
  <c r="Q198" i="20"/>
  <c r="O198" i="20"/>
  <c r="M198" i="20"/>
  <c r="Q197" i="20"/>
  <c r="O197" i="20"/>
  <c r="M197" i="20"/>
  <c r="Q196" i="20"/>
  <c r="O196" i="20"/>
  <c r="M196" i="20"/>
  <c r="Q195" i="20"/>
  <c r="O195" i="20"/>
  <c r="M195" i="20"/>
  <c r="Q194" i="20"/>
  <c r="O194" i="20"/>
  <c r="M194" i="20"/>
  <c r="Q193" i="20"/>
  <c r="O193" i="20"/>
  <c r="M193" i="20"/>
  <c r="Q192" i="20"/>
  <c r="O192" i="20"/>
  <c r="M192" i="20"/>
  <c r="Q191" i="20"/>
  <c r="O191" i="20"/>
  <c r="M191" i="20"/>
  <c r="Q190" i="20"/>
  <c r="O190" i="20"/>
  <c r="M190" i="20"/>
  <c r="Q189" i="20"/>
  <c r="O189" i="20"/>
  <c r="M189" i="20"/>
  <c r="Q188" i="20"/>
  <c r="O188" i="20"/>
  <c r="M188" i="20"/>
  <c r="Q187" i="20"/>
  <c r="O187" i="20"/>
  <c r="M187" i="20"/>
  <c r="Q186" i="20"/>
  <c r="O186" i="20"/>
  <c r="M186" i="20"/>
  <c r="Q185" i="20"/>
  <c r="O185" i="20"/>
  <c r="M185" i="20"/>
  <c r="Q184" i="20"/>
  <c r="O184" i="20"/>
  <c r="M184" i="20"/>
  <c r="Q183" i="20"/>
  <c r="O183" i="20"/>
  <c r="M183" i="20"/>
  <c r="Q182" i="20"/>
  <c r="O182" i="20"/>
  <c r="M182" i="20"/>
  <c r="Q181" i="20"/>
  <c r="O181" i="20"/>
  <c r="M181" i="20"/>
  <c r="Q180" i="20"/>
  <c r="O180" i="20"/>
  <c r="M180" i="20"/>
  <c r="Q179" i="20"/>
  <c r="O179" i="20"/>
  <c r="M179" i="20"/>
  <c r="Q178" i="20"/>
  <c r="O178" i="20"/>
  <c r="M178" i="20"/>
  <c r="Q177" i="20"/>
  <c r="O177" i="20"/>
  <c r="M177" i="20"/>
  <c r="Q176" i="20"/>
  <c r="O176" i="20"/>
  <c r="M176" i="20"/>
  <c r="Q175" i="20"/>
  <c r="O175" i="20"/>
  <c r="M175" i="20"/>
  <c r="Q174" i="20"/>
  <c r="O174" i="20"/>
  <c r="M174" i="20"/>
  <c r="Q173" i="20"/>
  <c r="O173" i="20"/>
  <c r="M173" i="20"/>
  <c r="Q172" i="20"/>
  <c r="O172" i="20"/>
  <c r="M172" i="20"/>
  <c r="Q171" i="20"/>
  <c r="O171" i="20"/>
  <c r="M171" i="20"/>
  <c r="Q170" i="20"/>
  <c r="O170" i="20"/>
  <c r="M170" i="20"/>
  <c r="Q169" i="20"/>
  <c r="O169" i="20"/>
  <c r="M169" i="20"/>
  <c r="Q168" i="20"/>
  <c r="O168" i="20"/>
  <c r="M168" i="20"/>
  <c r="Q167" i="20"/>
  <c r="O167" i="20"/>
  <c r="M167" i="20"/>
  <c r="Q166" i="20"/>
  <c r="O166" i="20"/>
  <c r="M166" i="20"/>
  <c r="Q165" i="20"/>
  <c r="O165" i="20"/>
  <c r="M165" i="20"/>
  <c r="Q164" i="20"/>
  <c r="O164" i="20"/>
  <c r="M164" i="20"/>
  <c r="Q163" i="20"/>
  <c r="O163" i="20"/>
  <c r="M163" i="20"/>
  <c r="Q162" i="20"/>
  <c r="O162" i="20"/>
  <c r="M162" i="20"/>
  <c r="Q161" i="20"/>
  <c r="O161" i="20"/>
  <c r="M161" i="20"/>
  <c r="Q160" i="20"/>
  <c r="O160" i="20"/>
  <c r="M160" i="20"/>
  <c r="Q159" i="20"/>
  <c r="O159" i="20"/>
  <c r="M159" i="20"/>
  <c r="Q158" i="20"/>
  <c r="O158" i="20"/>
  <c r="M158" i="20"/>
  <c r="Q157" i="20"/>
  <c r="O157" i="20"/>
  <c r="M157" i="20"/>
  <c r="Q156" i="20"/>
  <c r="O156" i="20"/>
  <c r="M156" i="20"/>
  <c r="Q155" i="20"/>
  <c r="O155" i="20"/>
  <c r="M155" i="20"/>
  <c r="Q154" i="20"/>
  <c r="O154" i="20"/>
  <c r="M154" i="20"/>
  <c r="Q153" i="20"/>
  <c r="O153" i="20"/>
  <c r="M153" i="20"/>
  <c r="Q152" i="20"/>
  <c r="O152" i="20"/>
  <c r="M152" i="20"/>
  <c r="Q151" i="20"/>
  <c r="O151" i="20"/>
  <c r="M151" i="20"/>
  <c r="Q150" i="20"/>
  <c r="O150" i="20"/>
  <c r="M150" i="20"/>
  <c r="Q149" i="20"/>
  <c r="O149" i="20"/>
  <c r="M149" i="20"/>
  <c r="Q148" i="20"/>
  <c r="O148" i="20"/>
  <c r="M148" i="20"/>
  <c r="Q147" i="20"/>
  <c r="O147" i="20"/>
  <c r="M147" i="20"/>
  <c r="Q146" i="20"/>
  <c r="O146" i="20"/>
  <c r="M146" i="20"/>
  <c r="Q145" i="20"/>
  <c r="O145" i="20"/>
  <c r="M145" i="20"/>
  <c r="Q144" i="20"/>
  <c r="O144" i="20"/>
  <c r="M144" i="20"/>
  <c r="Q143" i="20"/>
  <c r="O143" i="20"/>
  <c r="M143" i="20"/>
  <c r="Q142" i="20"/>
  <c r="O142" i="20"/>
  <c r="M142" i="20"/>
  <c r="Q141" i="20"/>
  <c r="O141" i="20"/>
  <c r="M141" i="20"/>
  <c r="Q140" i="20"/>
  <c r="O140" i="20"/>
  <c r="M140" i="20"/>
  <c r="Q139" i="20"/>
  <c r="O139" i="20"/>
  <c r="M139" i="20"/>
  <c r="Q138" i="20"/>
  <c r="O138" i="20"/>
  <c r="M138" i="20"/>
  <c r="Q137" i="20"/>
  <c r="O137" i="20"/>
  <c r="M137" i="20"/>
  <c r="Q136" i="20"/>
  <c r="O136" i="20"/>
  <c r="M136" i="20"/>
  <c r="Q135" i="20"/>
  <c r="O135" i="20"/>
  <c r="M135" i="20"/>
  <c r="Q134" i="20"/>
  <c r="O134" i="20"/>
  <c r="M134" i="20"/>
  <c r="Q133" i="20"/>
  <c r="O133" i="20"/>
  <c r="M133" i="20"/>
  <c r="Q132" i="20"/>
  <c r="O132" i="20"/>
  <c r="M132" i="20"/>
  <c r="Q131" i="20"/>
  <c r="O131" i="20"/>
  <c r="M131" i="20"/>
  <c r="Q130" i="20"/>
  <c r="O130" i="20"/>
  <c r="M130" i="20"/>
  <c r="Q129" i="20"/>
  <c r="O129" i="20"/>
  <c r="M129" i="20"/>
  <c r="Q128" i="20"/>
  <c r="O128" i="20"/>
  <c r="M128" i="20"/>
  <c r="Q127" i="20"/>
  <c r="O127" i="20"/>
  <c r="M127" i="20"/>
  <c r="Q126" i="20"/>
  <c r="O126" i="20"/>
  <c r="M126" i="20"/>
  <c r="Q125" i="20"/>
  <c r="O125" i="20"/>
  <c r="M125" i="20"/>
  <c r="Q124" i="20"/>
  <c r="O124" i="20"/>
  <c r="M124" i="20"/>
  <c r="Q123" i="20"/>
  <c r="O123" i="20"/>
  <c r="M123" i="20"/>
  <c r="Q122" i="20"/>
  <c r="O122" i="20"/>
  <c r="M122" i="20"/>
  <c r="Q121" i="20"/>
  <c r="O121" i="20"/>
  <c r="M121" i="20"/>
  <c r="Q120" i="20"/>
  <c r="O120" i="20"/>
  <c r="M120" i="20"/>
  <c r="Q119" i="20"/>
  <c r="O119" i="20"/>
  <c r="M119" i="20"/>
  <c r="Q118" i="20"/>
  <c r="O118" i="20"/>
  <c r="M118" i="20"/>
  <c r="Q117" i="20"/>
  <c r="O117" i="20"/>
  <c r="M117" i="20"/>
  <c r="Q116" i="20"/>
  <c r="O116" i="20"/>
  <c r="M116" i="20"/>
  <c r="Q115" i="20"/>
  <c r="O115" i="20"/>
  <c r="M115" i="20"/>
  <c r="Q114" i="20"/>
  <c r="O114" i="20"/>
  <c r="M114" i="20"/>
  <c r="Q113" i="20"/>
  <c r="O113" i="20"/>
  <c r="M113" i="20"/>
  <c r="Q112" i="20"/>
  <c r="O112" i="20"/>
  <c r="M112" i="20"/>
  <c r="Q111" i="20"/>
  <c r="O111" i="20"/>
  <c r="M111" i="20"/>
  <c r="Q110" i="20"/>
  <c r="O110" i="20"/>
  <c r="M110" i="20"/>
  <c r="Q109" i="20"/>
  <c r="O109" i="20"/>
  <c r="M109" i="20"/>
  <c r="Q108" i="20"/>
  <c r="O108" i="20"/>
  <c r="M108" i="20"/>
  <c r="Q107" i="20"/>
  <c r="O107" i="20"/>
  <c r="M107" i="20"/>
  <c r="Q106" i="20"/>
  <c r="O106" i="20"/>
  <c r="M106" i="20"/>
  <c r="Q105" i="20"/>
  <c r="O105" i="20"/>
  <c r="M105" i="20"/>
  <c r="Q104" i="20"/>
  <c r="O104" i="20"/>
  <c r="M104" i="20"/>
  <c r="Q103" i="20"/>
  <c r="O103" i="20"/>
  <c r="M103" i="20"/>
  <c r="Q102" i="20"/>
  <c r="O102" i="20"/>
  <c r="M102" i="20"/>
  <c r="Q101" i="20"/>
  <c r="O101" i="20"/>
  <c r="M101" i="20"/>
  <c r="Q100" i="20"/>
  <c r="O100" i="20"/>
  <c r="M100" i="20"/>
  <c r="Q99" i="20"/>
  <c r="O99" i="20"/>
  <c r="M99" i="20"/>
  <c r="Q98" i="20"/>
  <c r="O98" i="20"/>
  <c r="M98" i="20"/>
  <c r="Q97" i="20"/>
  <c r="O97" i="20"/>
  <c r="M97" i="20"/>
  <c r="Q96" i="20"/>
  <c r="O96" i="20"/>
  <c r="M96" i="20"/>
  <c r="Q95" i="20"/>
  <c r="O95" i="20"/>
  <c r="M95" i="20"/>
  <c r="Q94" i="20"/>
  <c r="O94" i="20"/>
  <c r="M94" i="20"/>
  <c r="Q93" i="20"/>
  <c r="O93" i="20"/>
  <c r="M93" i="20"/>
  <c r="Q92" i="20"/>
  <c r="O92" i="20"/>
  <c r="M92" i="20"/>
  <c r="Q91" i="20"/>
  <c r="O91" i="20"/>
  <c r="M91" i="20"/>
  <c r="Q90" i="20"/>
  <c r="O90" i="20"/>
  <c r="M90" i="20"/>
  <c r="Q89" i="20"/>
  <c r="O89" i="20"/>
  <c r="M89" i="20"/>
  <c r="Q88" i="20"/>
  <c r="O88" i="20"/>
  <c r="M88" i="20"/>
  <c r="Q87" i="20"/>
  <c r="O87" i="20"/>
  <c r="M87" i="20"/>
  <c r="Q86" i="20"/>
  <c r="O86" i="20"/>
  <c r="M86" i="20"/>
  <c r="Q85" i="20"/>
  <c r="O85" i="20"/>
  <c r="M85" i="20"/>
  <c r="Q84" i="20"/>
  <c r="O84" i="20"/>
  <c r="M84" i="20"/>
  <c r="Q83" i="20"/>
  <c r="O83" i="20"/>
  <c r="M83" i="20"/>
  <c r="Q82" i="20"/>
  <c r="O82" i="20"/>
  <c r="M82" i="20"/>
  <c r="Q81" i="20"/>
  <c r="O81" i="20"/>
  <c r="M81" i="20"/>
  <c r="Q80" i="20"/>
  <c r="O80" i="20"/>
  <c r="M80" i="20"/>
  <c r="Q79" i="20"/>
  <c r="O79" i="20"/>
  <c r="M79" i="20"/>
  <c r="Q78" i="20"/>
  <c r="O78" i="20"/>
  <c r="M78" i="20"/>
  <c r="Q77" i="20"/>
  <c r="O77" i="20"/>
  <c r="M77" i="20"/>
  <c r="Q76" i="20"/>
  <c r="O76" i="20"/>
  <c r="M76" i="20"/>
  <c r="Q75" i="20"/>
  <c r="O75" i="20"/>
  <c r="M75" i="20"/>
  <c r="Q74" i="20"/>
  <c r="O74" i="20"/>
  <c r="M74" i="20"/>
  <c r="Q73" i="20"/>
  <c r="O73" i="20"/>
  <c r="M73" i="20"/>
  <c r="Q72" i="20"/>
  <c r="O72" i="20"/>
  <c r="M72" i="20"/>
  <c r="Q71" i="20"/>
  <c r="O71" i="20"/>
  <c r="M71" i="20"/>
  <c r="Q70" i="20"/>
  <c r="O70" i="20"/>
  <c r="M70" i="20"/>
  <c r="Q69" i="20"/>
  <c r="O69" i="20"/>
  <c r="M69" i="20"/>
  <c r="Q68" i="20"/>
  <c r="O68" i="20"/>
  <c r="M68" i="20"/>
  <c r="Q67" i="20"/>
  <c r="O67" i="20"/>
  <c r="M67" i="20"/>
  <c r="Q66" i="20"/>
  <c r="O66" i="20"/>
  <c r="M66" i="20"/>
  <c r="Q65" i="20"/>
  <c r="O65" i="20"/>
  <c r="M65" i="20"/>
  <c r="Q64" i="20"/>
  <c r="O64" i="20"/>
  <c r="M64" i="20"/>
  <c r="Q63" i="20"/>
  <c r="O63" i="20"/>
  <c r="M63" i="20"/>
  <c r="Q62" i="20"/>
  <c r="O62" i="20"/>
  <c r="M62" i="20"/>
  <c r="Q61" i="20"/>
  <c r="O61" i="20"/>
  <c r="M61" i="20"/>
  <c r="Q60" i="20"/>
  <c r="O60" i="20"/>
  <c r="M60" i="20"/>
  <c r="Q59" i="20"/>
  <c r="O59" i="20"/>
  <c r="M59" i="20"/>
  <c r="Q58" i="20"/>
  <c r="O58" i="20"/>
  <c r="M58" i="20"/>
  <c r="Q57" i="20"/>
  <c r="O57" i="20"/>
  <c r="M57" i="20"/>
  <c r="Q56" i="20"/>
  <c r="O56" i="20"/>
  <c r="M56" i="20"/>
  <c r="Q55" i="20"/>
  <c r="O55" i="20"/>
  <c r="M55" i="20"/>
  <c r="Q54" i="20"/>
  <c r="O54" i="20"/>
  <c r="M54" i="20"/>
  <c r="Q53" i="20"/>
  <c r="O53" i="20"/>
  <c r="M53" i="20"/>
  <c r="Q52" i="20"/>
  <c r="O52" i="20"/>
  <c r="M52" i="20"/>
  <c r="Q51" i="20"/>
  <c r="O51" i="20"/>
  <c r="M51" i="20"/>
  <c r="Q50" i="20"/>
  <c r="O50" i="20"/>
  <c r="M50" i="20"/>
  <c r="Q49" i="20"/>
  <c r="O49" i="20"/>
  <c r="M49" i="20"/>
  <c r="Q48" i="20"/>
  <c r="O48" i="20"/>
  <c r="M48" i="20"/>
  <c r="Q47" i="20"/>
  <c r="O47" i="20"/>
  <c r="M47" i="20"/>
  <c r="Q46" i="20"/>
  <c r="O46" i="20"/>
  <c r="M46" i="20"/>
  <c r="Q45" i="20"/>
  <c r="O45" i="20"/>
  <c r="M45" i="20"/>
  <c r="Q44" i="20"/>
  <c r="O44" i="20"/>
  <c r="M44" i="20"/>
  <c r="Q43" i="20"/>
  <c r="O43" i="20"/>
  <c r="M43" i="20"/>
  <c r="Q42" i="20"/>
  <c r="O42" i="20"/>
  <c r="M42" i="20"/>
  <c r="Q41" i="20"/>
  <c r="O41" i="20"/>
  <c r="M41" i="20"/>
  <c r="Q40" i="20"/>
  <c r="O40" i="20"/>
  <c r="M40" i="20"/>
  <c r="Q39" i="20"/>
  <c r="O39" i="20"/>
  <c r="M39" i="20"/>
  <c r="Q38" i="20"/>
  <c r="O38" i="20"/>
  <c r="M38" i="20"/>
  <c r="Q37" i="20"/>
  <c r="O37" i="20"/>
  <c r="M37" i="20"/>
  <c r="Q36" i="20"/>
  <c r="O36" i="20"/>
  <c r="M36" i="20"/>
  <c r="Q35" i="20"/>
  <c r="O35" i="20"/>
  <c r="M35" i="20"/>
  <c r="Q34" i="20"/>
  <c r="O34" i="20"/>
  <c r="M34" i="20"/>
  <c r="Q33" i="20"/>
  <c r="O33" i="20"/>
  <c r="M33" i="20"/>
  <c r="Q32" i="20"/>
  <c r="O32" i="20"/>
  <c r="M32" i="20"/>
  <c r="Q31" i="20"/>
  <c r="O31" i="20"/>
  <c r="M31" i="20"/>
  <c r="Q30" i="20"/>
  <c r="O30" i="20"/>
  <c r="M30" i="20"/>
  <c r="Q29" i="20"/>
  <c r="O29" i="20"/>
  <c r="M29" i="20"/>
  <c r="Q28" i="20"/>
  <c r="O28" i="20"/>
  <c r="M28" i="20"/>
  <c r="Q27" i="20"/>
  <c r="O27" i="20"/>
  <c r="M27" i="20"/>
  <c r="Q26" i="20"/>
  <c r="O26" i="20"/>
  <c r="M26" i="20"/>
  <c r="Q25" i="20"/>
  <c r="O25" i="20"/>
  <c r="M25" i="20"/>
  <c r="Q24" i="20"/>
  <c r="O24" i="20"/>
  <c r="M24" i="20"/>
  <c r="Q23" i="20"/>
  <c r="O23" i="20"/>
  <c r="M23" i="20"/>
  <c r="Q22" i="20"/>
  <c r="O22" i="20"/>
  <c r="M22" i="20"/>
  <c r="Q21" i="20"/>
  <c r="O21" i="20"/>
  <c r="M21" i="20"/>
  <c r="Q20" i="20"/>
  <c r="O20" i="20"/>
  <c r="M20" i="20"/>
  <c r="Q19" i="20"/>
  <c r="O19" i="20"/>
  <c r="M19" i="20"/>
  <c r="Q18" i="20"/>
  <c r="O18" i="20"/>
  <c r="M18" i="20"/>
  <c r="Q17" i="20"/>
  <c r="O17" i="20"/>
  <c r="M17" i="20"/>
  <c r="Q16" i="20"/>
  <c r="O16" i="20"/>
  <c r="M16" i="20"/>
  <c r="Q15" i="20"/>
  <c r="O15" i="20"/>
  <c r="M15" i="20"/>
  <c r="Q14" i="20"/>
  <c r="O14" i="20"/>
  <c r="M14" i="20"/>
  <c r="Q13" i="20"/>
  <c r="O13" i="20"/>
  <c r="M13" i="20"/>
  <c r="Q12" i="20"/>
  <c r="O12" i="20"/>
  <c r="M12" i="20"/>
  <c r="Q11" i="20"/>
  <c r="O11" i="20"/>
  <c r="M11" i="20"/>
  <c r="Q10" i="20"/>
  <c r="O10" i="20"/>
  <c r="M10" i="20"/>
  <c r="Q9" i="20"/>
  <c r="O9" i="20"/>
  <c r="M9" i="20"/>
  <c r="Q8" i="20"/>
  <c r="O8" i="20"/>
  <c r="M8" i="20"/>
  <c r="Q7" i="20"/>
  <c r="O7" i="20"/>
  <c r="M7" i="20"/>
  <c r="Q6" i="20"/>
  <c r="O6" i="20"/>
  <c r="M6" i="20"/>
  <c r="Q5" i="20"/>
  <c r="O5" i="20"/>
  <c r="M5" i="20"/>
  <c r="K188" i="14"/>
  <c r="K187" i="14"/>
  <c r="K186" i="14"/>
  <c r="K185" i="14"/>
  <c r="K184" i="14"/>
  <c r="K183" i="14"/>
  <c r="K182" i="14"/>
  <c r="K181" i="14"/>
  <c r="K180" i="14"/>
  <c r="K179" i="14"/>
  <c r="K178" i="14"/>
  <c r="K177" i="14"/>
  <c r="K176" i="14"/>
  <c r="K175" i="14"/>
  <c r="K173" i="14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AE54" i="7"/>
  <c r="AE53" i="7"/>
  <c r="AE52" i="7"/>
  <c r="AE51" i="7"/>
  <c r="AE50" i="7"/>
  <c r="AE49" i="7"/>
  <c r="AE48" i="7"/>
  <c r="AE47" i="7"/>
  <c r="AE46" i="7"/>
  <c r="AE45" i="7"/>
  <c r="AE44" i="7"/>
  <c r="AE43" i="7"/>
  <c r="AE42" i="7"/>
  <c r="AE41" i="7"/>
  <c r="AE39" i="7"/>
  <c r="AE38" i="7"/>
  <c r="AE36" i="7"/>
  <c r="AE35" i="7"/>
  <c r="AE34" i="7"/>
  <c r="AE33" i="7"/>
  <c r="AE32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E4" i="7"/>
  <c r="AE3" i="7"/>
  <c r="B95" i="6"/>
  <c r="B93" i="6"/>
  <c r="B92" i="6"/>
  <c r="B83" i="6"/>
  <c r="B79" i="6"/>
  <c r="B78" i="6"/>
  <c r="B63" i="6"/>
  <c r="B61" i="6"/>
  <c r="B60" i="6"/>
  <c r="B49" i="6"/>
</calcChain>
</file>

<file path=xl/comments1.xml><?xml version="1.0" encoding="utf-8"?>
<comments xmlns="http://schemas.openxmlformats.org/spreadsheetml/2006/main">
  <authors>
    <author>Helen Simmons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Helen Simmons:</t>
        </r>
        <r>
          <rPr>
            <sz val="9"/>
            <color indexed="81"/>
            <rFont val="Tahoma"/>
            <family val="2"/>
          </rPr>
          <t xml:space="preserve">
eff 1/1/2014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Helen Simmons:</t>
        </r>
        <r>
          <rPr>
            <sz val="9"/>
            <color indexed="81"/>
            <rFont val="Tahoma"/>
            <family val="2"/>
          </rPr>
          <t xml:space="preserve">
was 104 in TP Books prior to 1/1/14 -- inventory org was 706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Helen Simmons:</t>
        </r>
        <r>
          <rPr>
            <sz val="9"/>
            <color indexed="81"/>
            <rFont val="Tahoma"/>
            <family val="2"/>
          </rPr>
          <t xml:space="preserve">
eff 1/1/2014</t>
        </r>
      </text>
    </comment>
  </commentList>
</comments>
</file>

<file path=xl/comments2.xml><?xml version="1.0" encoding="utf-8"?>
<comments xmlns="http://schemas.openxmlformats.org/spreadsheetml/2006/main">
  <authors>
    <author>hmstpi</author>
  </authors>
  <commentList>
    <comment ref="G35" authorId="0" shapeId="0">
      <text>
        <r>
          <rPr>
            <b/>
            <sz val="8"/>
            <color indexed="81"/>
            <rFont val="Tahoma"/>
            <family val="2"/>
          </rPr>
          <t xml:space="preserve">hmstpi:
</t>
        </r>
      </text>
    </comment>
  </commentList>
</comments>
</file>

<file path=xl/comments3.xml><?xml version="1.0" encoding="utf-8"?>
<comments xmlns="http://schemas.openxmlformats.org/spreadsheetml/2006/main">
  <authors>
    <author>hmstpi</author>
  </authors>
  <commentList>
    <comment ref="G7" authorId="0" shapeId="0">
      <text>
        <r>
          <rPr>
            <b/>
            <sz val="8"/>
            <color indexed="81"/>
            <rFont val="Tahoma"/>
            <family val="2"/>
          </rPr>
          <t>hmstpi:
to watch for it to clear to zero --- billing vs neca</t>
        </r>
      </text>
    </comment>
    <comment ref="G18" authorId="0" shapeId="0">
      <text>
        <r>
          <rPr>
            <b/>
            <sz val="8"/>
            <color indexed="81"/>
            <rFont val="Tahoma"/>
            <family val="2"/>
          </rPr>
          <t>hmstpi:
to watch for it to clear to zero --- billing vs neca</t>
        </r>
      </text>
    </comment>
  </commentList>
</comments>
</file>

<file path=xl/comments4.xml><?xml version="1.0" encoding="utf-8"?>
<comments xmlns="http://schemas.openxmlformats.org/spreadsheetml/2006/main">
  <authors>
    <author>Brooks A. Taylor</author>
  </authors>
  <commentList>
    <comment ref="F234" authorId="0" shapeId="0">
      <text>
        <r>
          <rPr>
            <b/>
            <sz val="9"/>
            <color indexed="81"/>
            <rFont val="Tahoma"/>
            <family val="2"/>
          </rPr>
          <t>Brooks A. Taylor:</t>
        </r>
        <r>
          <rPr>
            <sz val="9"/>
            <color indexed="81"/>
            <rFont val="Tahoma"/>
            <family val="2"/>
          </rPr>
          <t xml:space="preserve">
Per email from S. Monaghan and A. Edmonson</t>
        </r>
      </text>
    </comment>
  </commentList>
</comments>
</file>

<file path=xl/comments5.xml><?xml version="1.0" encoding="utf-8"?>
<comments xmlns="http://schemas.openxmlformats.org/spreadsheetml/2006/main">
  <authors>
    <author>Helen Simmons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Helen Simmons:</t>
        </r>
        <r>
          <rPr>
            <sz val="9"/>
            <color indexed="81"/>
            <rFont val="Tahoma"/>
            <family val="2"/>
          </rPr>
          <t xml:space="preserve">
Revenue accounts only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Helen Simmons:</t>
        </r>
        <r>
          <rPr>
            <sz val="9"/>
            <color indexed="81"/>
            <rFont val="Tahoma"/>
            <family val="2"/>
          </rPr>
          <t xml:space="preserve">
expense accounts only
</t>
        </r>
      </text>
    </comment>
  </commentList>
</comments>
</file>

<file path=xl/comments6.xml><?xml version="1.0" encoding="utf-8"?>
<comments xmlns="http://schemas.openxmlformats.org/spreadsheetml/2006/main">
  <authors>
    <author>hmstpi</author>
  </authors>
  <commentList>
    <comment ref="F25" authorId="0" shapeId="0">
      <text>
        <r>
          <rPr>
            <b/>
            <sz val="8"/>
            <color indexed="81"/>
            <rFont val="Tahoma"/>
            <family val="2"/>
          </rPr>
          <t>hmstpi:</t>
        </r>
        <r>
          <rPr>
            <sz val="8"/>
            <color indexed="81"/>
            <rFont val="Tahoma"/>
            <family val="2"/>
          </rPr>
          <t xml:space="preserve">
usually 1 for just a simple roll up tree</t>
        </r>
      </text>
    </comment>
  </commentList>
</comments>
</file>

<file path=xl/sharedStrings.xml><?xml version="1.0" encoding="utf-8"?>
<sst xmlns="http://schemas.openxmlformats.org/spreadsheetml/2006/main" count="38021" uniqueCount="8217">
  <si>
    <t>Other general revenues</t>
  </si>
  <si>
    <t>Video middleware (Myrio)</t>
  </si>
  <si>
    <t>Billing application (Omnia)</t>
  </si>
  <si>
    <t>Accounting application (AxsOne)</t>
  </si>
  <si>
    <t>IRU cable</t>
  </si>
  <si>
    <t>Video headend</t>
  </si>
  <si>
    <t>280</t>
  </si>
  <si>
    <t>270</t>
  </si>
  <si>
    <t>Cellular South Inc Consolidated</t>
  </si>
  <si>
    <t>273</t>
  </si>
  <si>
    <t>390</t>
  </si>
  <si>
    <t>504</t>
  </si>
  <si>
    <t>D400</t>
  </si>
  <si>
    <t>4900</t>
  </si>
  <si>
    <t>8200</t>
  </si>
  <si>
    <t>8400</t>
  </si>
  <si>
    <t>8500</t>
  </si>
  <si>
    <t>8300</t>
  </si>
  <si>
    <t>8600</t>
  </si>
  <si>
    <t>7100</t>
  </si>
  <si>
    <t>7320</t>
  </si>
  <si>
    <t>7340</t>
  </si>
  <si>
    <t>7350</t>
  </si>
  <si>
    <t>7360</t>
  </si>
  <si>
    <t>7520</t>
  </si>
  <si>
    <t>OFFICERS' LIFE INS</t>
  </si>
  <si>
    <t>6025-100</t>
  </si>
  <si>
    <t>401(K) RETIREMENT</t>
  </si>
  <si>
    <t>6025-125</t>
  </si>
  <si>
    <t>PENSION</t>
  </si>
  <si>
    <t>6025-150</t>
  </si>
  <si>
    <t>SHARED ESOP COSTS</t>
  </si>
  <si>
    <t>6025-175</t>
  </si>
  <si>
    <t>(ESOP) COMPENSATION EXPENS</t>
  </si>
  <si>
    <t>6025-185</t>
  </si>
  <si>
    <t>BENEFIT PLAN ADMINISTRATION</t>
  </si>
  <si>
    <t>6025-195</t>
  </si>
  <si>
    <t>HR SOFTWARE ADMINISTRATION</t>
  </si>
  <si>
    <t>6025-200</t>
  </si>
  <si>
    <t>LEAVE ACCRUALS</t>
  </si>
  <si>
    <t>6025-205</t>
  </si>
  <si>
    <t>OTHER EMP BENEFIT EXPENSES</t>
  </si>
  <si>
    <t>6025-500</t>
  </si>
  <si>
    <t>PAYROLL TAXES</t>
  </si>
  <si>
    <t>6025-650</t>
  </si>
  <si>
    <t>WORKERS COMPENSATION</t>
  </si>
  <si>
    <t>6025-999</t>
  </si>
  <si>
    <t>ALLOCATED BENEFITS</t>
  </si>
  <si>
    <t>6050-005</t>
  </si>
  <si>
    <t>RENT (OFFC/STORE)</t>
  </si>
  <si>
    <t>6050-010</t>
  </si>
  <si>
    <t>751010</t>
  </si>
  <si>
    <t>CoBank interest expense</t>
  </si>
  <si>
    <t>Letter of Credit interest</t>
  </si>
  <si>
    <t>MS Bus Finance Corp interest</t>
  </si>
  <si>
    <t>Interest on Capital Leases</t>
  </si>
  <si>
    <t>Amortization of Debt Issuance Costs</t>
  </si>
  <si>
    <t>752000</t>
  </si>
  <si>
    <t>OTHER INTEREST DEDUCTIONS</t>
  </si>
  <si>
    <t>Other interest expense</t>
  </si>
  <si>
    <t>NONOPERATING INCOME &amp; EXPENSE</t>
  </si>
  <si>
    <t>OPERATING TAXES</t>
  </si>
  <si>
    <t>6540</t>
  </si>
  <si>
    <t>6570</t>
  </si>
  <si>
    <t>NONOPERATING TAXES</t>
  </si>
  <si>
    <t>722000</t>
  </si>
  <si>
    <t>723000</t>
  </si>
  <si>
    <t>OTHER OPERATING TAXES</t>
  </si>
  <si>
    <t>724000</t>
  </si>
  <si>
    <t>724010</t>
  </si>
  <si>
    <t>724020</t>
  </si>
  <si>
    <t>724080</t>
  </si>
  <si>
    <t>724090</t>
  </si>
  <si>
    <t>724099</t>
  </si>
  <si>
    <t>DEFERRED OPERATING INCOME TAXES</t>
  </si>
  <si>
    <t>725000</t>
  </si>
  <si>
    <t>726000</t>
  </si>
  <si>
    <t>731000</t>
  </si>
  <si>
    <t>732000</t>
  </si>
  <si>
    <t>732010</t>
  </si>
  <si>
    <t>732500</t>
  </si>
  <si>
    <t>732510</t>
  </si>
  <si>
    <t>734000</t>
  </si>
  <si>
    <t>735000</t>
  </si>
  <si>
    <t>OTHER NONOPERATING INCOME</t>
  </si>
  <si>
    <t>736000</t>
  </si>
  <si>
    <t>736010</t>
  </si>
  <si>
    <t>736020</t>
  </si>
  <si>
    <t>736090</t>
  </si>
  <si>
    <t>SPECIAL CHARGES</t>
  </si>
  <si>
    <t>737010</t>
  </si>
  <si>
    <t>737020</t>
  </si>
  <si>
    <t>737030</t>
  </si>
  <si>
    <t>737040</t>
  </si>
  <si>
    <t>742000</t>
  </si>
  <si>
    <t>743000</t>
  </si>
  <si>
    <t>744000</t>
  </si>
  <si>
    <t>DEFERRED NONOPERATING INCOME TAXES</t>
  </si>
  <si>
    <t>745000</t>
  </si>
  <si>
    <t>746000</t>
  </si>
  <si>
    <t>INTEREST &amp; RELATED ITEMS</t>
  </si>
  <si>
    <t>INTEREST ON FUNDED DEBT</t>
  </si>
  <si>
    <t>751015</t>
  </si>
  <si>
    <t>751030</t>
  </si>
  <si>
    <t>753000</t>
  </si>
  <si>
    <t>754000</t>
  </si>
  <si>
    <t>DIG SO INTERSTATE INCOLL T</t>
  </si>
  <si>
    <t>5705-200</t>
  </si>
  <si>
    <t>DIGITAL LD INTERSTATE INCO</t>
  </si>
  <si>
    <t>5705-300</t>
  </si>
  <si>
    <t>INTERSTATE LONG DISTANCE INCOLLECT</t>
  </si>
  <si>
    <t>5705-301</t>
  </si>
  <si>
    <t>INTERSTATE LD-DIG PRIM-INCOLL</t>
  </si>
  <si>
    <t>5705-302</t>
  </si>
  <si>
    <t>INTERSTATE LD-6 STATE-INCOLL</t>
  </si>
  <si>
    <t>5705-303</t>
  </si>
  <si>
    <t>INTERSTATE LD-7 STATE-INCOLL</t>
  </si>
  <si>
    <t>5705-304</t>
  </si>
  <si>
    <t>INTERSTATE LD-NAT'L-INCOLL</t>
  </si>
  <si>
    <t>5705-305</t>
  </si>
  <si>
    <t>INTERSTATE LD-MS &amp; E -INCOLL</t>
  </si>
  <si>
    <t>5705-400</t>
  </si>
  <si>
    <t>DIG MS INTERSTATE INCOLL T</t>
  </si>
  <si>
    <t>5710-000</t>
  </si>
  <si>
    <t>INTRASTATE LONG DISTANCE</t>
  </si>
  <si>
    <t>5710-001</t>
  </si>
  <si>
    <t>INTRASTATE LD-DIG PRIM-HOME</t>
  </si>
  <si>
    <t>5710-002</t>
  </si>
  <si>
    <t>INTRASTATE LD-6 STATE-HOME</t>
  </si>
  <si>
    <t>5710-003</t>
  </si>
  <si>
    <t>INTRASTATE LD-7 STATE-HOME</t>
  </si>
  <si>
    <t>5710-004</t>
  </si>
  <si>
    <t>INTRASTATE LD-NAT'L-HOME</t>
  </si>
  <si>
    <t>5710-005</t>
  </si>
  <si>
    <t>INTRASTATE LD-MS &amp; E -HOME</t>
  </si>
  <si>
    <t>5710-300</t>
  </si>
  <si>
    <t>INTRASTATE LONG DISTANCE INCOLLECT</t>
  </si>
  <si>
    <t>5710-301</t>
  </si>
  <si>
    <t>INTRASTATE LD-DIG PRIM-INCOLL</t>
  </si>
  <si>
    <t>5710-302</t>
  </si>
  <si>
    <t>INTRASTATE LD-6 STATE-INCOLL</t>
  </si>
  <si>
    <t>5710-303</t>
  </si>
  <si>
    <t>INTRASTATE LD-7 STATE-INCOLL</t>
  </si>
  <si>
    <t>5710-304</t>
  </si>
  <si>
    <t>INTRASTATE LD-NAT'L-INCOLL</t>
  </si>
  <si>
    <t>5710-305</t>
  </si>
  <si>
    <t>INTRASTATE LD-MS &amp; E -INCOLL</t>
  </si>
  <si>
    <t>5720-100</t>
  </si>
  <si>
    <t>OUTCOLLECT ROAMER</t>
  </si>
  <si>
    <t>5720-200</t>
  </si>
  <si>
    <t>INCOLLECT INTERSTATE TOLL</t>
  </si>
  <si>
    <t>5720-300</t>
  </si>
  <si>
    <t>INCOLLECT INTRASTATE TOLL</t>
  </si>
  <si>
    <t>5730-000</t>
  </si>
  <si>
    <t>UNLIMITED TOLL REVENUE</t>
  </si>
  <si>
    <t>5735-000</t>
  </si>
  <si>
    <t>CALLING FEATURES</t>
  </si>
  <si>
    <t>5736-000</t>
  </si>
  <si>
    <t>DETAILED BILLING</t>
  </si>
  <si>
    <t>5740-000</t>
  </si>
  <si>
    <t>VOICE MAIL REVENUE</t>
  </si>
  <si>
    <t>5745-000</t>
  </si>
  <si>
    <t>CALL CONNECTION FEES</t>
  </si>
  <si>
    <t>5750-000</t>
  </si>
  <si>
    <t>ACTIVATION FEES</t>
  </si>
  <si>
    <t>5751-000</t>
  </si>
  <si>
    <t>ACTIVATION DOWNGRADE FEE</t>
  </si>
  <si>
    <t>5755-000</t>
  </si>
  <si>
    <t>SHORT MESSAGE FEATURE</t>
  </si>
  <si>
    <t>5760-000</t>
  </si>
  <si>
    <t>TATTOO ENHANCED TEXT MSG</t>
  </si>
  <si>
    <t>5761-000</t>
  </si>
  <si>
    <t>TATTOO PREMIUM TEXT MSG</t>
  </si>
  <si>
    <t>5805-100</t>
  </si>
  <si>
    <t>INCOLLECT ROAMER</t>
  </si>
  <si>
    <t>5805-200</t>
  </si>
  <si>
    <t>AMERICAN ROAMER NETWORK</t>
  </si>
  <si>
    <t>5810-100</t>
  </si>
  <si>
    <t>OUTCOLLECT OVERAGE</t>
  </si>
  <si>
    <t>5810-200</t>
  </si>
  <si>
    <t>OUTCOLLECT INTERSTATE LONG</t>
  </si>
  <si>
    <t>5820-000</t>
  </si>
  <si>
    <t>ROAMER BILLING ADJUSTMENTS</t>
  </si>
  <si>
    <t>5825-000</t>
  </si>
  <si>
    <t>CLONING FRAUD LOSSES</t>
  </si>
  <si>
    <t>5825-001</t>
  </si>
  <si>
    <t>TECHNICAL FRAUD LOSSES</t>
  </si>
  <si>
    <t>5850-000</t>
  </si>
  <si>
    <t>TELAPAK LANDLINE REVENUE</t>
  </si>
  <si>
    <t>5855-000</t>
  </si>
  <si>
    <t>TELAPAK SET UP FEES</t>
  </si>
  <si>
    <t>5860-000</t>
  </si>
  <si>
    <t>TELAPAK FEATURES-LANDLINE</t>
  </si>
  <si>
    <t>5865-000</t>
  </si>
  <si>
    <t>TELAPAK INTERSTATE-LONG DI</t>
  </si>
  <si>
    <t>5870-000</t>
  </si>
  <si>
    <t>TELAPAK INTRASTATE-LONG DI</t>
  </si>
  <si>
    <t>5875-000</t>
  </si>
  <si>
    <t>TELAPAK INTERNET REVENUE</t>
  </si>
  <si>
    <t>5880-000</t>
  </si>
  <si>
    <t>TELEPAK LL PICC/USF REV</t>
  </si>
  <si>
    <t>5885-000</t>
  </si>
  <si>
    <t>TELEPAK BILLING/COLLECTION</t>
  </si>
  <si>
    <t>5915-001</t>
  </si>
  <si>
    <t>AFFIL REVENUES-BRANCH</t>
  </si>
  <si>
    <t>5915-002</t>
  </si>
  <si>
    <t>AFFIL REVENUES-CELLULAR SOUTH</t>
  </si>
  <si>
    <t>5915-003</t>
  </si>
  <si>
    <t>AFFIL REVENUES-DELTA</t>
  </si>
  <si>
    <t>5915-004</t>
  </si>
  <si>
    <t>AFFIL REVENUES-DELTATEL</t>
  </si>
  <si>
    <t>5915-005</t>
  </si>
  <si>
    <t>AFFIL REVENUES-FRANKLIN</t>
  </si>
  <si>
    <t>5915-008</t>
  </si>
  <si>
    <t>AFFIL REVENUES-TELAPEX</t>
  </si>
  <si>
    <t>5915-009</t>
  </si>
  <si>
    <t>AFFIL REVENUES-LONG DISTANCE</t>
  </si>
  <si>
    <t>5915-011</t>
  </si>
  <si>
    <t>AFFIL REVENUES-INTERNET</t>
  </si>
  <si>
    <t>5915-013</t>
  </si>
  <si>
    <t>AFFIL REVENUES-NETWORKS</t>
  </si>
  <si>
    <t>5915-101</t>
  </si>
  <si>
    <t>AFFIL REVENUES-SH ESOP-BRANCH</t>
  </si>
  <si>
    <t>5915-102</t>
  </si>
  <si>
    <t>AFFIL REVENUES-SH ESOP-CELL SO</t>
  </si>
  <si>
    <t>5915-103</t>
  </si>
  <si>
    <t>AFFIL REVENUES-SH ESOP-DELTA</t>
  </si>
  <si>
    <t>5915-105</t>
  </si>
  <si>
    <t>AFFIL REVENUES-SH ESOP-FRANKLIN</t>
  </si>
  <si>
    <t>5915-108</t>
  </si>
  <si>
    <t>AFFIL REVENUES-SH ESOP-TELAPEX</t>
  </si>
  <si>
    <t>5915-111</t>
  </si>
  <si>
    <t>AFFIL REVENUES-SH ESOP-INTERNET</t>
  </si>
  <si>
    <t>5915-113</t>
  </si>
  <si>
    <t>AFFIL REVENUES-SH ESOP-NETWORKS</t>
  </si>
  <si>
    <t>5920-000</t>
  </si>
  <si>
    <t>INTEREST INCOME-GENERAL</t>
  </si>
  <si>
    <t>5920-100</t>
  </si>
  <si>
    <t>INTEREST INCOME-MUNICIPAL BONDS</t>
  </si>
  <si>
    <t>5925-001</t>
  </si>
  <si>
    <t>INTEREST INCOME-BRANCH</t>
  </si>
  <si>
    <t>5925-002</t>
  </si>
  <si>
    <t>INTEREST INCOME-CELLULAR SOUTH</t>
  </si>
  <si>
    <t>5925-008</t>
  </si>
  <si>
    <t>INTEREST INCOME-TELAPEX</t>
  </si>
  <si>
    <t>5925-011</t>
  </si>
  <si>
    <t>INTEREST INCOME-INTERNET</t>
  </si>
  <si>
    <t>5925-013</t>
  </si>
  <si>
    <t>INTEREST INCOME-NETWORKS</t>
  </si>
  <si>
    <t>5925-017</t>
  </si>
  <si>
    <t>INTEREST INCOME-LICENSING</t>
  </si>
  <si>
    <t>5925-018</t>
  </si>
  <si>
    <t>INTEREST INCOME-REAL ESTATE</t>
  </si>
  <si>
    <t>5925-019</t>
  </si>
  <si>
    <t>INTEREST INCOME-EQUIP LSG</t>
  </si>
  <si>
    <t>5926-001</t>
  </si>
  <si>
    <t>PATRONAGE REFUND BCI</t>
  </si>
  <si>
    <t>5926-002</t>
  </si>
  <si>
    <t>PATRONAGE REFUND TPK</t>
  </si>
  <si>
    <t>5926-008</t>
  </si>
  <si>
    <t>PATRONAGE REFUND TPI</t>
  </si>
  <si>
    <t>5926-011</t>
  </si>
  <si>
    <t>PATRONAGE REFUND TIN</t>
  </si>
  <si>
    <t>5926-013</t>
  </si>
  <si>
    <t>DPMT</t>
  </si>
  <si>
    <t>143950</t>
  </si>
  <si>
    <t>143930</t>
  </si>
  <si>
    <t>143931</t>
  </si>
  <si>
    <t>140701</t>
  </si>
  <si>
    <t>141010</t>
  </si>
  <si>
    <t>141020</t>
  </si>
  <si>
    <t>141030</t>
  </si>
  <si>
    <t>200700</t>
  </si>
  <si>
    <t>Plant Adjustment</t>
  </si>
  <si>
    <t>421010</t>
  </si>
  <si>
    <t>425021</t>
  </si>
  <si>
    <t>426510</t>
  </si>
  <si>
    <t>Treasury Stock (Cellular ees)</t>
  </si>
  <si>
    <t>455020</t>
  </si>
  <si>
    <t>6626</t>
  </si>
  <si>
    <t>6627</t>
  </si>
  <si>
    <t>6628</t>
  </si>
  <si>
    <t>6711</t>
  </si>
  <si>
    <t>045</t>
  </si>
  <si>
    <t>AR instrastate</t>
  </si>
  <si>
    <t>AR interstate</t>
  </si>
  <si>
    <t>AR international</t>
  </si>
  <si>
    <t>access</t>
  </si>
  <si>
    <t>dialup access</t>
  </si>
  <si>
    <t>flat rate service</t>
  </si>
  <si>
    <t>area calling plan</t>
  </si>
  <si>
    <t>calling features</t>
  </si>
  <si>
    <t>billing &amp; collections</t>
  </si>
  <si>
    <t>high definition</t>
  </si>
  <si>
    <t>other equipment</t>
  </si>
  <si>
    <t>on screen caller id</t>
  </si>
  <si>
    <t>IDENTIFIER_ID</t>
  </si>
  <si>
    <t>LONG_DESCRIPTION</t>
  </si>
  <si>
    <t>1130-100</t>
  </si>
  <si>
    <t>CASH-AMSOUTH CHECKING</t>
  </si>
  <si>
    <t>S40</t>
  </si>
  <si>
    <t>530</t>
  </si>
  <si>
    <t>535</t>
  </si>
  <si>
    <t>605</t>
  </si>
  <si>
    <t>615</t>
  </si>
  <si>
    <t>635</t>
  </si>
  <si>
    <t>665</t>
  </si>
  <si>
    <t>650</t>
  </si>
  <si>
    <t>CURR PORTION OF N/P-BOF</t>
  </si>
  <si>
    <t>4210-350</t>
  </si>
  <si>
    <t>NOTES PAY-BOF 1997 BMW</t>
  </si>
  <si>
    <t>4210-355</t>
  </si>
  <si>
    <t>CURR PORTION OF N/P-BOF BMW</t>
  </si>
  <si>
    <t>4210-360</t>
  </si>
  <si>
    <t>NOTES PAY-BOF 2000 AVALON</t>
  </si>
  <si>
    <t>4210-365</t>
  </si>
  <si>
    <t>CURR PORTION OF N/P-BOF AVALON</t>
  </si>
  <si>
    <t>4210-400</t>
  </si>
  <si>
    <t>NOTES PAY-WACHOVIA</t>
  </si>
  <si>
    <t>4210-410</t>
  </si>
  <si>
    <t>CURR PORTION OF N/ P-WACHOVIA</t>
  </si>
  <si>
    <t>4210-450</t>
  </si>
  <si>
    <t>NOTES PAY-MBFC</t>
  </si>
  <si>
    <t>4210-455</t>
  </si>
  <si>
    <t>CURR PORTION OF N/P-MBFC</t>
  </si>
  <si>
    <t>4210-600</t>
  </si>
  <si>
    <t>NOTES PAY-GEORGETOWN CELLUL</t>
  </si>
  <si>
    <t>4210-605</t>
  </si>
  <si>
    <t>CURR PORTION OF N/P-GEORGE</t>
  </si>
  <si>
    <t>4210-610</t>
  </si>
  <si>
    <t>NOTES PAY-DAVIS</t>
  </si>
  <si>
    <t>4210-615</t>
  </si>
  <si>
    <t>CURR PORTION OF N/P-DAVIS</t>
  </si>
  <si>
    <t>4210-620</t>
  </si>
  <si>
    <t>NOTES PAY-UNION PLANTERS</t>
  </si>
  <si>
    <t>4210-625</t>
  </si>
  <si>
    <t>CURR PORTION OF N/P-UN PLNTRS</t>
  </si>
  <si>
    <t>4210-700</t>
  </si>
  <si>
    <t>NOTES PAYABLE-RTB-VARIABLE</t>
  </si>
  <si>
    <t>4210-710</t>
  </si>
  <si>
    <t>NOTES PAYABLE-RUS-VARIABLE</t>
  </si>
  <si>
    <t>4250-120</t>
  </si>
  <si>
    <t>CURR PORTION OF CAP LEASE</t>
  </si>
  <si>
    <t>4250-140</t>
  </si>
  <si>
    <t>CAPITAL LEASE - DELAWA</t>
  </si>
  <si>
    <t>4250-145</t>
  </si>
  <si>
    <t>Promotional Items</t>
  </si>
  <si>
    <t>Charitable Contributions</t>
  </si>
  <si>
    <t>Public Relations/Special Events</t>
  </si>
  <si>
    <t>Property Taxes</t>
  </si>
  <si>
    <t>Financial Services Charges</t>
  </si>
  <si>
    <t>Parking</t>
  </si>
  <si>
    <t>Nonprofessional Dues</t>
  </si>
  <si>
    <t>Uniforms</t>
  </si>
  <si>
    <t>Application Usage Rev-Branch</t>
  </si>
  <si>
    <t>Application Usage Rev-Cell So</t>
  </si>
  <si>
    <t>Application Usage Rev-Delta</t>
  </si>
  <si>
    <t>Application Usage Rev-Telapex</t>
  </si>
  <si>
    <t>Application Usage Rev-Networks</t>
  </si>
  <si>
    <t>Hermanville</t>
  </si>
  <si>
    <t>Weir</t>
  </si>
  <si>
    <t>Asset disposals</t>
  </si>
  <si>
    <t>Cash taxes</t>
  </si>
  <si>
    <t>Noncash adjustments</t>
  </si>
  <si>
    <t>New loan proceeds</t>
  </si>
  <si>
    <t>CASH FLOW &amp; OTHER SPECIAL ITEMS</t>
  </si>
  <si>
    <t>DIRECTORY CHARGES</t>
  </si>
  <si>
    <t>5250-800</t>
  </si>
  <si>
    <t>MAINTENANCE PLAN REVENUES</t>
  </si>
  <si>
    <t>5250-850</t>
  </si>
  <si>
    <t>NSF CHARGES</t>
  </si>
  <si>
    <t>5250-909</t>
  </si>
  <si>
    <t>BILL &amp; COLLECTION-TLD</t>
  </si>
  <si>
    <t>5250-999</t>
  </si>
  <si>
    <t>UNCOLLECTIBLE TPK FAMILY REVENUES</t>
  </si>
  <si>
    <t>5280-000</t>
  </si>
  <si>
    <t>MISCELLANEOUS OPERATING REVENUES</t>
  </si>
  <si>
    <t>5285-005</t>
  </si>
  <si>
    <t>MAINTENANCE REVENUES (FRANKLIN)</t>
  </si>
  <si>
    <t>5290-000</t>
  </si>
  <si>
    <t>LATE CHARGES</t>
  </si>
  <si>
    <t>5290-002</t>
  </si>
  <si>
    <t>LATE CHARGES - CELLULAR SOUTH</t>
  </si>
  <si>
    <t>5290-011</t>
  </si>
  <si>
    <t>LATE CHARGES - INTERNET</t>
  </si>
  <si>
    <t>5295-000</t>
  </si>
  <si>
    <t>CANCELLATION CHARGES</t>
  </si>
  <si>
    <t>5295-002</t>
  </si>
  <si>
    <t>CANCELLATION - CELLULAR SOUTH</t>
  </si>
  <si>
    <t>5295-011</t>
  </si>
  <si>
    <t>CANCELLATION - INTERNET</t>
  </si>
  <si>
    <t>5299-999</t>
  </si>
  <si>
    <t>UNCOLLECTIBLE BROADBAND REVENUES</t>
  </si>
  <si>
    <t>5300-100</t>
  </si>
  <si>
    <t>BASIC SERVICE ANALOG</t>
  </si>
  <si>
    <t>5300-150</t>
  </si>
  <si>
    <t>BASIC SERVICE DIGITAL</t>
  </si>
  <si>
    <t>5300-200</t>
  </si>
  <si>
    <t>PREMIUM SERVICE ANALOG</t>
  </si>
  <si>
    <t>5300-250</t>
  </si>
  <si>
    <t>PREMIUM SERVICE DIGITAL</t>
  </si>
  <si>
    <t>5300-300</t>
  </si>
  <si>
    <t>PAY CHANNEL-CINEMAX</t>
  </si>
  <si>
    <t>5300-310</t>
  </si>
  <si>
    <t>PAY CHANNEL-HBO</t>
  </si>
  <si>
    <t>5300-320</t>
  </si>
  <si>
    <t>133010</t>
  </si>
  <si>
    <t>133090</t>
  </si>
  <si>
    <t>136000</t>
  </si>
  <si>
    <t>140100</t>
  </si>
  <si>
    <t>140700</t>
  </si>
  <si>
    <t>141000</t>
  </si>
  <si>
    <t>141060</t>
  </si>
  <si>
    <t>142000</t>
  </si>
  <si>
    <t>143700</t>
  </si>
  <si>
    <t>200320</t>
  </si>
  <si>
    <t>200500</t>
  </si>
  <si>
    <t>200600</t>
  </si>
  <si>
    <t>211100</t>
  </si>
  <si>
    <t>211110</t>
  </si>
  <si>
    <t>211120</t>
  </si>
  <si>
    <t>211200</t>
  </si>
  <si>
    <t>211600</t>
  </si>
  <si>
    <t>211610</t>
  </si>
  <si>
    <t>212100</t>
  </si>
  <si>
    <t>212200</t>
  </si>
  <si>
    <t>212210</t>
  </si>
  <si>
    <t>212300</t>
  </si>
  <si>
    <t>212310</t>
  </si>
  <si>
    <t>212400</t>
  </si>
  <si>
    <t>221200</t>
  </si>
  <si>
    <t>223200</t>
  </si>
  <si>
    <t>241100</t>
  </si>
  <si>
    <t>242100</t>
  </si>
  <si>
    <t>242200</t>
  </si>
  <si>
    <t>242210</t>
  </si>
  <si>
    <t>242300</t>
  </si>
  <si>
    <t>242310</t>
  </si>
  <si>
    <t>242600</t>
  </si>
  <si>
    <t>244100</t>
  </si>
  <si>
    <t>269010</t>
  </si>
  <si>
    <t>269020</t>
  </si>
  <si>
    <t>269030</t>
  </si>
  <si>
    <t>310000</t>
  </si>
  <si>
    <t>311200</t>
  </si>
  <si>
    <t>311600</t>
  </si>
  <si>
    <t>311610</t>
  </si>
  <si>
    <t>312100</t>
  </si>
  <si>
    <t>312200</t>
  </si>
  <si>
    <t>312300</t>
  </si>
  <si>
    <t>312310</t>
  </si>
  <si>
    <t>312400</t>
  </si>
  <si>
    <t>312470</t>
  </si>
  <si>
    <t>321200</t>
  </si>
  <si>
    <t>323200</t>
  </si>
  <si>
    <t>341100</t>
  </si>
  <si>
    <t>342100</t>
  </si>
  <si>
    <t>342200</t>
  </si>
  <si>
    <t>342210</t>
  </si>
  <si>
    <t>342300</t>
  </si>
  <si>
    <t>342310</t>
  </si>
  <si>
    <t>342600</t>
  </si>
  <si>
    <t>344100</t>
  </si>
  <si>
    <t>369000</t>
  </si>
  <si>
    <t>369021</t>
  </si>
  <si>
    <t>401010</t>
  </si>
  <si>
    <t>401011</t>
  </si>
  <si>
    <t>401012</t>
  </si>
  <si>
    <t>401019</t>
  </si>
  <si>
    <t>401020</t>
  </si>
  <si>
    <t>401022</t>
  </si>
  <si>
    <t>401025</t>
  </si>
  <si>
    <t>401027</t>
  </si>
  <si>
    <t>401040</t>
  </si>
  <si>
    <t>401090</t>
  </si>
  <si>
    <t>401500</t>
  </si>
  <si>
    <t>403000</t>
  </si>
  <si>
    <t>403020</t>
  </si>
  <si>
    <t>404000</t>
  </si>
  <si>
    <t>404005</t>
  </si>
  <si>
    <t>405000</t>
  </si>
  <si>
    <t>405500</t>
  </si>
  <si>
    <t>406000</t>
  </si>
  <si>
    <t>407000</t>
  </si>
  <si>
    <t>408000</t>
  </si>
  <si>
    <t>408010</t>
  </si>
  <si>
    <t>408020</t>
  </si>
  <si>
    <t>408050</t>
  </si>
  <si>
    <t>408070</t>
  </si>
  <si>
    <t>408071</t>
  </si>
  <si>
    <t>408072</t>
  </si>
  <si>
    <t>410000</t>
  </si>
  <si>
    <t>412020</t>
  </si>
  <si>
    <t>412040</t>
  </si>
  <si>
    <t>412045</t>
  </si>
  <si>
    <t>412050</t>
  </si>
  <si>
    <t>412070</t>
  </si>
  <si>
    <t>412080</t>
  </si>
  <si>
    <t>412090</t>
  </si>
  <si>
    <t>413030</t>
  </si>
  <si>
    <t>413040</t>
  </si>
  <si>
    <t>413050</t>
  </si>
  <si>
    <t>421020</t>
  </si>
  <si>
    <t>425020</t>
  </si>
  <si>
    <t>425030</t>
  </si>
  <si>
    <t>426500</t>
  </si>
  <si>
    <t>431010</t>
  </si>
  <si>
    <t>431015</t>
  </si>
  <si>
    <t>434000</t>
  </si>
  <si>
    <t>436100</t>
  </si>
  <si>
    <t>451000</t>
  </si>
  <si>
    <t>452000</t>
  </si>
  <si>
    <t>452010</t>
  </si>
  <si>
    <t>452011</t>
  </si>
  <si>
    <t>454000</t>
  </si>
  <si>
    <t>455000</t>
  </si>
  <si>
    <t>455010</t>
  </si>
  <si>
    <t>500100</t>
  </si>
  <si>
    <t>506000</t>
  </si>
  <si>
    <t>506900</t>
  </si>
  <si>
    <t>508100</t>
  </si>
  <si>
    <t>508300</t>
  </si>
  <si>
    <t>508400</t>
  </si>
  <si>
    <t>510000</t>
  </si>
  <si>
    <t>592000</t>
  </si>
  <si>
    <t>592010</t>
  </si>
  <si>
    <t>593000</t>
  </si>
  <si>
    <t>594000</t>
  </si>
  <si>
    <t>595000</t>
  </si>
  <si>
    <t>596000</t>
  </si>
  <si>
    <t>596010</t>
  </si>
  <si>
    <t>596020</t>
  </si>
  <si>
    <t>600099</t>
  </si>
  <si>
    <t>602510</t>
  </si>
  <si>
    <t>602550</t>
  </si>
  <si>
    <t>602590</t>
  </si>
  <si>
    <t>602599</t>
  </si>
  <si>
    <t>605010</t>
  </si>
  <si>
    <t>605020</t>
  </si>
  <si>
    <t>605030</t>
  </si>
  <si>
    <t>615020</t>
  </si>
  <si>
    <t>617580</t>
  </si>
  <si>
    <t>625015</t>
  </si>
  <si>
    <t>625020</t>
  </si>
  <si>
    <t>754090</t>
  </si>
  <si>
    <t>113050</t>
  </si>
  <si>
    <t>113055</t>
  </si>
  <si>
    <t>113065</t>
  </si>
  <si>
    <t>ACCT</t>
  </si>
  <si>
    <t>PRODUCT</t>
  </si>
  <si>
    <t>JURIS</t>
  </si>
  <si>
    <t>ICO</t>
  </si>
  <si>
    <t>xxx</t>
  </si>
  <si>
    <t>119545</t>
  </si>
  <si>
    <t>600</t>
  </si>
  <si>
    <t>100</t>
  </si>
  <si>
    <t>200</t>
  </si>
  <si>
    <t>300</t>
  </si>
  <si>
    <t>500</t>
  </si>
  <si>
    <t>800</t>
  </si>
  <si>
    <t>Inventory-Resale</t>
  </si>
  <si>
    <t>122050</t>
  </si>
  <si>
    <t>200300</t>
  </si>
  <si>
    <t>223230</t>
  </si>
  <si>
    <t>223240</t>
  </si>
  <si>
    <t>401015</t>
  </si>
  <si>
    <t>407020</t>
  </si>
  <si>
    <t>210</t>
  </si>
  <si>
    <t>240</t>
  </si>
  <si>
    <t>421050</t>
  </si>
  <si>
    <t>421051</t>
  </si>
  <si>
    <t>421021</t>
  </si>
  <si>
    <t>labor and setup charges</t>
  </si>
  <si>
    <t>usf</t>
  </si>
  <si>
    <t>1730</t>
  </si>
  <si>
    <t>245</t>
  </si>
  <si>
    <t>2120</t>
  </si>
  <si>
    <t>2130</t>
  </si>
  <si>
    <t>rent</t>
  </si>
  <si>
    <t>1120</t>
  </si>
  <si>
    <t>550000</t>
  </si>
  <si>
    <t>each</t>
  </si>
  <si>
    <t>600025</t>
  </si>
  <si>
    <t>600080</t>
  </si>
  <si>
    <t>600085</t>
  </si>
  <si>
    <t>602580</t>
  </si>
  <si>
    <t>602575</t>
  </si>
  <si>
    <t>602585</t>
  </si>
  <si>
    <t>602595</t>
  </si>
  <si>
    <t>Office Rents</t>
  </si>
  <si>
    <t>605080</t>
  </si>
  <si>
    <t>605085</t>
  </si>
  <si>
    <t>605075</t>
  </si>
  <si>
    <t>Office Supplies</t>
  </si>
  <si>
    <t>605050</t>
  </si>
  <si>
    <t>610030</t>
  </si>
  <si>
    <t>610050</t>
  </si>
  <si>
    <t>610015</t>
  </si>
  <si>
    <t>612510</t>
  </si>
  <si>
    <t>612520</t>
  </si>
  <si>
    <t>615010</t>
  </si>
  <si>
    <t>617550</t>
  </si>
  <si>
    <t>617510</t>
  </si>
  <si>
    <t>617530</t>
  </si>
  <si>
    <t>617575</t>
  </si>
  <si>
    <t>625010</t>
  </si>
  <si>
    <t>637550</t>
  </si>
  <si>
    <t>637560</t>
  </si>
  <si>
    <t>637585</t>
  </si>
  <si>
    <t>DIRECTORY REVENUE-NETWORKS TPK FAM</t>
  </si>
  <si>
    <t>5139-100</t>
  </si>
  <si>
    <t>PAY CHANNEL-MOVIE CHANNEL</t>
  </si>
  <si>
    <t>5300-330</t>
  </si>
  <si>
    <t>PAY CHANNEL-PAY PER VIEW</t>
  </si>
  <si>
    <t>5300-500</t>
  </si>
  <si>
    <t>CABLE INSTALLATION</t>
  </si>
  <si>
    <t>5300-520</t>
  </si>
  <si>
    <t>CABLE RECEIVERS LEASED</t>
  </si>
  <si>
    <t>5300-530</t>
  </si>
  <si>
    <t>CABLE ADDITIONAL OUTLETS</t>
  </si>
  <si>
    <t>5300-540</t>
  </si>
  <si>
    <t>CABLE LATE FEES</t>
  </si>
  <si>
    <t>5300-590</t>
  </si>
  <si>
    <t>CABLE HSN COMMISSIONS</t>
  </si>
  <si>
    <t>5300-999</t>
  </si>
  <si>
    <t>CABLE UNCOLLECTIBLES</t>
  </si>
  <si>
    <t>5350-100</t>
  </si>
  <si>
    <t>CPE RETAIL SALES</t>
  </si>
  <si>
    <t>5350-150</t>
  </si>
  <si>
    <t>CPE LEASE REVENUES</t>
  </si>
  <si>
    <t>5350-500</t>
  </si>
  <si>
    <t>CPE INSTALLATION</t>
  </si>
  <si>
    <t>5350-510</t>
  </si>
  <si>
    <t>CPE MAINTENANCE</t>
  </si>
  <si>
    <t>5350-520</t>
  </si>
  <si>
    <t>CPE PAY PHONE REVENUES</t>
  </si>
  <si>
    <t>MYRIO USAGE REV (NETWORKS)</t>
  </si>
  <si>
    <t>1225-000</t>
  </si>
  <si>
    <t>REPAIR CENTER PARTS INVENTORY</t>
  </si>
  <si>
    <t>1226-000</t>
  </si>
  <si>
    <t>REPAIR CENTER PHONE INVENTORY</t>
  </si>
  <si>
    <t>1190-950</t>
  </si>
  <si>
    <t>ACC DEPR-OTHER WK EQUIP DEREGULATED</t>
  </si>
  <si>
    <t>3124-700</t>
  </si>
  <si>
    <t>ACC DEPR-COMPUTER EQUIP DEREGULATED</t>
  </si>
  <si>
    <t>3121-700</t>
  </si>
  <si>
    <t>ACC DEPR-BUILDINGS DEREGULATED</t>
  </si>
  <si>
    <t>3212-700</t>
  </si>
  <si>
    <t>ACC DEPR-DIGITAL ELEC CO DEREGULATD</t>
  </si>
  <si>
    <t>3232-700</t>
  </si>
  <si>
    <t>ACC DEPR-CIRCUIT EQUIP DEREGULATED</t>
  </si>
  <si>
    <t>6150-250</t>
  </si>
  <si>
    <t>OUTSIDE TECHNICAL SUPPORT (NWK)</t>
  </si>
  <si>
    <t>6125-035</t>
  </si>
  <si>
    <t>MAINTENANCE-INTERCO HEADEND CHARGE</t>
  </si>
  <si>
    <t>5083-100</t>
  </si>
  <si>
    <t>CABS SPECIAL ADSL</t>
  </si>
  <si>
    <t>6000-900</t>
  </si>
  <si>
    <t>REIMBURSEMENT FOR DEREG LABOR</t>
  </si>
  <si>
    <t>6150-025</t>
  </si>
  <si>
    <t>SECURITY SERVICES</t>
  </si>
  <si>
    <t>6255-113</t>
  </si>
  <si>
    <t>DATA CIRCUIT COST TPK NETWORKS</t>
  </si>
  <si>
    <t>6255-115</t>
  </si>
  <si>
    <t>DATA CIRCUIT COST</t>
  </si>
  <si>
    <t>6425-414</t>
  </si>
  <si>
    <t>WEB SERVICES-NETWORKS</t>
  </si>
  <si>
    <t>1213-000</t>
  </si>
  <si>
    <t>INVENTORY-BRIGHTPOINT</t>
  </si>
  <si>
    <t>5500-105</t>
  </si>
  <si>
    <t>WAIVED ACCESS</t>
  </si>
  <si>
    <t>1190-800</t>
  </si>
  <si>
    <t>ACCTS REC-DISASTER</t>
  </si>
  <si>
    <t>6125-070</t>
  </si>
  <si>
    <t>NETWORK UNINSTALL COST</t>
  </si>
  <si>
    <t>5210-008</t>
  </si>
  <si>
    <t>SWITCHED - TELAPEX REC</t>
  </si>
  <si>
    <t>1412-000</t>
  </si>
  <si>
    <t>CAP CORRIDOR</t>
  </si>
  <si>
    <t>6375-450</t>
  </si>
  <si>
    <t>SCRUB EXPENSE</t>
  </si>
  <si>
    <t>6300-035</t>
  </si>
  <si>
    <t>HUR KATRINA RELIEF VCHRS - MVILLE</t>
  </si>
  <si>
    <t>6255-120</t>
  </si>
  <si>
    <t>DATA ROAMING COST</t>
  </si>
  <si>
    <t>5500-618</t>
  </si>
  <si>
    <t>PLAN CHANGE FEE</t>
  </si>
  <si>
    <t>6255-125</t>
  </si>
  <si>
    <t>RIM MONTHLY SERVICE FEE</t>
  </si>
  <si>
    <t>6375-875</t>
  </si>
  <si>
    <t>DISASTER EXPENSE</t>
  </si>
  <si>
    <t>5753-010</t>
  </si>
  <si>
    <t>FREQUENT UPGRADE FEES</t>
  </si>
  <si>
    <t>1440-310</t>
  </si>
  <si>
    <t>ACC AMORT-DEF CUST SETUP CHARGES</t>
  </si>
  <si>
    <t>5180-100</t>
  </si>
  <si>
    <t>5180-300</t>
  </si>
  <si>
    <t>5180-500</t>
  </si>
  <si>
    <t>5180-900</t>
  </si>
  <si>
    <t>OTHER DEREGULATED REVENUES</t>
  </si>
  <si>
    <t>5180-600</t>
  </si>
  <si>
    <t>5180-911</t>
  </si>
  <si>
    <t>HEADEND USAGE REV (BRANCH)</t>
  </si>
  <si>
    <t>5180-999</t>
  </si>
  <si>
    <t>NOTES PAY-BANCORPSOUTH</t>
  </si>
  <si>
    <t>6375-475</t>
  </si>
  <si>
    <t>CORPORATE HQ RELOCATION EXPENSES</t>
  </si>
  <si>
    <t>6000-015</t>
  </si>
  <si>
    <t>other</t>
  </si>
  <si>
    <t>Human Resources</t>
  </si>
  <si>
    <t>Motor Vehicle</t>
  </si>
  <si>
    <t>Other Work Equipment</t>
  </si>
  <si>
    <t>Land &amp; Building</t>
  </si>
  <si>
    <t>Furniture &amp; Artworks</t>
  </si>
  <si>
    <t>Office Equipment</t>
  </si>
  <si>
    <t>General Purpose Computers</t>
  </si>
  <si>
    <t>Digital Electronic</t>
  </si>
  <si>
    <t>Radio Systems</t>
  </si>
  <si>
    <t>Circuit Equipment</t>
  </si>
  <si>
    <t>Public Telephone Terminal</t>
  </si>
  <si>
    <t>Other Terminal Equipment</t>
  </si>
  <si>
    <t>Poles</t>
  </si>
  <si>
    <t>Aerial Cable</t>
  </si>
  <si>
    <t>Underground Cable</t>
  </si>
  <si>
    <t>Buried Cable</t>
  </si>
  <si>
    <t>Intrabuilding Network Cable</t>
  </si>
  <si>
    <t>Aerial Wire</t>
  </si>
  <si>
    <t>Provisioning</t>
  </si>
  <si>
    <t>Power</t>
  </si>
  <si>
    <t>Network Administration</t>
  </si>
  <si>
    <t>Testing</t>
  </si>
  <si>
    <t>Plant Operations Administration</t>
  </si>
  <si>
    <t>Engineering</t>
  </si>
  <si>
    <t>Access</t>
  </si>
  <si>
    <t>Benefits</t>
  </si>
  <si>
    <t>Exempt Materials</t>
  </si>
  <si>
    <t>Meals &amp; Entertainment</t>
  </si>
  <si>
    <t>Services</t>
  </si>
  <si>
    <t>Number Services</t>
  </si>
  <si>
    <t>Contract Operator Services</t>
  </si>
  <si>
    <t>Customer Services</t>
  </si>
  <si>
    <t>Executive</t>
  </si>
  <si>
    <t>Accounting And Finance</t>
  </si>
  <si>
    <t>External Relations</t>
  </si>
  <si>
    <t>Information Management</t>
  </si>
  <si>
    <t>Legal</t>
  </si>
  <si>
    <t>Other General &amp; Administrative</t>
  </si>
  <si>
    <t>Product Advertising</t>
  </si>
  <si>
    <t>Sales</t>
  </si>
  <si>
    <t>Product Management</t>
  </si>
  <si>
    <t>Call Completion Services</t>
  </si>
  <si>
    <t>Procurement</t>
  </si>
  <si>
    <t>SHORT-TERM INVESTMENTS</t>
  </si>
  <si>
    <t>TEMPORARY CASH INVESTMENTS</t>
  </si>
  <si>
    <t>CUSTOMER ACCOUNTS RECEIVABLE</t>
  </si>
  <si>
    <t>118010</t>
  </si>
  <si>
    <t>OTHER ACCOUNTS RECEIVABLE</t>
  </si>
  <si>
    <t>AFFILIATED ACCOUNTS RECEIVABLE</t>
  </si>
  <si>
    <t>CURRENT NOTES RECEIVABLE</t>
  </si>
  <si>
    <t>121000</t>
  </si>
  <si>
    <t>INTEREST &amp; DIVIDENDS RECEIVABLE</t>
  </si>
  <si>
    <t>RECEIVABLES</t>
  </si>
  <si>
    <t>5500-400</t>
  </si>
  <si>
    <t>OTHER REVENUE</t>
  </si>
  <si>
    <t>5500-600</t>
  </si>
  <si>
    <t>MISCELLANEOUS REVENUE</t>
  </si>
  <si>
    <t>5500-605</t>
  </si>
  <si>
    <t>MISCELLANEOUS REV USAGE</t>
  </si>
  <si>
    <t>5500-610</t>
  </si>
  <si>
    <t>LATE FEE REVENUE</t>
  </si>
  <si>
    <t>5500-612</t>
  </si>
  <si>
    <t>UNSUSPEND FEE</t>
  </si>
  <si>
    <t>5500-615</t>
  </si>
  <si>
    <t>ACCOUNT HISTORY</t>
  </si>
  <si>
    <t>5500-620</t>
  </si>
  <si>
    <t>POC CANCELLATION CHARGES</t>
  </si>
  <si>
    <t>5500-625</t>
  </si>
  <si>
    <t>POSTING CORRECTIONS</t>
  </si>
  <si>
    <t>5500-630</t>
  </si>
  <si>
    <t>ROAMING IN HOME AREA VCHRS</t>
  </si>
  <si>
    <t>5500-635</t>
  </si>
  <si>
    <t>TOLL CHG IN LOC AREA VCHRS</t>
  </si>
  <si>
    <t>5500-640</t>
  </si>
  <si>
    <t>PLAN CHG FAILURE VCHRS</t>
  </si>
  <si>
    <t>5500-645</t>
  </si>
  <si>
    <t>FEATURE CHG FAILURE VCHRS</t>
  </si>
  <si>
    <t>5500-650</t>
  </si>
  <si>
    <t>DISCONNECT FAILURE VCHRS</t>
  </si>
  <si>
    <t>5500-655</t>
  </si>
  <si>
    <t>LATE FEE ERROR VCHRS</t>
  </si>
  <si>
    <t>5500-660</t>
  </si>
  <si>
    <t>POC FEE REVERSAL VCHRS</t>
  </si>
  <si>
    <t>5500-661</t>
  </si>
  <si>
    <t>AGENT ERROR VOUCHERS</t>
  </si>
  <si>
    <t>5500-662</t>
  </si>
  <si>
    <t>TECHNICAL UPGRADE VOUCHERS</t>
  </si>
  <si>
    <t>5500-663</t>
  </si>
  <si>
    <t>RESELLER VOUCHERS</t>
  </si>
  <si>
    <t>5500-664</t>
  </si>
  <si>
    <t>THIRTY DAY GUARANTEE VCHRS</t>
  </si>
  <si>
    <t>5500-665</t>
  </si>
  <si>
    <t>BUSINESS PROCESS ADJ</t>
  </si>
  <si>
    <t>5500-670</t>
  </si>
  <si>
    <t>TRUNK USAGE INCOME</t>
  </si>
  <si>
    <t>5500-675</t>
  </si>
  <si>
    <t>TOWER RENTAL REVENUE</t>
  </si>
  <si>
    <t>5500-680</t>
  </si>
  <si>
    <t>UNIVERSAL SVC FUND REV</t>
  </si>
  <si>
    <t>5500-685</t>
  </si>
  <si>
    <t>5500-690</t>
  </si>
  <si>
    <t>UNCOLLECTIBLE REV-NSF</t>
  </si>
  <si>
    <t>5500-695</t>
  </si>
  <si>
    <t>UNCOLLECTIBLE RECOVERIES</t>
  </si>
  <si>
    <t>5500-705</t>
  </si>
  <si>
    <t>5500-710</t>
  </si>
  <si>
    <t>ACCESSORY SALES</t>
  </si>
  <si>
    <t>5500-715</t>
  </si>
  <si>
    <t>SALES DISCOUNTS</t>
  </si>
  <si>
    <t>8994-011</t>
  </si>
  <si>
    <t>REMAINING MF REV TO ELIM-INTERNET</t>
  </si>
  <si>
    <t>8994-013</t>
  </si>
  <si>
    <t>REMAINING MF REV TO ELIM-BROADBAND</t>
  </si>
  <si>
    <t>9999-910</t>
  </si>
  <si>
    <t>SUSPENSE ACCOUNT</t>
  </si>
  <si>
    <t>9999-999</t>
  </si>
  <si>
    <t>***NOT TO BE LOADED INTO COGNOS***</t>
  </si>
  <si>
    <t>5375-302</t>
  </si>
  <si>
    <t>TOWER RENTAL REVENUE-CELL SOUTH</t>
  </si>
  <si>
    <t>6425-503</t>
  </si>
  <si>
    <t>BILLING SWARE USAGE-DELTA</t>
  </si>
  <si>
    <t>6425-505</t>
  </si>
  <si>
    <t>BILLING SWARE USAGE-FRANKLIN</t>
  </si>
  <si>
    <t>6425-501</t>
  </si>
  <si>
    <t>BILLING SWARE USAGE-BRANCH</t>
  </si>
  <si>
    <t>6425-513</t>
  </si>
  <si>
    <t>BILLING SWARE USAGE-NETWORKS</t>
  </si>
  <si>
    <t>6175-030</t>
  </si>
  <si>
    <t>DATABASE MARKETING</t>
  </si>
  <si>
    <t>4010-725</t>
  </si>
  <si>
    <t>ACCTS PAY-GROUP MEDICAL</t>
  </si>
  <si>
    <t>6125-033</t>
  </si>
  <si>
    <t>MAINTENANCE-NETWORKS CABLE IRU</t>
  </si>
  <si>
    <t>1130-585</t>
  </si>
  <si>
    <t>CASH-FNB PONTOTOC</t>
  </si>
  <si>
    <t>6250-012</t>
  </si>
  <si>
    <t>CUSTOMER USAGE - LNP QUERIES TSI</t>
  </si>
  <si>
    <t>5400-205</t>
  </si>
  <si>
    <t>DSL ACCESS-WHOLESALE</t>
  </si>
  <si>
    <t>5754-000</t>
  </si>
  <si>
    <t>RINGTONE REVENUE</t>
  </si>
  <si>
    <t>8973-002</t>
  </si>
  <si>
    <t>SALARIES CAPITALIZED</t>
  </si>
  <si>
    <t>8973-004</t>
  </si>
  <si>
    <t>1130-150</t>
  </si>
  <si>
    <t>808010</t>
  </si>
  <si>
    <t>808020</t>
  </si>
  <si>
    <t>808025</t>
  </si>
  <si>
    <t>808030</t>
  </si>
  <si>
    <t>808040</t>
  </si>
  <si>
    <t>808045</t>
  </si>
  <si>
    <t>808070</t>
  </si>
  <si>
    <t>808510</t>
  </si>
  <si>
    <t>808520</t>
  </si>
  <si>
    <t>808550</t>
  </si>
  <si>
    <t>808580</t>
  </si>
  <si>
    <t>801080</t>
  </si>
  <si>
    <t>801510</t>
  </si>
  <si>
    <t>801525</t>
  </si>
  <si>
    <t>801530</t>
  </si>
  <si>
    <t>801560</t>
  </si>
  <si>
    <t>801575</t>
  </si>
  <si>
    <t>801580</t>
  </si>
  <si>
    <t>801595</t>
  </si>
  <si>
    <t>83990C</t>
  </si>
  <si>
    <t>CLEARING ACCOUNTS</t>
  </si>
  <si>
    <t>839901</t>
  </si>
  <si>
    <t>839902</t>
  </si>
  <si>
    <t>839910</t>
  </si>
  <si>
    <t>839920</t>
  </si>
  <si>
    <t>839921</t>
  </si>
  <si>
    <t>839922</t>
  </si>
  <si>
    <t>839923</t>
  </si>
  <si>
    <t>839924</t>
  </si>
  <si>
    <t>839925</t>
  </si>
  <si>
    <t>CSBOOKs</t>
  </si>
  <si>
    <t>TPBOOKs</t>
  </si>
  <si>
    <t>Cellular South</t>
  </si>
  <si>
    <t>Branch Cable</t>
  </si>
  <si>
    <t>Deltatel</t>
  </si>
  <si>
    <t>Telapex</t>
  </si>
  <si>
    <t>Branch</t>
  </si>
  <si>
    <t>Networks</t>
  </si>
  <si>
    <t>Cellular South Real Estate Inc</t>
  </si>
  <si>
    <t>EMPLOYEE BENEFITS</t>
  </si>
  <si>
    <t>6025-025</t>
  </si>
  <si>
    <t>D790</t>
  </si>
  <si>
    <t>D880</t>
  </si>
  <si>
    <t>400</t>
  </si>
  <si>
    <t>375</t>
  </si>
  <si>
    <t>275</t>
  </si>
  <si>
    <t>34000E</t>
  </si>
  <si>
    <t>30000C</t>
  </si>
  <si>
    <t>34000D</t>
  </si>
  <si>
    <t>40000A</t>
  </si>
  <si>
    <t>40000B</t>
  </si>
  <si>
    <t>LONG DIST ACCESS ALLOCATED-INTERNET</t>
  </si>
  <si>
    <t>8985-013</t>
  </si>
  <si>
    <t>LONG DIST ACCESS ALLOCATED-NETWORKS</t>
  </si>
  <si>
    <t>8985-100</t>
  </si>
  <si>
    <t>LONG DIST PROFIT-TOTAL</t>
  </si>
  <si>
    <t>8985-102</t>
  </si>
  <si>
    <t>LONG DIST PROFIT-CELL SOUTH</t>
  </si>
  <si>
    <t>8985-111</t>
  </si>
  <si>
    <t>LONG DIST PROFIT-INTERNET</t>
  </si>
  <si>
    <t>8985-113</t>
  </si>
  <si>
    <t>LONG DIST PROFIT-NETWORKS</t>
  </si>
  <si>
    <t>8990-000</t>
  </si>
  <si>
    <t>OPERATING EXPENSES BILLED-TOTAL</t>
  </si>
  <si>
    <t>8990-001</t>
  </si>
  <si>
    <t>OPERATING EXPENSES BILLED-NON TPK</t>
  </si>
  <si>
    <t>8990-002</t>
  </si>
  <si>
    <t>OPERATING EXPENSES BILLED-CELL SO</t>
  </si>
  <si>
    <t>8991-000</t>
  </si>
  <si>
    <t>INTEREST BILLED-TOTAL</t>
  </si>
  <si>
    <t>8991-001</t>
  </si>
  <si>
    <t>INTEREST BILLED-NON CELL SO</t>
  </si>
  <si>
    <t>8991-002</t>
  </si>
  <si>
    <t>INTEREST BILLED-CELL SOUTH</t>
  </si>
  <si>
    <t>8992-000</t>
  </si>
  <si>
    <t>DEPREC &amp; AMORT BILLED-TOTAL</t>
  </si>
  <si>
    <t>8992-001</t>
  </si>
  <si>
    <t>DEPREC &amp; AMORT BILLED-NON CELL SO</t>
  </si>
  <si>
    <t>8992-002</t>
  </si>
  <si>
    <t>DEPREC &amp; AMORT BILLED-CELL SOUTH</t>
  </si>
  <si>
    <t>8993-000</t>
  </si>
  <si>
    <t>SHARED ESOP BILLED-TOTAL</t>
  </si>
  <si>
    <t>8993-001</t>
  </si>
  <si>
    <t>SHARED ESOP BILLED-CABLE</t>
  </si>
  <si>
    <t>8993-002</t>
  </si>
  <si>
    <t>SHARED ESOP BILLED-WIRELESS</t>
  </si>
  <si>
    <t>8993-003</t>
  </si>
  <si>
    <t>SHARED ESOP BILLED-WIRELINE</t>
  </si>
  <si>
    <t>8993-011</t>
  </si>
  <si>
    <t>SHARED ESOP BILLED-INTERNET</t>
  </si>
  <si>
    <t>8993-013</t>
  </si>
  <si>
    <t>SHARED ESOP BILLED-BROADBAND</t>
  </si>
  <si>
    <t>8994-000</t>
  </si>
  <si>
    <t>REMAINING MF REV TO ELIM-TOTAL</t>
  </si>
  <si>
    <t>8994-001</t>
  </si>
  <si>
    <t>REMAINING MF REV TO ELIM-CABLE</t>
  </si>
  <si>
    <t>8994-002</t>
  </si>
  <si>
    <t>REMAINING MF REV TO ELIM-WIRELESS</t>
  </si>
  <si>
    <t>8994-003</t>
  </si>
  <si>
    <t>REMAINING MF REV TO ELIM-WIRELINE</t>
  </si>
  <si>
    <t>Reconnect fees</t>
  </si>
  <si>
    <t>Rents</t>
  </si>
  <si>
    <t>526200</t>
  </si>
  <si>
    <t>523000</t>
  </si>
  <si>
    <t>524000</t>
  </si>
  <si>
    <t>527000</t>
  </si>
  <si>
    <t>527050</t>
  </si>
  <si>
    <t>524050</t>
  </si>
  <si>
    <t>530000</t>
  </si>
  <si>
    <t>528040</t>
  </si>
  <si>
    <t>528050</t>
  </si>
  <si>
    <t>528060</t>
  </si>
  <si>
    <t>528080</t>
  </si>
  <si>
    <t>526380</t>
  </si>
  <si>
    <t>526390</t>
  </si>
  <si>
    <t>TNI TECHNICAL OPERATIONS</t>
  </si>
  <si>
    <t>Shane</t>
  </si>
  <si>
    <t>Field Services</t>
  </si>
  <si>
    <t>Allen</t>
  </si>
  <si>
    <t>Craig</t>
  </si>
  <si>
    <t>Call Center Services</t>
  </si>
  <si>
    <t>Tracy, Peggy, Leann</t>
  </si>
  <si>
    <t>Mandy</t>
  </si>
  <si>
    <t>Summer</t>
  </si>
  <si>
    <t>TNI INFORMATION &amp; TECHNOLOGY</t>
  </si>
  <si>
    <t>Sam</t>
  </si>
  <si>
    <t>Phil</t>
  </si>
  <si>
    <t>Steven</t>
  </si>
  <si>
    <t>Gregg</t>
  </si>
  <si>
    <t>Outside Plant</t>
  </si>
  <si>
    <t>TNI BUSINESS OPERATIONS</t>
  </si>
  <si>
    <t>TPI INFORMATION &amp; TECHNOLOGY</t>
  </si>
  <si>
    <t>Deferred Tax Regulatory Asset</t>
  </si>
  <si>
    <t>Deferred income tax-Current asset</t>
  </si>
  <si>
    <t>Deferred income tax-noncurrent asset</t>
  </si>
  <si>
    <t>NONCURRENT ASSETS</t>
  </si>
  <si>
    <t>DEFERRED CHARGES</t>
  </si>
  <si>
    <t>DEFERRED CUSTOMER SETUP, NET</t>
  </si>
  <si>
    <t>PLANT IN SERVICE</t>
  </si>
  <si>
    <t>PLANT ADJUSTMENT</t>
  </si>
  <si>
    <t>GENERAL SUPPORT ASSETS</t>
  </si>
  <si>
    <t>CENTRAL OFFICE ASSETS</t>
  </si>
  <si>
    <t>CABLE &amp; WIRE FACILITIES</t>
  </si>
  <si>
    <t>INTANGIBLES</t>
  </si>
  <si>
    <t>INFORMATION ORIG &amp; TERM ASSETS</t>
  </si>
  <si>
    <t>PROPERTY, PLANT &amp; EQUIPMENT</t>
  </si>
  <si>
    <t>AMORTIZABLE TANGIBLE ASSETS</t>
  </si>
  <si>
    <t>Capital Lease Assets</t>
  </si>
  <si>
    <t>Computer Hardware</t>
  </si>
  <si>
    <t>ACCOUNTS PAYABLE</t>
  </si>
  <si>
    <t>AFFILIATED ACCOUNTS PAYABLE</t>
  </si>
  <si>
    <t>ADVANCED BILLINGS</t>
  </si>
  <si>
    <t>ACCRUED OPERATING TAXES</t>
  </si>
  <si>
    <t>Deferred income tax-Current liability</t>
  </si>
  <si>
    <t>CURRENT DEFERRED INCOME TAX LIABILITY</t>
  </si>
  <si>
    <t>CURRENT DEBT MATURITIES</t>
  </si>
  <si>
    <t>Current nonaffiliated debt maturites</t>
  </si>
  <si>
    <t>Current affiliated debt maturites</t>
  </si>
  <si>
    <t>Current capital lease maturities</t>
  </si>
  <si>
    <t>CURRENT CAPITAL LEASE MATURITIES</t>
  </si>
  <si>
    <t>OTHER ACCRUED LIABILITIES</t>
  </si>
  <si>
    <t>BENEFIT PLAN OBLIGATIONS</t>
  </si>
  <si>
    <t>FUNDED DEBT</t>
  </si>
  <si>
    <t>CAPITAL LEASE OBLIGATIONS</t>
  </si>
  <si>
    <t>LONG-TERM DEBT</t>
  </si>
  <si>
    <t>AFFILIATED DEBT</t>
  </si>
  <si>
    <t>LONG-TERM LIABILITIES</t>
  </si>
  <si>
    <t>NONCURRENT DEFERRED INCOME TAX LIABILITY</t>
  </si>
  <si>
    <t>Deferred income tax-Noncurrent liability</t>
  </si>
  <si>
    <t>STOCKHOLDERS' EQUITY</t>
  </si>
  <si>
    <t>CAPITAL STOCK</t>
  </si>
  <si>
    <t>453000</t>
  </si>
  <si>
    <t>453020</t>
  </si>
  <si>
    <t>ADDITIONAL PAID-IN CAPITAL</t>
  </si>
  <si>
    <t>Additional Paid In Capital-Cash</t>
  </si>
  <si>
    <t>ADDITIONAL PAID-IN CAPITAL-ESOP, NET</t>
  </si>
  <si>
    <t>DIVIDENDS PAID</t>
  </si>
  <si>
    <t>OTHER CAPITAL</t>
  </si>
  <si>
    <t>454010</t>
  </si>
  <si>
    <t>454011</t>
  </si>
  <si>
    <t>NETWORK ACCESS SERVICES</t>
  </si>
  <si>
    <t>CURR PORTION OF N/P-DELTA</t>
  </si>
  <si>
    <t>4266-004</t>
  </si>
  <si>
    <t>CURR PORTION OF N/P-DELTATEL</t>
  </si>
  <si>
    <t>4266-005</t>
  </si>
  <si>
    <t>CURR PORTION OF N/P-FRANKLIN</t>
  </si>
  <si>
    <t>4266-008</t>
  </si>
  <si>
    <t>CURR PORTION OF N/P-TELAPEX</t>
  </si>
  <si>
    <t>4310-000</t>
  </si>
  <si>
    <t>ACCRUED SICK LEAVE</t>
  </si>
  <si>
    <t>4310-100</t>
  </si>
  <si>
    <t>UNCLAIMED PROPERTY</t>
  </si>
  <si>
    <t>4310-150</t>
  </si>
  <si>
    <t>DEFERRED ESOP CREDITS-NETWORKS</t>
  </si>
  <si>
    <t>4310-151</t>
  </si>
  <si>
    <t>DEFERRED ESOP CREDITS-BRANCH</t>
  </si>
  <si>
    <t>4310-152</t>
  </si>
  <si>
    <t>DEFERRED ESOP CREDITS-CELL SOUTH</t>
  </si>
  <si>
    <t>4310-153</t>
  </si>
  <si>
    <t>DEFERRED ESOP CREDITS-DELTA</t>
  </si>
  <si>
    <t>4310-155</t>
  </si>
  <si>
    <t>DEFERRED ESOP CREDITS-FRANKLIN</t>
  </si>
  <si>
    <t>4310-158</t>
  </si>
  <si>
    <t>DEFERRED ESOP CREDITS-TELAPEX</t>
  </si>
  <si>
    <t>4310-159</t>
  </si>
  <si>
    <t>DEFERRED ESOP CREDITS-INTERNET</t>
  </si>
  <si>
    <t>4310-200</t>
  </si>
  <si>
    <t>SALES TAX RESERVE</t>
  </si>
  <si>
    <t>4310-300</t>
  </si>
  <si>
    <t>DEFERRED GAIN ON CAPITAL LEASE</t>
  </si>
  <si>
    <t>4310-500</t>
  </si>
  <si>
    <t>INTEREST RATE SWAP LIABILITY</t>
  </si>
  <si>
    <t>4315-001</t>
  </si>
  <si>
    <t>PART CERTS HELD FOR BRANCH</t>
  </si>
  <si>
    <t>4315-002</t>
  </si>
  <si>
    <t>PART CERTS HELD FOR CELL SO</t>
  </si>
  <si>
    <t>4315-003</t>
  </si>
  <si>
    <t>PART CERTS HELD FOR DELTA</t>
  </si>
  <si>
    <t>4315-008</t>
  </si>
  <si>
    <t>PART CERTS HELD FOR TELAPEX</t>
  </si>
  <si>
    <t>4315-011</t>
  </si>
  <si>
    <t>PART CERTS HELD FOR INTERNET</t>
  </si>
  <si>
    <t>4315-013</t>
  </si>
  <si>
    <t>PART CERTS HELD FOR NETWORKS</t>
  </si>
  <si>
    <t>4320-000</t>
  </si>
  <si>
    <t>DEFERRED INVESTMENT TAX CREDITS</t>
  </si>
  <si>
    <t>4340-000</t>
  </si>
  <si>
    <t>NONCURR DEFERRED TAX LIABILITY</t>
  </si>
  <si>
    <t>4340-050</t>
  </si>
  <si>
    <t>NONCURR DEFERRED TAX LIABILITY-RSG</t>
  </si>
  <si>
    <t>4340-100</t>
  </si>
  <si>
    <t>NONCURR DEFERRED TAX LIAB-CONS</t>
  </si>
  <si>
    <t>4361-000</t>
  </si>
  <si>
    <t>DEFERRED REGULATORY LIABILITY</t>
  </si>
  <si>
    <t>4365-000</t>
  </si>
  <si>
    <t>NONCONSOLIDATED EQUITY</t>
  </si>
  <si>
    <t>4510-000</t>
  </si>
  <si>
    <t>COMMON STOCK</t>
  </si>
  <si>
    <t>4510-500</t>
  </si>
  <si>
    <t>COMMON STOCK-2ND TIER SUBS</t>
  </si>
  <si>
    <t>4515-000</t>
  </si>
  <si>
    <t>TREASURY STOCK</t>
  </si>
  <si>
    <t>4520-000</t>
  </si>
  <si>
    <t>ADDITIONAL PAID IN CAPITAL</t>
  </si>
  <si>
    <t>4520-100</t>
  </si>
  <si>
    <t>ADD'L PAID IN CAPITAL-ESOP VALUE</t>
  </si>
  <si>
    <t>4520-110</t>
  </si>
  <si>
    <t>ADD'L PAID IN CAPITAL-ESOP TAX BENF</t>
  </si>
  <si>
    <t>4520-500</t>
  </si>
  <si>
    <t>ADD'L PAID IN CAPITAL-2ND TIER SUBS</t>
  </si>
  <si>
    <t>4540-000</t>
  </si>
  <si>
    <t>UNEARNED ESOP SHARES</t>
  </si>
  <si>
    <t>4550-000</t>
  </si>
  <si>
    <t>RETAINED EARNINGS</t>
  </si>
  <si>
    <t>LOCAL NETWORK SERVICES</t>
  </si>
  <si>
    <t>LONG DISTANCE NETWORK SERVICES</t>
  </si>
  <si>
    <t>551000</t>
  </si>
  <si>
    <t>551500</t>
  </si>
  <si>
    <t>541000</t>
  </si>
  <si>
    <t>541500</t>
  </si>
  <si>
    <t>CORPORATE SERVICES REVENUE</t>
  </si>
  <si>
    <t>CARRIER BILLING &amp; COLLECTIONS</t>
  </si>
  <si>
    <t>Bell Billing &amp; Collections</t>
  </si>
  <si>
    <t>Illuminet Billing &amp; Collections</t>
  </si>
  <si>
    <t>Affiliated Billing &amp; Collections</t>
  </si>
  <si>
    <t>Affiliate Corporate Services Revenue</t>
  </si>
  <si>
    <t>Affiliate Corporate Services Revenue-ESOP Costs</t>
  </si>
  <si>
    <t>CUSTOMER OPERATIONS REVENUE</t>
  </si>
  <si>
    <t>586250</t>
  </si>
  <si>
    <t>PLANT OPERATIONS REVENUE</t>
  </si>
  <si>
    <t>BASIC AREA REVENUE</t>
  </si>
  <si>
    <t>500210</t>
  </si>
  <si>
    <t>500220</t>
  </si>
  <si>
    <t>OPTIONAL EXTENDED AREA REVENUE</t>
  </si>
  <si>
    <t>LOCAL PRIVATE LINE REVENUE</t>
  </si>
  <si>
    <t>OTHER LOCAL EXCHANGE REVENUE</t>
  </si>
  <si>
    <t>END USER REVENUE</t>
  </si>
  <si>
    <t>CURRENT LIABILITIES</t>
  </si>
  <si>
    <t>TOTAL LIABILITIES</t>
  </si>
  <si>
    <t>TOTAL LIABILITIES &amp; EQUITY</t>
  </si>
  <si>
    <t>TOTAL ASSETS</t>
  </si>
  <si>
    <t>421060</t>
  </si>
  <si>
    <t>421059</t>
  </si>
  <si>
    <t>421061</t>
  </si>
  <si>
    <t>421011</t>
  </si>
  <si>
    <t>Notes Pay-REA 2%</t>
  </si>
  <si>
    <t>Capital Lease-Memphis Networx</t>
  </si>
  <si>
    <t>425031</t>
  </si>
  <si>
    <t>Capital Lease-Megapop</t>
  </si>
  <si>
    <t>NOTES PAYABLE-COBANK</t>
  </si>
  <si>
    <t>ACCTS REC-INTERSTATE ACCESS</t>
  </si>
  <si>
    <t>1190-300</t>
  </si>
  <si>
    <t>118050</t>
  </si>
  <si>
    <t>NOTES RECEIVABLE</t>
  </si>
  <si>
    <t>Notes Receivable</t>
  </si>
  <si>
    <t>401014</t>
  </si>
  <si>
    <t>Accts Pay-Expense Reports</t>
  </si>
  <si>
    <t>242110</t>
  </si>
  <si>
    <t>Aerial Fiber Cable</t>
  </si>
  <si>
    <t>242390</t>
  </si>
  <si>
    <t>Buried Fiber Cable ROWs</t>
  </si>
  <si>
    <t>223290</t>
  </si>
  <si>
    <t>Circuit Equipment Easements</t>
  </si>
  <si>
    <t>Plant Under Construction-Contracts</t>
  </si>
  <si>
    <t>Plant Under Construction</t>
  </si>
  <si>
    <t>Goodwill</t>
  </si>
  <si>
    <t>Nonoperating Plant</t>
  </si>
  <si>
    <t>Land Costs And Clearing</t>
  </si>
  <si>
    <t>Land Easements</t>
  </si>
  <si>
    <t>Land Improvements</t>
  </si>
  <si>
    <t>Vehicles</t>
  </si>
  <si>
    <t>ACCTS REC-ESECURITEL REPAIR CHARGES</t>
  </si>
  <si>
    <t>7500-050</t>
  </si>
  <si>
    <t>DEPRECIATION EXPENSE-ELIM</t>
  </si>
  <si>
    <t>7510-050</t>
  </si>
  <si>
    <t>AMORTIZATION EXPENSE-ELIM</t>
  </si>
  <si>
    <t>2006 Actual</t>
  </si>
  <si>
    <t>2007 Budget</t>
  </si>
  <si>
    <t>December</t>
  </si>
  <si>
    <t>Cash-Petty Cash</t>
  </si>
  <si>
    <t>Cash-Change Fund</t>
  </si>
  <si>
    <t>Temp Inv - Mutual Funds</t>
  </si>
  <si>
    <t>Allowance For Doubtful Accounts</t>
  </si>
  <si>
    <t>Accts Rec-Connecting Companies</t>
  </si>
  <si>
    <t>Accts Rec-Employees</t>
  </si>
  <si>
    <t>Accts Rec-Other</t>
  </si>
  <si>
    <t>Prepaid Insurance</t>
  </si>
  <si>
    <t>Prepaid Pension Cost</t>
  </si>
  <si>
    <t>Prepaid Other Expense</t>
  </si>
  <si>
    <t>Non Regulated Investment</t>
  </si>
  <si>
    <t>Deposits</t>
  </si>
  <si>
    <t>Cash Surrender Value</t>
  </si>
  <si>
    <t>Purchased Customers</t>
  </si>
  <si>
    <t>Loan Origination Costs</t>
  </si>
  <si>
    <t>Acc Amort-Loan Origination</t>
  </si>
  <si>
    <t>Deferred Esop</t>
  </si>
  <si>
    <t>200701</t>
  </si>
  <si>
    <t>Standard Circuit Equipment</t>
  </si>
  <si>
    <t>211190</t>
  </si>
  <si>
    <t>Customer Premise Equipment</t>
  </si>
  <si>
    <t>231100</t>
  </si>
  <si>
    <t>236200</t>
  </si>
  <si>
    <t>221290</t>
  </si>
  <si>
    <t>656200</t>
  </si>
  <si>
    <t>320000</t>
  </si>
  <si>
    <t>223300</t>
  </si>
  <si>
    <t>269100</t>
  </si>
  <si>
    <t>269200</t>
  </si>
  <si>
    <t>269300</t>
  </si>
  <si>
    <t>269400</t>
  </si>
  <si>
    <t>Ftth Equipment Revenues</t>
  </si>
  <si>
    <t>Ftth Maint &amp; Labor Revenue</t>
  </si>
  <si>
    <t>Ffth Other Dereg Service Revenue</t>
  </si>
  <si>
    <t>Ftth Usf Revenue</t>
  </si>
  <si>
    <t>Ftth Uncollectible Revenues</t>
  </si>
  <si>
    <t>Calling Features (Vertical)</t>
  </si>
  <si>
    <t>Other Local Exch Revenues</t>
  </si>
  <si>
    <t>Long Distance Charges</t>
  </si>
  <si>
    <t>Carrier Access Billing</t>
  </si>
  <si>
    <t>Directory Charges</t>
  </si>
  <si>
    <t>None</t>
  </si>
  <si>
    <t>none</t>
  </si>
  <si>
    <t>Rf &amp; Circuit Equipment (Non-Intell)</t>
  </si>
  <si>
    <t>Headend Equipment</t>
  </si>
  <si>
    <t>Distribution System Plant</t>
  </si>
  <si>
    <t>Cpu-Based Circuit Equipment(Intell)</t>
  </si>
  <si>
    <t>Central Office Colocation Costs</t>
  </si>
  <si>
    <t>Digital Catv Receivers</t>
  </si>
  <si>
    <t>Switching Equipment</t>
  </si>
  <si>
    <t>Other Work Equip (Install &amp; Test)</t>
  </si>
  <si>
    <t>Co Testing Equipment</t>
  </si>
  <si>
    <t>Towers</t>
  </si>
  <si>
    <t>Building &amp; Shelters</t>
  </si>
  <si>
    <t>Furniture</t>
  </si>
  <si>
    <t>Leasehold Improvements</t>
  </si>
  <si>
    <t>Communications Equipment</t>
  </si>
  <si>
    <t>Computer Equipment</t>
  </si>
  <si>
    <t>Digital Electronic Co</t>
  </si>
  <si>
    <t>Underground Cable-Fiber</t>
  </si>
  <si>
    <t>Fiber Cable</t>
  </si>
  <si>
    <t>Underground Conduit</t>
  </si>
  <si>
    <t>Computer Software</t>
  </si>
  <si>
    <t>License Investments</t>
  </si>
  <si>
    <t>Trademark/Tradename</t>
  </si>
  <si>
    <t>Acc Amort-Goodwill</t>
  </si>
  <si>
    <t>Accumulated Depreciation</t>
  </si>
  <si>
    <t>Acc Depr-Vehicles</t>
  </si>
  <si>
    <t>Acc Depr-Other Work Equip</t>
  </si>
  <si>
    <t>Acc Depr-Co Testing Equip</t>
  </si>
  <si>
    <t>Acc Depr-Buildings &amp; Shelters</t>
  </si>
  <si>
    <t>Acc Depr-Furniture</t>
  </si>
  <si>
    <t>Acc Depr-Office Support Equip</t>
  </si>
  <si>
    <t>Acc Depr-Company Comm Equip</t>
  </si>
  <si>
    <t>Acc Depr-Computer Equip</t>
  </si>
  <si>
    <t>Acc Depr-Computer Equip Deregulated</t>
  </si>
  <si>
    <t>Acc Depr-Digital Elec Co</t>
  </si>
  <si>
    <t>Acc Depr-Circuit Equip</t>
  </si>
  <si>
    <t>Acc Depr-Pole Lines</t>
  </si>
  <si>
    <t>Acc Depr-Aerial Cable</t>
  </si>
  <si>
    <t>Acc Depr-Underground Cable</t>
  </si>
  <si>
    <t>Acc Depr-Underground Cable-Fiber</t>
  </si>
  <si>
    <t>Acc Depr-Buried Cable</t>
  </si>
  <si>
    <t>Acc Depr-Fiber Cable</t>
  </si>
  <si>
    <t>Acc Depr-Intrabldg Network Cable</t>
  </si>
  <si>
    <t>Acc Depr-Underground Conduits</t>
  </si>
  <si>
    <t>Accumulated Amortization</t>
  </si>
  <si>
    <t>Acc Amort-License Investments</t>
  </si>
  <si>
    <t>Accts Pay-Trade</t>
  </si>
  <si>
    <t>Accts Pay-Construction</t>
  </si>
  <si>
    <t>Accts Pay-Retainage</t>
  </si>
  <si>
    <t>Accts Pay-Customer Refunds</t>
  </si>
  <si>
    <t>Uncollectible Tpk Family Revenues</t>
  </si>
  <si>
    <t>Miscellaneous Operating Revenues</t>
  </si>
  <si>
    <t>Misc Operating Revenues-Cell South</t>
  </si>
  <si>
    <t>Misc Operating Revenues-Delta</t>
  </si>
  <si>
    <t>Misc Operating Revenues-Franklin</t>
  </si>
  <si>
    <t>5280-008</t>
  </si>
  <si>
    <t>Misc Operating Revenues-Telapex</t>
  </si>
  <si>
    <t>Interest Income-General</t>
  </si>
  <si>
    <t>Interest Income-Municipal Bonds</t>
  </si>
  <si>
    <t>Interest Income-Branch</t>
  </si>
  <si>
    <t>Interest Income-Internet</t>
  </si>
  <si>
    <t>Interest Income-Networks</t>
  </si>
  <si>
    <t>Patronage Refund Nwk</t>
  </si>
  <si>
    <t>Dividend Income</t>
  </si>
  <si>
    <t>Subs Income (Loss)-All Other</t>
  </si>
  <si>
    <t>Subs Income (Loss)-Cell South</t>
  </si>
  <si>
    <t>Gain (Loss) On Plant Dispositions</t>
  </si>
  <si>
    <t>Other Income (Loss)</t>
  </si>
  <si>
    <t>Inc In Csv Of Live Insurance</t>
  </si>
  <si>
    <t>Gain (Loss) On Sale Of Investments</t>
  </si>
  <si>
    <t>Salaries</t>
  </si>
  <si>
    <t>Shared Esop Costs</t>
  </si>
  <si>
    <t>Payroll Taxes</t>
  </si>
  <si>
    <t>Workers Compensation</t>
  </si>
  <si>
    <t>Accts Pay-Federal W/H</t>
  </si>
  <si>
    <t>Accts Pay-State W/H</t>
  </si>
  <si>
    <t>Accts Pay-401k Deductions</t>
  </si>
  <si>
    <t>Accts Pay-Cafeteria W/H</t>
  </si>
  <si>
    <t>Accts Pay-Long Term Care W/H</t>
  </si>
  <si>
    <t>Accts Pay-Other</t>
  </si>
  <si>
    <t>Advanced Billing</t>
  </si>
  <si>
    <t>Customer Deposits</t>
  </si>
  <si>
    <t>Customer Deposits-Held In S/O</t>
  </si>
  <si>
    <t>Accrued Tax-Franchise</t>
  </si>
  <si>
    <t>Accrued Tax-Property</t>
  </si>
  <si>
    <t>Accrued Tax-Use</t>
  </si>
  <si>
    <t>Accrued Vacation</t>
  </si>
  <si>
    <t>Accrued Pension</t>
  </si>
  <si>
    <t>Accrued 401k Contributions</t>
  </si>
  <si>
    <t>Accrued Rent</t>
  </si>
  <si>
    <t>Notes Pay-Cobank</t>
  </si>
  <si>
    <t>Unclaimed Property</t>
  </si>
  <si>
    <t>Deferred Gain On Capital Lease</t>
  </si>
  <si>
    <t>Common Stock</t>
  </si>
  <si>
    <t>Treasury Stock</t>
  </si>
  <si>
    <t>FIBER TO THE PREMISES</t>
  </si>
  <si>
    <t>DELTA EXCHANGES</t>
  </si>
  <si>
    <t>FRANKLIN EXCHANGES</t>
  </si>
  <si>
    <t>BRANCH SVC AREAS</t>
  </si>
  <si>
    <t>Customer Premise revenues</t>
  </si>
  <si>
    <t>2573</t>
  </si>
  <si>
    <t>2572</t>
  </si>
  <si>
    <t>2574</t>
  </si>
  <si>
    <t>2571</t>
  </si>
  <si>
    <t>506090</t>
  </si>
  <si>
    <t>Video service revenue</t>
  </si>
  <si>
    <t>Internet service revenue</t>
  </si>
  <si>
    <t>Cellular South Equipment Leasing LLC</t>
  </si>
  <si>
    <t>Cellular South Licenses Inc</t>
  </si>
  <si>
    <t>Cellular South Partners Inc</t>
  </si>
  <si>
    <t>American Holding LLC</t>
  </si>
  <si>
    <t>300 Renassiance LLC</t>
  </si>
  <si>
    <t>Branch Cable Inc</t>
  </si>
  <si>
    <t>Delta Telephone Company Inc</t>
  </si>
  <si>
    <t>Franklin Telephone Company Inc</t>
  </si>
  <si>
    <t>Telepak Networks Inc</t>
  </si>
  <si>
    <t>Telapex Inc</t>
  </si>
  <si>
    <t>NUMBER</t>
  </si>
  <si>
    <t>7540</t>
  </si>
  <si>
    <t>7551</t>
  </si>
  <si>
    <t>7552</t>
  </si>
  <si>
    <t>7553</t>
  </si>
  <si>
    <t>7410</t>
  </si>
  <si>
    <t>7430</t>
  </si>
  <si>
    <t>7450</t>
  </si>
  <si>
    <t>7710</t>
  </si>
  <si>
    <t>7760</t>
  </si>
  <si>
    <t>7900</t>
  </si>
  <si>
    <t>4100</t>
  </si>
  <si>
    <t>4300</t>
  </si>
  <si>
    <t>4800</t>
  </si>
  <si>
    <t>268100</t>
  </si>
  <si>
    <t>AGENCY FEES - PR</t>
  </si>
  <si>
    <t>6175-025</t>
  </si>
  <si>
    <t>MARKETING RESEARCH</t>
  </si>
  <si>
    <t>6175-050</t>
  </si>
  <si>
    <t>CREATIVE &amp; PRODUCTION</t>
  </si>
  <si>
    <t>6175-075</t>
  </si>
  <si>
    <t>MEDIA (ALL/GENERAL)</t>
  </si>
  <si>
    <t>6175-080</t>
  </si>
  <si>
    <t>RADIO &amp; TELEVISION</t>
  </si>
  <si>
    <t>6175-085</t>
  </si>
  <si>
    <t>NEWSPAPER ADVERTISING</t>
  </si>
  <si>
    <t>6175-090</t>
  </si>
  <si>
    <t>PERIODICAL ADVERSITING</t>
  </si>
  <si>
    <t>6175-125</t>
  </si>
  <si>
    <t>AGENCY FEES</t>
  </si>
  <si>
    <t>6175-150</t>
  </si>
  <si>
    <t>PROMOTIONAL ITEMS</t>
  </si>
  <si>
    <t>6175-175</t>
  </si>
  <si>
    <t>PROMOTIONAL ITEMS - SHIRTS</t>
  </si>
  <si>
    <t>6175-180</t>
  </si>
  <si>
    <t>E STORE PROMOTIONS</t>
  </si>
  <si>
    <t>6175-200</t>
  </si>
  <si>
    <t>RETAIL SUPPORT SUPPLIES</t>
  </si>
  <si>
    <t>6175-225</t>
  </si>
  <si>
    <t>RETAIL SUPPORT SUPPLIES-MA</t>
  </si>
  <si>
    <t>6175-250</t>
  </si>
  <si>
    <t>SPORTS MARKETING</t>
  </si>
  <si>
    <t>6175-275</t>
  </si>
  <si>
    <t>TELEPHONE DIRECTORY ADVERT</t>
  </si>
  <si>
    <t>6175-300</t>
  </si>
  <si>
    <t>TRADE OUTS</t>
  </si>
  <si>
    <t>6175-325</t>
  </si>
  <si>
    <t>NEW LOGO EXPENSES</t>
  </si>
  <si>
    <t>6175-350</t>
  </si>
  <si>
    <t>NEW IMAGE EXPENSES</t>
  </si>
  <si>
    <t>6175-375</t>
  </si>
  <si>
    <t>CELEBRITY EXPENSE</t>
  </si>
  <si>
    <t>6175-700</t>
  </si>
  <si>
    <t>LIFELINE EXPENSES</t>
  </si>
  <si>
    <t>6175-800</t>
  </si>
  <si>
    <t>PROMOTIONS (NO ACT FEE/FREE TIME)</t>
  </si>
  <si>
    <t>6175-900</t>
  </si>
  <si>
    <t>CORPORATE EVENT MARKETING</t>
  </si>
  <si>
    <t>6175-905</t>
  </si>
  <si>
    <t>LOCAL ADVERTISING</t>
  </si>
  <si>
    <t>6200-005</t>
  </si>
  <si>
    <t>CHARITABLE CONTRIBUTIONS</t>
  </si>
  <si>
    <t>6200-025</t>
  </si>
  <si>
    <t>PUBLIC RELATIONS/SPECIAL EVENTS</t>
  </si>
  <si>
    <t>6225-005</t>
  </si>
  <si>
    <t>AGENT COMMISSIONS</t>
  </si>
  <si>
    <t>6225-025</t>
  </si>
  <si>
    <t>AGENT CREDITS</t>
  </si>
  <si>
    <t>6250-003</t>
  </si>
  <si>
    <t>CUSTOMER USAGE / ACCESS - DTC/FTC</t>
  </si>
  <si>
    <t>6250-005</t>
  </si>
  <si>
    <t>CUSTOMER USAGE / ACCESS CHGS</t>
  </si>
  <si>
    <t>6250-010</t>
  </si>
  <si>
    <t>CUSTOMER USAGE - LNP QUERIES BELLSO</t>
  </si>
  <si>
    <t>6250-013</t>
  </si>
  <si>
    <t>CUSTOMER USAGE / ACCESS - TPK FAMLY</t>
  </si>
  <si>
    <t>6250-015</t>
  </si>
  <si>
    <t>CUSTOMER USAGE - DIRECTORY ASSTNCE</t>
  </si>
  <si>
    <t>6250-020</t>
  </si>
  <si>
    <t>605070</t>
  </si>
  <si>
    <t>Office networking (Affiliated)</t>
  </si>
  <si>
    <t>60506C</t>
  </si>
  <si>
    <t>SNAP-RDPV</t>
  </si>
  <si>
    <t>Residential</t>
  </si>
  <si>
    <t>SNAP</t>
  </si>
  <si>
    <t>SNAP-RDPI</t>
  </si>
  <si>
    <t>phone</t>
  </si>
  <si>
    <t>SNAP-RTP</t>
  </si>
  <si>
    <t>SNAP-RSPV</t>
  </si>
  <si>
    <t>Video</t>
  </si>
  <si>
    <t>nationwide</t>
  </si>
  <si>
    <t>SNAP-RSPP</t>
  </si>
  <si>
    <t>slc</t>
  </si>
  <si>
    <t>NW-SPLATA</t>
  </si>
  <si>
    <t>Snapphone</t>
  </si>
  <si>
    <t>Lata-Wide</t>
  </si>
  <si>
    <t>other reg</t>
  </si>
  <si>
    <t>internet</t>
  </si>
  <si>
    <t>NW-SPOTHER</t>
  </si>
  <si>
    <t>Other</t>
  </si>
  <si>
    <t>Regulated</t>
  </si>
  <si>
    <t>Ser</t>
  </si>
  <si>
    <t>512k</t>
  </si>
  <si>
    <t>NW-SPLD</t>
  </si>
  <si>
    <t>Reven</t>
  </si>
  <si>
    <t>15mb</t>
  </si>
  <si>
    <t>NW-SN512K</t>
  </si>
  <si>
    <t>Snapnet</t>
  </si>
  <si>
    <t>30mb</t>
  </si>
  <si>
    <t>NW-SN15MB</t>
  </si>
  <si>
    <t>1.5mb</t>
  </si>
  <si>
    <t>othernet</t>
  </si>
  <si>
    <t>NW-SN30MB</t>
  </si>
  <si>
    <t>3.0mb</t>
  </si>
  <si>
    <t>video</t>
  </si>
  <si>
    <t>NW-SVBASIC</t>
  </si>
  <si>
    <t>Snapvideo</t>
  </si>
  <si>
    <t>Plan</t>
  </si>
  <si>
    <t>basic</t>
  </si>
  <si>
    <t>2510</t>
  </si>
  <si>
    <t>2520</t>
  </si>
  <si>
    <t>2590</t>
  </si>
  <si>
    <t>9999</t>
  </si>
  <si>
    <t>2530</t>
  </si>
  <si>
    <t>2540</t>
  </si>
  <si>
    <t>1710</t>
  </si>
  <si>
    <t>1790</t>
  </si>
  <si>
    <t>1760</t>
  </si>
  <si>
    <t>1720</t>
  </si>
  <si>
    <t>4110</t>
  </si>
  <si>
    <t>4530</t>
  </si>
  <si>
    <t>4320</t>
  </si>
  <si>
    <t>4390</t>
  </si>
  <si>
    <t>4580</t>
  </si>
  <si>
    <t>American Holding Consolidated</t>
  </si>
  <si>
    <t>299</t>
  </si>
  <si>
    <t>ACCTS REC-INTRASTATE ACCESS</t>
  </si>
  <si>
    <t>1190-350</t>
  </si>
  <si>
    <t>ACCTS REC-BELL INTRA</t>
  </si>
  <si>
    <t>1190-360</t>
  </si>
  <si>
    <t>ACCTS REC-BELL NETTING STMT</t>
  </si>
  <si>
    <t>1190-370</t>
  </si>
  <si>
    <t>ACCTS REC-BELLSOUTH CLEC&amp;DISPUTES</t>
  </si>
  <si>
    <t>1190-375</t>
  </si>
  <si>
    <t>ACCTS REC-BELLSOUTH CLEC</t>
  </si>
  <si>
    <t>1190-400</t>
  </si>
  <si>
    <t>ACCTS REC-ACP CARRIERS</t>
  </si>
  <si>
    <t>1190-450</t>
  </si>
  <si>
    <t>ACCTS REC-ESOP COSTS-NETWORKS</t>
  </si>
  <si>
    <t>1190-451</t>
  </si>
  <si>
    <t>ACCTS REC-ESOP COSTS-BRANCH</t>
  </si>
  <si>
    <t>1190-452</t>
  </si>
  <si>
    <t>ACCTS REC-ESOP COSTS-CELL SOUTH</t>
  </si>
  <si>
    <t>1190-453</t>
  </si>
  <si>
    <t>ACCTS REC-ESOP COSTS-DELTA</t>
  </si>
  <si>
    <t>1190-455</t>
  </si>
  <si>
    <t>ACCTS REC-ESOP COSTS-FRANKLIN</t>
  </si>
  <si>
    <t>1190-459</t>
  </si>
  <si>
    <t>ACCTS REC-ESOP COSTS-INTERNET</t>
  </si>
  <si>
    <t>1190-500</t>
  </si>
  <si>
    <t>ACCTS REC-EMPLOYEES</t>
  </si>
  <si>
    <t>1190-510</t>
  </si>
  <si>
    <t>ACCTS REC-OFFICERS</t>
  </si>
  <si>
    <t>1190-600</t>
  </si>
  <si>
    <t>ACCTS REC-PROPERTY TAX REFUND</t>
  </si>
  <si>
    <t>1190-610</t>
  </si>
  <si>
    <t>SALARIES-OFFICERS</t>
  </si>
  <si>
    <t>6375-030</t>
  </si>
  <si>
    <t>RECRUITING</t>
  </si>
  <si>
    <t>2423-200</t>
  </si>
  <si>
    <t>LEASED/RIGHT-OF-WAY CABLE</t>
  </si>
  <si>
    <t>5500-731</t>
  </si>
  <si>
    <t>HANDSET INSURANCE MARKETING PROGRAM</t>
  </si>
  <si>
    <t>5500-730</t>
  </si>
  <si>
    <t>HANDSET INSURANCE CHARGES</t>
  </si>
  <si>
    <t>5500-732</t>
  </si>
  <si>
    <t>HANDSET INSURANCE CONTRA</t>
  </si>
  <si>
    <t>5300-803</t>
  </si>
  <si>
    <t>AFFILIATED ACCESS CHARGES-DELTA</t>
  </si>
  <si>
    <t>1211-000</t>
  </si>
  <si>
    <t>INVENTORY-FIRST WIRELESS</t>
  </si>
  <si>
    <t>4250-300</t>
  </si>
  <si>
    <t>CAPITAL LEASE - MEGAPOP</t>
  </si>
  <si>
    <t>6125-026</t>
  </si>
  <si>
    <t>GROUNDING</t>
  </si>
  <si>
    <t>6125-027</t>
  </si>
  <si>
    <t>GENERATOR MAINTENANCE</t>
  </si>
  <si>
    <t>5500-733</t>
  </si>
  <si>
    <t>HANDSET INSURANCE DIFFERENTIAL</t>
  </si>
  <si>
    <t>1130-101</t>
  </si>
  <si>
    <t>CASH-RESERVE FUNDS IN AMSOUTH CHKG</t>
  </si>
  <si>
    <t>4055-005</t>
  </si>
  <si>
    <t>NOTES PAYABLE-CURRENT-FTC</t>
  </si>
  <si>
    <t>6175-026</t>
  </si>
  <si>
    <t>CUSTOMER RESEARCH</t>
  </si>
  <si>
    <t>5779-102</t>
  </si>
  <si>
    <t>EVDO DISCOUNT</t>
  </si>
  <si>
    <t>5500-740</t>
  </si>
  <si>
    <t>WARRANTY REPAIR CHARGE</t>
  </si>
  <si>
    <t>5500-741</t>
  </si>
  <si>
    <t>WARRANTY REPLACEMENT CHARGE</t>
  </si>
  <si>
    <t>5500-742</t>
  </si>
  <si>
    <t>5350-999</t>
  </si>
  <si>
    <t>D350</t>
  </si>
  <si>
    <t>3530</t>
  </si>
  <si>
    <t>3121</t>
  </si>
  <si>
    <t>3124</t>
  </si>
  <si>
    <t>3114</t>
  </si>
  <si>
    <t>3119</t>
  </si>
  <si>
    <t>3521</t>
  </si>
  <si>
    <t>3524</t>
  </si>
  <si>
    <t>3519</t>
  </si>
  <si>
    <t>D699</t>
  </si>
  <si>
    <t>D700</t>
  </si>
  <si>
    <t>D710</t>
  </si>
  <si>
    <t>D730</t>
  </si>
  <si>
    <t>D750</t>
  </si>
  <si>
    <t>D740</t>
  </si>
  <si>
    <t>D770</t>
  </si>
  <si>
    <t>1414-100</t>
  </si>
  <si>
    <t>PURCHASED CUSTOMERS</t>
  </si>
  <si>
    <t>1414-110</t>
  </si>
  <si>
    <t>ACC AMORT-PURCHASED CUSTOMERS</t>
  </si>
  <si>
    <t>1415-004</t>
  </si>
  <si>
    <t>PARTICIPATION CERTIFICATES-DELTATEL</t>
  </si>
  <si>
    <t>1415-008</t>
  </si>
  <si>
    <t>PARTICIPATION CERTIFICATES-TELAPEX</t>
  </si>
  <si>
    <t>1420-000</t>
  </si>
  <si>
    <t>NONCURR DEFERRED TAX ASSET</t>
  </si>
  <si>
    <t>1420-050</t>
  </si>
  <si>
    <t>NONCURR DEFERRED TAX ASSET-OCI ELMT</t>
  </si>
  <si>
    <t>1420-100</t>
  </si>
  <si>
    <t>J43</t>
  </si>
  <si>
    <t>430</t>
  </si>
  <si>
    <t>435</t>
  </si>
  <si>
    <t>437</t>
  </si>
  <si>
    <t>J00</t>
  </si>
  <si>
    <t>J01</t>
  </si>
  <si>
    <t>J04</t>
  </si>
  <si>
    <t>J18</t>
  </si>
  <si>
    <t>J25</t>
  </si>
  <si>
    <t>D100</t>
  </si>
  <si>
    <t>D300</t>
  </si>
  <si>
    <t>D310</t>
  </si>
  <si>
    <t>D600</t>
  </si>
  <si>
    <t>D610</t>
  </si>
  <si>
    <t>D611</t>
  </si>
  <si>
    <t>D612</t>
  </si>
  <si>
    <t>D621</t>
  </si>
  <si>
    <t>D623</t>
  </si>
  <si>
    <t>D635</t>
  </si>
  <si>
    <t>D641</t>
  </si>
  <si>
    <t>839915</t>
  </si>
  <si>
    <t>40000C</t>
  </si>
  <si>
    <t>40100D</t>
  </si>
  <si>
    <t>40150D</t>
  </si>
  <si>
    <t>Accts Pay-Accrue/Reverse</t>
  </si>
  <si>
    <t>40300D</t>
  </si>
  <si>
    <t>40400D</t>
  </si>
  <si>
    <t>40500D</t>
  </si>
  <si>
    <t>40600D</t>
  </si>
  <si>
    <t>40700D</t>
  </si>
  <si>
    <t>40800D</t>
  </si>
  <si>
    <t>Consolidated Accrued Fed Inc Taxes</t>
  </si>
  <si>
    <t>407120</t>
  </si>
  <si>
    <t>Consolidated Accrued State Inc Taxes</t>
  </si>
  <si>
    <t>Fed Income Taxes Due From Affiliates</t>
  </si>
  <si>
    <t>State Income Taxes Due From Affiliates</t>
  </si>
  <si>
    <t>41000D</t>
  </si>
  <si>
    <t>41200D</t>
  </si>
  <si>
    <t>41300E</t>
  </si>
  <si>
    <t>42000C</t>
  </si>
  <si>
    <t>42100D</t>
  </si>
  <si>
    <t>42100E</t>
  </si>
  <si>
    <t>42101F</t>
  </si>
  <si>
    <t>42102F</t>
  </si>
  <si>
    <t>42106F</t>
  </si>
  <si>
    <t>42500E</t>
  </si>
  <si>
    <t>42502F</t>
  </si>
  <si>
    <t>42503F</t>
  </si>
  <si>
    <t>42600E</t>
  </si>
  <si>
    <t>43100D</t>
  </si>
  <si>
    <t>43100E</t>
  </si>
  <si>
    <t>43400E</t>
  </si>
  <si>
    <t>43600E</t>
  </si>
  <si>
    <t>43600F</t>
  </si>
  <si>
    <t>45000B</t>
  </si>
  <si>
    <t>45100C</t>
  </si>
  <si>
    <t>45300C</t>
  </si>
  <si>
    <t>45200C</t>
  </si>
  <si>
    <t>45201D</t>
  </si>
  <si>
    <t>45400C</t>
  </si>
  <si>
    <t>45401D</t>
  </si>
  <si>
    <t>45500C</t>
  </si>
  <si>
    <t>45501D</t>
  </si>
  <si>
    <t>50000A</t>
  </si>
  <si>
    <t>OPERATING REVENUE</t>
  </si>
  <si>
    <t>50000B</t>
  </si>
  <si>
    <t>50010C</t>
  </si>
  <si>
    <t>50400C</t>
  </si>
  <si>
    <t>50600C</t>
  </si>
  <si>
    <t>50800B</t>
  </si>
  <si>
    <t>50810C</t>
  </si>
  <si>
    <t>51000B</t>
  </si>
  <si>
    <t>54000B</t>
  </si>
  <si>
    <t>56000B</t>
  </si>
  <si>
    <t>58500C</t>
  </si>
  <si>
    <t>58620C</t>
  </si>
  <si>
    <t>58630C</t>
  </si>
  <si>
    <t>58700C</t>
  </si>
  <si>
    <t>59000B</t>
  </si>
  <si>
    <t>60000A</t>
  </si>
  <si>
    <t>60000B</t>
  </si>
  <si>
    <t>60250B</t>
  </si>
  <si>
    <t>60251C</t>
  </si>
  <si>
    <t>60256C</t>
  </si>
  <si>
    <t>60400B</t>
  </si>
  <si>
    <t>60500B</t>
  </si>
  <si>
    <t>61000B</t>
  </si>
  <si>
    <t>61250B</t>
  </si>
  <si>
    <t>61500B</t>
  </si>
  <si>
    <t>61750B</t>
  </si>
  <si>
    <t>62500B</t>
  </si>
  <si>
    <t>63000B</t>
  </si>
  <si>
    <t>63750B</t>
  </si>
  <si>
    <t>65600B</t>
  </si>
  <si>
    <t>72000B</t>
  </si>
  <si>
    <t>72500C</t>
  </si>
  <si>
    <t>72400C</t>
  </si>
  <si>
    <t>73000A</t>
  </si>
  <si>
    <t>NONOPERATING ITEMS</t>
  </si>
  <si>
    <t>73000B</t>
  </si>
  <si>
    <t>73200C</t>
  </si>
  <si>
    <t>73600C</t>
  </si>
  <si>
    <t>73700C</t>
  </si>
  <si>
    <t>74000B</t>
  </si>
  <si>
    <t>75000B</t>
  </si>
  <si>
    <t>74200C</t>
  </si>
  <si>
    <t>74500C</t>
  </si>
  <si>
    <t>75100C</t>
  </si>
  <si>
    <t>75400C</t>
  </si>
  <si>
    <t>DATA SERVICES ACTIVATION FEE</t>
  </si>
  <si>
    <t>5766-000</t>
  </si>
  <si>
    <t>PICTURE MESSAGES</t>
  </si>
  <si>
    <t>5767-000</t>
  </si>
  <si>
    <t>PICTURE MESSAGES OVERAGE</t>
  </si>
  <si>
    <t>5280-001</t>
  </si>
  <si>
    <t>MISC OPERATING REVENUES-BRANCH</t>
  </si>
  <si>
    <t>5280-002</t>
  </si>
  <si>
    <t>MISC OPERATING REVENUES-CELL SOUTH</t>
  </si>
  <si>
    <t>6250-022</t>
  </si>
  <si>
    <t>CUSTOMER USAGE-SMS INTEROPERABILITY</t>
  </si>
  <si>
    <t>5768-000</t>
  </si>
  <si>
    <t>DATA APPLICATIONS</t>
  </si>
  <si>
    <t>5769-000</t>
  </si>
  <si>
    <t>MULTI DATA ACTIVATION FEE</t>
  </si>
  <si>
    <t>3690-100</t>
  </si>
  <si>
    <t>ACC AMORT-LAND EASEMENTS</t>
  </si>
  <si>
    <t>5500-614</t>
  </si>
  <si>
    <t>RENUMBER FEE</t>
  </si>
  <si>
    <t>5500-616</t>
  </si>
  <si>
    <t>TRANSFER FEE</t>
  </si>
  <si>
    <t>5500-617</t>
  </si>
  <si>
    <t>INVOICE REPRINT</t>
  </si>
  <si>
    <t>6255-100</t>
  </si>
  <si>
    <t>DATA HOSTING FEE</t>
  </si>
  <si>
    <t>6255-110</t>
  </si>
  <si>
    <t>DATA SUBSCRIPTION FEE</t>
  </si>
  <si>
    <t>6255-105</t>
  </si>
  <si>
    <t>APPLICATION COST</t>
  </si>
  <si>
    <t>5735-100</t>
  </si>
  <si>
    <t>ENHANCED DIRECTORY ASST</t>
  </si>
  <si>
    <t>6150-225</t>
  </si>
  <si>
    <t>OUTSIDE BILL PRINTING SVCS</t>
  </si>
  <si>
    <t>5737-000</t>
  </si>
  <si>
    <t>LNP REVENUE</t>
  </si>
  <si>
    <t>6250-016</t>
  </si>
  <si>
    <t>CUSTOMER USAGE - DIR ASST OTHER</t>
  </si>
  <si>
    <t>5250-810</t>
  </si>
  <si>
    <t>VIDEO REVENUE</t>
  </si>
  <si>
    <t>1130-650</t>
  </si>
  <si>
    <t>CASH-COMMUNITY BANK</t>
  </si>
  <si>
    <t>5770-000</t>
  </si>
  <si>
    <t>PICTURE MESSAGE ACTIVATION FEE</t>
  </si>
  <si>
    <t>1130-330</t>
  </si>
  <si>
    <t>CASH-TRUSTMARK-CUSTOMER REBATES</t>
  </si>
  <si>
    <t>6250-095</t>
  </si>
  <si>
    <t>E911 REIMBUSEMENTS</t>
  </si>
  <si>
    <t>6000-006</t>
  </si>
  <si>
    <t>SALARIES-OVERTIME</t>
  </si>
  <si>
    <t>4010-130</t>
  </si>
  <si>
    <t>ACCTS PAY-CUSTOMER REBATES</t>
  </si>
  <si>
    <t>5200-005</t>
  </si>
  <si>
    <t>TRANSPORT - FRANKLIN REC</t>
  </si>
  <si>
    <t>5100-015</t>
  </si>
  <si>
    <t>LONG DIST REVENUE-FRANKLIN TRP PLY</t>
  </si>
  <si>
    <t>5400-500</t>
  </si>
  <si>
    <t>AFFILIATED INTERNET ACCESS (TPL PL)</t>
  </si>
  <si>
    <t>6425-605</t>
  </si>
  <si>
    <t>MIDDLEWARE USAGE-FRANKLIN</t>
  </si>
  <si>
    <t>5250-940</t>
  </si>
  <si>
    <t>INTERNET REVENUE</t>
  </si>
  <si>
    <t>5250-950</t>
  </si>
  <si>
    <t>EQUIPMENT REVENUE</t>
  </si>
  <si>
    <t>6500-200</t>
  </si>
  <si>
    <t>VIDEO CONTENT CHARGES (BRANCH)</t>
  </si>
  <si>
    <t>5250-550</t>
  </si>
  <si>
    <t>LONG DISTANCE CHARGES-INTRASTATE</t>
  </si>
  <si>
    <t>5300-805</t>
  </si>
  <si>
    <t>AFFILIATED ACCESS CHARGES-FRANKLIN</t>
  </si>
  <si>
    <t>6550-590</t>
  </si>
  <si>
    <t>CHANNEL COSTS-AFFILIATE CUSTOMERS</t>
  </si>
  <si>
    <t>6330-010</t>
  </si>
  <si>
    <t>NUMBER PORTABILITY</t>
  </si>
  <si>
    <t>6330-020</t>
  </si>
  <si>
    <t>CHECK BY PHONE PROCESSING</t>
  </si>
  <si>
    <t>5915-901</t>
  </si>
  <si>
    <t>AFFIL REVENUES SPEC ALLOC-BRANCH</t>
  </si>
  <si>
    <t>5915-902</t>
  </si>
  <si>
    <t>14150E</t>
  </si>
  <si>
    <t>141500</t>
  </si>
  <si>
    <t>141510</t>
  </si>
  <si>
    <t>CATV Transport Costs</t>
  </si>
  <si>
    <t>6425-211</t>
  </si>
  <si>
    <t>APPLICATION USAGE REV-INTERNET</t>
  </si>
  <si>
    <t>6425-213</t>
  </si>
  <si>
    <t>APPLICATION USAGE REV-NETWORKS</t>
  </si>
  <si>
    <t>6425-305</t>
  </si>
  <si>
    <t>POLLING SERVICES - FRANKLIN</t>
  </si>
  <si>
    <t>6425-411</t>
  </si>
  <si>
    <t>MAINTENANCE &amp; SUPPORT SVCS-INTERNET</t>
  </si>
  <si>
    <t>6425-413</t>
  </si>
  <si>
    <t>MAINTENANCE &amp; SUPPORT SVCS-NETWORKS</t>
  </si>
  <si>
    <t>6450-005</t>
  </si>
  <si>
    <t>EQUIPMENT COST</t>
  </si>
  <si>
    <t>6450-025</t>
  </si>
  <si>
    <t>ACCESSORY COST</t>
  </si>
  <si>
    <t>6450-040</t>
  </si>
  <si>
    <t>REFURBISHED PHONE EXP</t>
  </si>
  <si>
    <t>6450-050</t>
  </si>
  <si>
    <t>INVENTORY ADJUSTMENTS/SCRAP</t>
  </si>
  <si>
    <t>6475-005</t>
  </si>
  <si>
    <t>COSS DIGITAL LD AIR</t>
  </si>
  <si>
    <t>6475-025</t>
  </si>
  <si>
    <t>COSS DIGITAL LD TOLL</t>
  </si>
  <si>
    <t>6475-050</t>
  </si>
  <si>
    <t>COSS DIGITAL AIR</t>
  </si>
  <si>
    <t>6475-075</t>
  </si>
  <si>
    <t>COSS DIGITAL TOLL</t>
  </si>
  <si>
    <t>6475-100</t>
  </si>
  <si>
    <t>COSS DIGITAL SOUTH AIR</t>
  </si>
  <si>
    <t>6475-125</t>
  </si>
  <si>
    <t>COSS DIGITAL SOUTH TOLL</t>
  </si>
  <si>
    <t>6475-150</t>
  </si>
  <si>
    <t>COSS DIGITAL AMERICA AIR</t>
  </si>
  <si>
    <t>6475-175</t>
  </si>
  <si>
    <t>COSS DIGITAL AMERICAL TOLL</t>
  </si>
  <si>
    <t>6475-200</t>
  </si>
  <si>
    <t>COSS INCOLLECT TAX REIMBUR</t>
  </si>
  <si>
    <t>6475-225</t>
  </si>
  <si>
    <t>COSS INCOLLECT TAX EXP</t>
  </si>
  <si>
    <t>6475-250</t>
  </si>
  <si>
    <t>COSS ANALOG AIR</t>
  </si>
  <si>
    <t>6475-275</t>
  </si>
  <si>
    <t>COSS ANALOG TOLL</t>
  </si>
  <si>
    <t>6475-300</t>
  </si>
  <si>
    <t>6500-005</t>
  </si>
  <si>
    <t>TELEPAK LANDLINE ACCESS</t>
  </si>
  <si>
    <t>6500-010</t>
  </si>
  <si>
    <t>TELEPAK LANDLINE USAGE</t>
  </si>
  <si>
    <t>6500-025</t>
  </si>
  <si>
    <t>Mileage Based Access Charges</t>
  </si>
  <si>
    <t>Mileage Based Access Charges (Affiliated)</t>
  </si>
  <si>
    <t>Pass-Through Charges</t>
  </si>
  <si>
    <t>Penalties (Nondeductible)</t>
  </si>
  <si>
    <t>Other Operating Taxes</t>
  </si>
  <si>
    <t>Property Insurance</t>
  </si>
  <si>
    <t>Corporate HQ Relocation Expenses</t>
  </si>
  <si>
    <t>Professional Dues</t>
  </si>
  <si>
    <t>Liability Insurance</t>
  </si>
  <si>
    <t>630010</t>
  </si>
  <si>
    <t>637599</t>
  </si>
  <si>
    <t>630090</t>
  </si>
  <si>
    <t>EQUIPMENT AND OTHER DIRECT COSTS</t>
  </si>
  <si>
    <t>630085</t>
  </si>
  <si>
    <t>754050</t>
  </si>
  <si>
    <t>754095</t>
  </si>
  <si>
    <t>DISCONTINUED/OBSOLETE INVENTORY</t>
  </si>
  <si>
    <t>5772-100</t>
  </si>
  <si>
    <t>UNLIMITED DATA MINUTES ONLY</t>
  </si>
  <si>
    <t>6375-950</t>
  </si>
  <si>
    <t>ASSET IMPAIRMENT LOSS</t>
  </si>
  <si>
    <t>1190-175</t>
  </si>
  <si>
    <t>ACCTS REC-MEGAPOP</t>
  </si>
  <si>
    <t>4010-175</t>
  </si>
  <si>
    <t>ACCTS PAY-MEGAPOP</t>
  </si>
  <si>
    <t>6100-020</t>
  </si>
  <si>
    <t>MILEAGE EXPENSE</t>
  </si>
  <si>
    <t>1190-165</t>
  </si>
  <si>
    <t>ACCTS REC-CENTURYTEL</t>
  </si>
  <si>
    <t>3116-700</t>
  </si>
  <si>
    <t>Pension Contribution</t>
  </si>
  <si>
    <t>Interest Income-Affiliate</t>
  </si>
  <si>
    <t>Patronage Refund-Affiliate</t>
  </si>
  <si>
    <t>401k Contribution</t>
  </si>
  <si>
    <t>ACCTS REC-WARRANTY REPAIRS</t>
  </si>
  <si>
    <t>1210-800</t>
  </si>
  <si>
    <t>RESERVE FOR OBSOLETE INVENTORY</t>
  </si>
  <si>
    <t>5775-000</t>
  </si>
  <si>
    <t>UNLIMITED BREW FEATURE</t>
  </si>
  <si>
    <t>5776-000</t>
  </si>
  <si>
    <t>UNLIMITED PIX FEATURE</t>
  </si>
  <si>
    <t>5777-000</t>
  </si>
  <si>
    <t>2 DATA FEATURES DISCOUNT</t>
  </si>
  <si>
    <t>5778-000</t>
  </si>
  <si>
    <t>3 DATA FEATURES DISCOUNT</t>
  </si>
  <si>
    <t>5500-727</t>
  </si>
  <si>
    <t>PUSH2TALK DISCOUNT VOUCHER</t>
  </si>
  <si>
    <t>5779-101</t>
  </si>
  <si>
    <t>EVDO UNLIMITED FEATURE</t>
  </si>
  <si>
    <t>5779-100</t>
  </si>
  <si>
    <t>EVDO UNLIMITED</t>
  </si>
  <si>
    <t>4010-170</t>
  </si>
  <si>
    <t>ACCTS PAY-CTR PARTS VENDOR</t>
  </si>
  <si>
    <t>5500-050</t>
  </si>
  <si>
    <t>PREPAID-OVERAGE</t>
  </si>
  <si>
    <t>5500-725</t>
  </si>
  <si>
    <t>PUSH2TALK $14.99</t>
  </si>
  <si>
    <t>5500-726</t>
  </si>
  <si>
    <t>PUSH2TALK $19.99</t>
  </si>
  <si>
    <t>5500-051</t>
  </si>
  <si>
    <t>PREPAID-SEIZURE REVENUE</t>
  </si>
  <si>
    <t>5750-050</t>
  </si>
  <si>
    <t>PREPAID-ACTIVATION FEE</t>
  </si>
  <si>
    <t>5762-050</t>
  </si>
  <si>
    <t>PREPAID-DATA USAGE</t>
  </si>
  <si>
    <t>5765-050</t>
  </si>
  <si>
    <t>PREPAID-DATA ACTIVATION FEE</t>
  </si>
  <si>
    <t>5768-050</t>
  </si>
  <si>
    <t>PREPAID-DATA APPS</t>
  </si>
  <si>
    <t>4030-050</t>
  </si>
  <si>
    <t>PREPAID-DEFERRED REVENUE</t>
  </si>
  <si>
    <t>5767-050</t>
  </si>
  <si>
    <t>PREPAID-PICTURE MESSAGES</t>
  </si>
  <si>
    <t>1214-000</t>
  </si>
  <si>
    <t>INVENTORY-REPAIR CENTER PALCO</t>
  </si>
  <si>
    <t>1401-021</t>
  </si>
  <si>
    <t>INVESTMENT-AMERICAN HOLDING</t>
  </si>
  <si>
    <t>5925-020</t>
  </si>
  <si>
    <t>INTEREST INCOME-AMERICAN HOLDING</t>
  </si>
  <si>
    <t>1405-020</t>
  </si>
  <si>
    <t>NOTES REC-AMERICAN HOLDING</t>
  </si>
  <si>
    <t>6140-005</t>
  </si>
  <si>
    <t>NON-RECOVERABLE PARTS EXPENSE</t>
  </si>
  <si>
    <t>6050-170</t>
  </si>
  <si>
    <t>CORP ORDERED STORE/OFFICE SUPPLIES</t>
  </si>
  <si>
    <t>6140-010</t>
  </si>
  <si>
    <t>CENTRAL TRIAGE PACKAGING EXPENSE</t>
  </si>
  <si>
    <t>5500-052</t>
  </si>
  <si>
    <t>PREPAID-SEIZURE REDUCTION</t>
  </si>
  <si>
    <t>6140-015</t>
  </si>
  <si>
    <t>CTR WARRANTY PARTS EXPENSE</t>
  </si>
  <si>
    <t>6140-020</t>
  </si>
  <si>
    <t>CTR PHONE ADJUSTMENTS</t>
  </si>
  <si>
    <t>6140-025</t>
  </si>
  <si>
    <t>CTR PARTS ADJUSTMENTS</t>
  </si>
  <si>
    <t>6140-030</t>
  </si>
  <si>
    <t>CTR GAIN/LOSS-SALE DMGD/NOP PHONES</t>
  </si>
  <si>
    <t>6140-035</t>
  </si>
  <si>
    <t>MANUFACTURER HANDLING FEES</t>
  </si>
  <si>
    <t>8973-200</t>
  </si>
  <si>
    <t>SNAP INSTALL HOURS</t>
  </si>
  <si>
    <t>8973-299</t>
  </si>
  <si>
    <t>HOURS OFFSET TO NET ZERO</t>
  </si>
  <si>
    <t>6475-350</t>
  </si>
  <si>
    <t>COSS DATA</t>
  </si>
  <si>
    <t>5720-125</t>
  </si>
  <si>
    <t>OUTCOLLECT DATA</t>
  </si>
  <si>
    <t>1401-022</t>
  </si>
  <si>
    <t>INVESTMENT-300 RENAISSANCE LLC</t>
  </si>
  <si>
    <t>1405-021</t>
  </si>
  <si>
    <t>NOTES REC-40% INVESTOR</t>
  </si>
  <si>
    <t>5500-717</t>
  </si>
  <si>
    <t>TRADE IN ALLOWANCE</t>
  </si>
  <si>
    <t>4210-550</t>
  </si>
  <si>
    <t>6600-050</t>
  </si>
  <si>
    <t>TECHNICAL SUPPORT-TELENETWORK</t>
  </si>
  <si>
    <t>6600-100</t>
  </si>
  <si>
    <t>TECHNICAL SUPPORT-ORACLE</t>
  </si>
  <si>
    <t>6600-150</t>
  </si>
  <si>
    <t>TECHNICAL SUPPORT-OTHER</t>
  </si>
  <si>
    <t>6600-200</t>
  </si>
  <si>
    <t>IP ADDRESS SUBSCRIPTIONS</t>
  </si>
  <si>
    <t>6600-500</t>
  </si>
  <si>
    <t>COST OF DOMAIN REGISTRATIONS</t>
  </si>
  <si>
    <t>6600-525</t>
  </si>
  <si>
    <t>COST OF PROMOS-DOMAIN REGISTRATIONS</t>
  </si>
  <si>
    <t>6600-550</t>
  </si>
  <si>
    <t>COST OF CUSTOMER PROMOS</t>
  </si>
  <si>
    <t>6600-575</t>
  </si>
  <si>
    <t>COST OF DSL SERVICES</t>
  </si>
  <si>
    <t>6999-999</t>
  </si>
  <si>
    <t>CAPITALIZED OTHER EXPENSES</t>
  </si>
  <si>
    <t>7500-000</t>
  </si>
  <si>
    <t>DEPRECIATION EXPENSE</t>
  </si>
  <si>
    <t>7500-100</t>
  </si>
  <si>
    <t>DEPRECIATION EXPENSE ELIMINATED</t>
  </si>
  <si>
    <t>7510-000</t>
  </si>
  <si>
    <t>AMORTIZATION EXPENSE</t>
  </si>
  <si>
    <t>7540-000</t>
  </si>
  <si>
    <t>INTEREST EXPENSE-GENERAL</t>
  </si>
  <si>
    <t>7540-050</t>
  </si>
  <si>
    <t>INTEREST EXPENSE-CSL</t>
  </si>
  <si>
    <t>7540-100</t>
  </si>
  <si>
    <t>INTEREST EXPENSE-SWAP AGRMNT</t>
  </si>
  <si>
    <t>7540-150</t>
  </si>
  <si>
    <t>INTEREST EXPENSE-MBFC</t>
  </si>
  <si>
    <t>7540-200</t>
  </si>
  <si>
    <t>INTEREST EXPENSE-DEBT FAC</t>
  </si>
  <si>
    <t>7540-220</t>
  </si>
  <si>
    <t>INTEREST EXPENSE-DEBT FAC (BILLABLE</t>
  </si>
  <si>
    <t>7540-250</t>
  </si>
  <si>
    <t>INTEREST EXPENSE-LOC</t>
  </si>
  <si>
    <t>7540-500</t>
  </si>
  <si>
    <t>INTEREST EXPENSE-BANK OF FRANKLIN</t>
  </si>
  <si>
    <t>7540-900</t>
  </si>
  <si>
    <t>PATRONAGE REFUNDS</t>
  </si>
  <si>
    <t>7540-990</t>
  </si>
  <si>
    <t>OPERATING INTEREST EXPENSE</t>
  </si>
  <si>
    <t>7540-998</t>
  </si>
  <si>
    <t>INTEREST EXPENSE-AFUDC (TELCO ONLY)</t>
  </si>
  <si>
    <t>7540-999</t>
  </si>
  <si>
    <t>INTEREST EXPENSE-CAPITALIZED</t>
  </si>
  <si>
    <t>7542-000</t>
  </si>
  <si>
    <t>INTEREST EXPENSE-LOAN COST AMORTIZA</t>
  </si>
  <si>
    <t>7545-002</t>
  </si>
  <si>
    <t>INTEREST EXPENSE-CELL SOUTH</t>
  </si>
  <si>
    <t>7545-003</t>
  </si>
  <si>
    <t>INTEREST EXPENSE-DELTA</t>
  </si>
  <si>
    <t>7545-004</t>
  </si>
  <si>
    <t>INTEREST EXPENSE-DELTATEL</t>
  </si>
  <si>
    <t>7545-005</t>
  </si>
  <si>
    <t>INTEREST EXPENSE-FRANKLIN</t>
  </si>
  <si>
    <t>7545-008</t>
  </si>
  <si>
    <t>INTEREST EXPENSE-TELAPEX</t>
  </si>
  <si>
    <t>7546-004</t>
  </si>
  <si>
    <t>PATRONAGE REFUND-DELTATEL</t>
  </si>
  <si>
    <t>7546-008</t>
  </si>
  <si>
    <t>PATRONAGE REFUND-TELAPEX</t>
  </si>
  <si>
    <t>7900-000</t>
  </si>
  <si>
    <t>EXTRAORDINARY ITEM</t>
  </si>
  <si>
    <t>8200-000</t>
  </si>
  <si>
    <t>STATE FRANCHISE TAXES</t>
  </si>
  <si>
    <t>8210-000</t>
  </si>
  <si>
    <t>ITC AMORTIZATION</t>
  </si>
  <si>
    <t>8220-000</t>
  </si>
  <si>
    <t>CURRENT FED INC TAX PROVISION</t>
  </si>
  <si>
    <t>8220-100</t>
  </si>
  <si>
    <t>CURRENT FED INC TAX CONSOL</t>
  </si>
  <si>
    <t>8220-900</t>
  </si>
  <si>
    <t>CURRENT FED INC TAX NONOPERATING</t>
  </si>
  <si>
    <t>8230-000</t>
  </si>
  <si>
    <t>CURR STATE INC TAX PROVISION</t>
  </si>
  <si>
    <t>8230-100</t>
  </si>
  <si>
    <t>CURR STATE INC TAX CONSOL</t>
  </si>
  <si>
    <t>8230-900</t>
  </si>
  <si>
    <t>CURR STATE INC TAX NONOPERATING</t>
  </si>
  <si>
    <t>8250-000</t>
  </si>
  <si>
    <t>DEFERRED INCOME TAX PROVISION</t>
  </si>
  <si>
    <t>8250-100</t>
  </si>
  <si>
    <t>DEFERRED INCOME TAX CONSOL</t>
  </si>
  <si>
    <t>8250-900</t>
  </si>
  <si>
    <t>DEFERRED INCOME TAX NONOPERATING</t>
  </si>
  <si>
    <t>8970-000</t>
  </si>
  <si>
    <t>CATV ITEMS TO BILL</t>
  </si>
  <si>
    <t>8971-000</t>
  </si>
  <si>
    <t>CPE ITEMS TO BILL</t>
  </si>
  <si>
    <t>8972-000</t>
  </si>
  <si>
    <t>OTHER ITEMS TO BILL</t>
  </si>
  <si>
    <t>8973-000</t>
  </si>
  <si>
    <t>SALARIES EXPENSED</t>
  </si>
  <si>
    <t>8973-100</t>
  </si>
  <si>
    <t>SALARIES ALLOCATED ELSEWHERE</t>
  </si>
  <si>
    <t>8980-000</t>
  </si>
  <si>
    <t>CIRCUIT COSTS ALLOCATED-TOTAL</t>
  </si>
  <si>
    <t>8980-001</t>
  </si>
  <si>
    <t>CIRCUIT COSTS ALLOCATED-BRANCH</t>
  </si>
  <si>
    <t>8980-002</t>
  </si>
  <si>
    <t>CIRCUIT COSTS ALLOCATED-CELL SO</t>
  </si>
  <si>
    <t>8980-003</t>
  </si>
  <si>
    <t>CIRCUIT COSTS ALLOCATED-DELTA</t>
  </si>
  <si>
    <t>8980-005</t>
  </si>
  <si>
    <t>CIRCUIT COSTS ALLOCATED-FRANKLIN</t>
  </si>
  <si>
    <t>8980-008</t>
  </si>
  <si>
    <t>CIRCUIT COSTS ALLOCATED-TELAPEX</t>
  </si>
  <si>
    <t>8980-011</t>
  </si>
  <si>
    <t>CIRCUIT COSTS ALLOCATED-INTERNET</t>
  </si>
  <si>
    <t>8980-100</t>
  </si>
  <si>
    <t>CIRCUIT PROFIT-TOTAL</t>
  </si>
  <si>
    <t>8980-102</t>
  </si>
  <si>
    <t>CIRCUIT PROFIT-CELLULAR SOUTH</t>
  </si>
  <si>
    <t>8980-103</t>
  </si>
  <si>
    <t>CIRCUIT PROFIT-DELTA</t>
  </si>
  <si>
    <t>8980-108</t>
  </si>
  <si>
    <t>CIRCUIT PROFIT-TELAPEX</t>
  </si>
  <si>
    <t>8980-111</t>
  </si>
  <si>
    <t>CIRCUIT PROFIT-INTERNET</t>
  </si>
  <si>
    <t>8985-000</t>
  </si>
  <si>
    <t>LONG DIST ACCESS ALLOCATED-TOTAL</t>
  </si>
  <si>
    <t>8985-001</t>
  </si>
  <si>
    <t>LONG DIST ACCESS ALLOCATED-BRANCH</t>
  </si>
  <si>
    <t>8985-002</t>
  </si>
  <si>
    <t>LONG DIST ACCESS ALLOCATED-CELL SO</t>
  </si>
  <si>
    <t>8985-003</t>
  </si>
  <si>
    <t>LONG DIST ACCESS ALLOCATED-DELTA</t>
  </si>
  <si>
    <t>8985-005</t>
  </si>
  <si>
    <t>LONG DIST ACCESS ALLOCATED-FRANKLIN</t>
  </si>
  <si>
    <t>8985-008</t>
  </si>
  <si>
    <t>Cash-General Funds Checking</t>
  </si>
  <si>
    <t>Cash-Reserve Funds In Gen Funds Acct</t>
  </si>
  <si>
    <t>Cash-Lock Box Collections</t>
  </si>
  <si>
    <t>113025</t>
  </si>
  <si>
    <t>113015</t>
  </si>
  <si>
    <t>Cash-New Augusta Collections</t>
  </si>
  <si>
    <t>Cash-Transfers Clearing</t>
  </si>
  <si>
    <t>Cash-Merigold Collections</t>
  </si>
  <si>
    <t>Cash-Ackerman Collections</t>
  </si>
  <si>
    <t>Cash-Louise Collections</t>
  </si>
  <si>
    <t>Cash-Payroll Checking</t>
  </si>
  <si>
    <t>Maintenance</t>
  </si>
  <si>
    <t>&amp;</t>
  </si>
  <si>
    <t>Labor</t>
  </si>
  <si>
    <t>NW-BSOTHER</t>
  </si>
  <si>
    <t>Deregulated</t>
  </si>
  <si>
    <t>Items</t>
  </si>
  <si>
    <t>maintenance &amp; labor</t>
  </si>
  <si>
    <t>NW-SVEXPAN</t>
  </si>
  <si>
    <t>Expanded</t>
  </si>
  <si>
    <t>CATV</t>
  </si>
  <si>
    <t>digital</t>
  </si>
  <si>
    <t>OTHER</t>
  </si>
  <si>
    <t>cpe</t>
  </si>
  <si>
    <t>rated long distance</t>
  </si>
  <si>
    <t>set top boxes</t>
  </si>
  <si>
    <t>4210-300</t>
  </si>
  <si>
    <t>NOTES PAY-BANK OF FRANKLIN MAIN</t>
  </si>
  <si>
    <t>4210-310</t>
  </si>
  <si>
    <t>SALARIES AGAINST ACCRUED VACATION</t>
  </si>
  <si>
    <t>8973-006</t>
  </si>
  <si>
    <t>SALARIES FOR UNACCRUED LEAVE</t>
  </si>
  <si>
    <t>8973-009</t>
  </si>
  <si>
    <t>SALARIES CHARGED TO DEREG OPS</t>
  </si>
  <si>
    <t>1410-600</t>
  </si>
  <si>
    <t>LONG TERM PROP TAX REFUND RCVBLE</t>
  </si>
  <si>
    <t>1130-975</t>
  </si>
  <si>
    <t>CASH-CURRENT CD MATURITIES</t>
  </si>
  <si>
    <t>6175-400</t>
  </si>
  <si>
    <t>WEBSITE PROJECT</t>
  </si>
  <si>
    <t>1130-640</t>
  </si>
  <si>
    <t>CASH-RIVER HILLS BANK</t>
  </si>
  <si>
    <t>6175-035</t>
  </si>
  <si>
    <t>DIRECT MAIL</t>
  </si>
  <si>
    <t>5752-000</t>
  </si>
  <si>
    <t>ACTIVATION FEES WAIVED</t>
  </si>
  <si>
    <t>5500-716</t>
  </si>
  <si>
    <t>MARKDOWNS</t>
  </si>
  <si>
    <t>6550-625</t>
  </si>
  <si>
    <t>CATV INSTALLATION COSTS</t>
  </si>
  <si>
    <t>5705-306</t>
  </si>
  <si>
    <t>iswm</t>
  </si>
  <si>
    <t>professional services</t>
  </si>
  <si>
    <t>miscellaneous</t>
  </si>
  <si>
    <t>paging</t>
  </si>
  <si>
    <t>cellular</t>
  </si>
  <si>
    <t>tandem</t>
  </si>
  <si>
    <t>Long distance</t>
  </si>
  <si>
    <t>Local service</t>
  </si>
  <si>
    <t>Internet access</t>
  </si>
  <si>
    <t>50mb</t>
  </si>
  <si>
    <t>COMMERCIAL</t>
  </si>
  <si>
    <t>CONSUMER</t>
  </si>
  <si>
    <t>NW-SVDELUX</t>
  </si>
  <si>
    <t>Deluxe</t>
  </si>
  <si>
    <t>expanded</t>
  </si>
  <si>
    <t>NW-SVHBO</t>
  </si>
  <si>
    <t>Home</t>
  </si>
  <si>
    <t>Box</t>
  </si>
  <si>
    <t>Office</t>
  </si>
  <si>
    <t>deluxe</t>
  </si>
  <si>
    <t>NW-SVCINMAX</t>
  </si>
  <si>
    <t>Cinemax</t>
  </si>
  <si>
    <t>premium</t>
  </si>
  <si>
    <t>NW-SVSHOW</t>
  </si>
  <si>
    <t>Showtime</t>
  </si>
  <si>
    <t>hbo</t>
  </si>
  <si>
    <t>NW-SVSTARZ</t>
  </si>
  <si>
    <t>Starz</t>
  </si>
  <si>
    <t>cinemax</t>
  </si>
  <si>
    <t>NW-SVSTBOX</t>
  </si>
  <si>
    <t>Set</t>
  </si>
  <si>
    <t>Top</t>
  </si>
  <si>
    <t>Boxes</t>
  </si>
  <si>
    <t>showtime</t>
  </si>
  <si>
    <t>NW-BSEQUIP</t>
  </si>
  <si>
    <t>Snap</t>
  </si>
  <si>
    <t>Equipment</t>
  </si>
  <si>
    <t>Revenue</t>
  </si>
  <si>
    <t>starz</t>
  </si>
  <si>
    <t>NW-ISWM</t>
  </si>
  <si>
    <t>Accts Pay-ACP Carriers</t>
  </si>
  <si>
    <t>401095</t>
  </si>
  <si>
    <t>CREDITS - SCHOOLS AND LIBRARIES</t>
  </si>
  <si>
    <t>1180-200</t>
  </si>
  <si>
    <t>BILL TO ACCOUNT</t>
  </si>
  <si>
    <t>1180-201</t>
  </si>
  <si>
    <t>PAYMENTS ON ACCOUNT</t>
  </si>
  <si>
    <t>1180-225</t>
  </si>
  <si>
    <t>BILL TO ACCOUNT - VISIONS</t>
  </si>
  <si>
    <t>1180-250</t>
  </si>
  <si>
    <t>BILL TO ACCOUNT - ATLYS</t>
  </si>
  <si>
    <t>1180-300</t>
  </si>
  <si>
    <t>ACCTS REC-UNBILLED TOLL</t>
  </si>
  <si>
    <t>1180-400</t>
  </si>
  <si>
    <t>ACCTS REC-SERVICE ORDERS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</si>
  <si>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</si>
  <si>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</si>
  <si>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</si>
  <si>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</si>
  <si>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</si>
  <si>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</si>
  <si>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</si>
  <si>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</si>
  <si>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</si>
  <si>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</si>
  <si>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</si>
  <si>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</si>
  <si>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</si>
  <si>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</si>
  <si>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</si>
  <si>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</si>
  <si>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</si>
  <si>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</si>
  <si>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</si>
  <si>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</t>
  </si>
  <si>
    <t>Wisconsin</t>
  </si>
  <si>
    <t>Wyoming</t>
  </si>
  <si>
    <t>000</t>
  </si>
  <si>
    <t>010</t>
  </si>
  <si>
    <t>015</t>
  </si>
  <si>
    <t>185</t>
  </si>
  <si>
    <t>MS international</t>
  </si>
  <si>
    <t>AL intrastate</t>
  </si>
  <si>
    <t>AL interstate</t>
  </si>
  <si>
    <t>AL international</t>
  </si>
  <si>
    <t>FL intrastate</t>
  </si>
  <si>
    <t>FL interstate</t>
  </si>
  <si>
    <t>TN intrastate</t>
  </si>
  <si>
    <t>TN interstate</t>
  </si>
  <si>
    <t>TN international</t>
  </si>
  <si>
    <t>KY intrastate</t>
  </si>
  <si>
    <t>KY interstate</t>
  </si>
  <si>
    <t>PA intrastate</t>
  </si>
  <si>
    <t>LA intrastate</t>
  </si>
  <si>
    <t>LA interstate</t>
  </si>
  <si>
    <t>MO intrastate</t>
  </si>
  <si>
    <t>Jurisdiction</t>
  </si>
  <si>
    <t>Svc Area</t>
  </si>
  <si>
    <t>TOT_Svcs</t>
  </si>
  <si>
    <t>TOTAL</t>
  </si>
  <si>
    <t>SERVICES</t>
  </si>
  <si>
    <t>0000</t>
  </si>
  <si>
    <t>unspecified</t>
  </si>
  <si>
    <t>NW-WEB</t>
  </si>
  <si>
    <t>Web</t>
  </si>
  <si>
    <t>NW-SSTANDEM</t>
  </si>
  <si>
    <t>Tandem</t>
  </si>
  <si>
    <t>Broadband</t>
  </si>
  <si>
    <t>NW-SSPRI</t>
  </si>
  <si>
    <t>Pri</t>
  </si>
  <si>
    <t>NW-SSFRAME</t>
  </si>
  <si>
    <t>Frame</t>
  </si>
  <si>
    <t>Relays</t>
  </si>
  <si>
    <t>NW-SATSVC</t>
  </si>
  <si>
    <t>Internet</t>
  </si>
  <si>
    <t>Satellite</t>
  </si>
  <si>
    <t>Service</t>
  </si>
  <si>
    <t>ETHERNET</t>
  </si>
  <si>
    <t>NW-PROFSVC</t>
  </si>
  <si>
    <t>Professional</t>
  </si>
  <si>
    <t>NW-DNSOCXX</t>
  </si>
  <si>
    <t>NW-LONGDIST</t>
  </si>
  <si>
    <t>Long</t>
  </si>
  <si>
    <t>Distance</t>
  </si>
  <si>
    <t>NW-DNSDS3</t>
  </si>
  <si>
    <t>NW-LOCXCHNG</t>
  </si>
  <si>
    <t>Basic</t>
  </si>
  <si>
    <t>Local</t>
  </si>
  <si>
    <t>Exchange</t>
  </si>
  <si>
    <t>NW-DNSDS1</t>
  </si>
  <si>
    <t>NW-DSLSVC</t>
  </si>
  <si>
    <t>Dsl</t>
  </si>
  <si>
    <t>OTHER CIRCUITS</t>
  </si>
  <si>
    <t>telco</t>
  </si>
  <si>
    <t>Ocxx</t>
  </si>
  <si>
    <t>Lines</t>
  </si>
  <si>
    <t>Ds3</t>
  </si>
  <si>
    <t>ETHERNET w/NET</t>
  </si>
  <si>
    <t>internet product -- not transport</t>
  </si>
  <si>
    <t>Ds1</t>
  </si>
  <si>
    <t>DEDICATED INTERNET</t>
  </si>
  <si>
    <t>NW-COMMERCL</t>
  </si>
  <si>
    <t>Commercial</t>
  </si>
  <si>
    <t>Svcs</t>
  </si>
  <si>
    <t>NW-BBMISC</t>
  </si>
  <si>
    <t>Miscellaneous</t>
  </si>
  <si>
    <t>Servi</t>
  </si>
  <si>
    <t>NW-ACCESS</t>
  </si>
  <si>
    <t>Dialup</t>
  </si>
  <si>
    <t>resale</t>
  </si>
  <si>
    <t>resale / wholesale revenue</t>
  </si>
  <si>
    <t>SNAP-BTP</t>
  </si>
  <si>
    <t>Business</t>
  </si>
  <si>
    <t>Triple</t>
  </si>
  <si>
    <t>Play</t>
  </si>
  <si>
    <t>tpbc</t>
  </si>
  <si>
    <t>3rd party billing &amp; collections</t>
  </si>
  <si>
    <t>SNAP-BSPP</t>
  </si>
  <si>
    <t>Single</t>
  </si>
  <si>
    <t>Phone</t>
  </si>
  <si>
    <t>retail</t>
  </si>
  <si>
    <t>direct retail revenue</t>
  </si>
  <si>
    <t>SNAP-BDPI</t>
  </si>
  <si>
    <t>Double</t>
  </si>
  <si>
    <t>w/Internet</t>
  </si>
  <si>
    <t>localsvc</t>
  </si>
  <si>
    <t>SNAP-BDPV</t>
  </si>
  <si>
    <t>w/Video</t>
  </si>
  <si>
    <t>BUILDING &amp; SHELTERS</t>
  </si>
  <si>
    <t>2122-000</t>
  </si>
  <si>
    <t>FURNITURE</t>
  </si>
  <si>
    <t>2122-100</t>
  </si>
  <si>
    <t>LEASEHOLD IMPROVEMENTS</t>
  </si>
  <si>
    <t>2122-200</t>
  </si>
  <si>
    <t>SATELLITE EQUIPMENT</t>
  </si>
  <si>
    <t>2123-000</t>
  </si>
  <si>
    <t>OFFICE EQUIPMENT</t>
  </si>
  <si>
    <t>2123-100</t>
  </si>
  <si>
    <t>COMMUNICATIONS EQUIPMENT</t>
  </si>
  <si>
    <t>2124-000</t>
  </si>
  <si>
    <t>COMPUTER EQUIPMENT</t>
  </si>
  <si>
    <t>2212-000</t>
  </si>
  <si>
    <t>DIGITAL ELECTRONIC CO</t>
  </si>
  <si>
    <t>2232-000</t>
  </si>
  <si>
    <t>CIRCUIT EQUIPMENT</t>
  </si>
  <si>
    <t>2351-000</t>
  </si>
  <si>
    <t>PUBLIC TELEPHONE EQUIPMENT</t>
  </si>
  <si>
    <t>2411-000</t>
  </si>
  <si>
    <t>POLES</t>
  </si>
  <si>
    <t>2421-000</t>
  </si>
  <si>
    <t>AERIAL CABLE</t>
  </si>
  <si>
    <t>2422-000</t>
  </si>
  <si>
    <t>UNDERGROUND CABLE</t>
  </si>
  <si>
    <t>2422-100</t>
  </si>
  <si>
    <t>UNDERGROUND CABLE-FIBER</t>
  </si>
  <si>
    <t>2423-000</t>
  </si>
  <si>
    <t>BURIED CABLE</t>
  </si>
  <si>
    <t>2423-100</t>
  </si>
  <si>
    <t>FIBER CABLE</t>
  </si>
  <si>
    <t>2426-000</t>
  </si>
  <si>
    <t>INTRABUILDING NETWORK CABLE</t>
  </si>
  <si>
    <t>2431-000</t>
  </si>
  <si>
    <t>AERIAL WIRE</t>
  </si>
  <si>
    <t>2441-000</t>
  </si>
  <si>
    <t>UNDERGROUND CONDUIT</t>
  </si>
  <si>
    <t>2690-000</t>
  </si>
  <si>
    <t>ORGANIZATION COSTS</t>
  </si>
  <si>
    <t>2690-100</t>
  </si>
  <si>
    <t>COMPUTER SOFTWARE</t>
  </si>
  <si>
    <t>2690-200</t>
  </si>
  <si>
    <t>LICENSE INVESTMENTS</t>
  </si>
  <si>
    <t>2690-300</t>
  </si>
  <si>
    <t>TRADEMARK/TRADENAME</t>
  </si>
  <si>
    <t>3005-000</t>
  </si>
  <si>
    <t>ACC AMORT-GOODWILL</t>
  </si>
  <si>
    <t>3005-100</t>
  </si>
  <si>
    <t>ACC AMORT-PLANT ADJ ACK</t>
  </si>
  <si>
    <t>3005-200</t>
  </si>
  <si>
    <t>ACC AMORT-PLT ACQ ADJ ACK</t>
  </si>
  <si>
    <t>3005-300</t>
  </si>
  <si>
    <t>ACC AMORT-PLT ACQ ADJ SHW</t>
  </si>
  <si>
    <t>3005-400</t>
  </si>
  <si>
    <t>ACC AMORT-ACQ COST ADJ SW</t>
  </si>
  <si>
    <t>3005-500</t>
  </si>
  <si>
    <t>ACC AMORT-PLANT ADJ ARTESIA</t>
  </si>
  <si>
    <t>3005-600</t>
  </si>
  <si>
    <t>ACC AMORT-EXCESS COST</t>
  </si>
  <si>
    <t>3100-000</t>
  </si>
  <si>
    <t>ACCUMULATED DEPRECIATION</t>
  </si>
  <si>
    <t>3112-000</t>
  </si>
  <si>
    <t>ACC DEPR-VEHICLES</t>
  </si>
  <si>
    <t>3116-000</t>
  </si>
  <si>
    <t>ACC DEPR-OTHER WORK EQUIP</t>
  </si>
  <si>
    <t>00000</t>
  </si>
  <si>
    <t>P1000</t>
  </si>
  <si>
    <t>P1100</t>
  </si>
  <si>
    <t>11100</t>
  </si>
  <si>
    <t>11200</t>
  </si>
  <si>
    <t>11300</t>
  </si>
  <si>
    <t>11400</t>
  </si>
  <si>
    <t>11500</t>
  </si>
  <si>
    <t>11600</t>
  </si>
  <si>
    <t>11900</t>
  </si>
  <si>
    <t>P1500</t>
  </si>
  <si>
    <t>15100</t>
  </si>
  <si>
    <t>15300</t>
  </si>
  <si>
    <t>15500</t>
  </si>
  <si>
    <t>P1700</t>
  </si>
  <si>
    <t>17100</t>
  </si>
  <si>
    <t>17200</t>
  </si>
  <si>
    <t>17300</t>
  </si>
  <si>
    <t>17600</t>
  </si>
  <si>
    <t>17700</t>
  </si>
  <si>
    <t>17900</t>
  </si>
  <si>
    <t>P1900</t>
  </si>
  <si>
    <t>19100</t>
  </si>
  <si>
    <t>19200</t>
  </si>
  <si>
    <t>19300</t>
  </si>
  <si>
    <t>19900</t>
  </si>
  <si>
    <t>P2000</t>
  </si>
  <si>
    <t>P2100</t>
  </si>
  <si>
    <t>21100</t>
  </si>
  <si>
    <t>21200</t>
  </si>
  <si>
    <t>21300</t>
  </si>
  <si>
    <t>21500</t>
  </si>
  <si>
    <t>21600</t>
  </si>
  <si>
    <t>P2500</t>
  </si>
  <si>
    <t>25100</t>
  </si>
  <si>
    <t>25200</t>
  </si>
  <si>
    <t>25300</t>
  </si>
  <si>
    <t>25400</t>
  </si>
  <si>
    <t>25500</t>
  </si>
  <si>
    <t>25800</t>
  </si>
  <si>
    <t>25900</t>
  </si>
  <si>
    <t>P4000</t>
  </si>
  <si>
    <t>P4100</t>
  </si>
  <si>
    <t>41100</t>
  </si>
  <si>
    <t>41120</t>
  </si>
  <si>
    <t>41150</t>
  </si>
  <si>
    <t>41300</t>
  </si>
  <si>
    <t>41500</t>
  </si>
  <si>
    <t>P4500</t>
  </si>
  <si>
    <t>45100</t>
  </si>
  <si>
    <t>45200</t>
  </si>
  <si>
    <t>45800</t>
  </si>
  <si>
    <t>45900</t>
  </si>
  <si>
    <t>P5000</t>
  </si>
  <si>
    <t>P5100</t>
  </si>
  <si>
    <t>51100</t>
  </si>
  <si>
    <t>51200</t>
  </si>
  <si>
    <t>51300</t>
  </si>
  <si>
    <t>51400</t>
  </si>
  <si>
    <t>P5300</t>
  </si>
  <si>
    <t>53100</t>
  </si>
  <si>
    <t>53200</t>
  </si>
  <si>
    <t>53300</t>
  </si>
  <si>
    <t>53400</t>
  </si>
  <si>
    <t>53900</t>
  </si>
  <si>
    <t>P5500</t>
  </si>
  <si>
    <t>55100</t>
  </si>
  <si>
    <t>55200</t>
  </si>
  <si>
    <t>55300</t>
  </si>
  <si>
    <t>55500</t>
  </si>
  <si>
    <t>55800</t>
  </si>
  <si>
    <t>55900</t>
  </si>
  <si>
    <t>P6900</t>
  </si>
  <si>
    <t>69900</t>
  </si>
  <si>
    <t>P8000</t>
  </si>
  <si>
    <t>P8100</t>
  </si>
  <si>
    <t>81200</t>
  </si>
  <si>
    <t>81300</t>
  </si>
  <si>
    <t>81400</t>
  </si>
  <si>
    <t>81500</t>
  </si>
  <si>
    <t>P8500</t>
  </si>
  <si>
    <t>85100</t>
  </si>
  <si>
    <t>85300</t>
  </si>
  <si>
    <t>85400</t>
  </si>
  <si>
    <t>85500</t>
  </si>
  <si>
    <t>85600</t>
  </si>
  <si>
    <t>P8900</t>
  </si>
  <si>
    <t>89100</t>
  </si>
  <si>
    <t>89400</t>
  </si>
  <si>
    <t>89900</t>
  </si>
  <si>
    <t>256k</t>
  </si>
  <si>
    <t>41110</t>
  </si>
  <si>
    <t>Other (nonaccounting) professional/certified outside assistance.</t>
  </si>
  <si>
    <t>6995</t>
  </si>
  <si>
    <t>Customer premise equipment-key systems</t>
  </si>
  <si>
    <t>25510</t>
  </si>
  <si>
    <t>600010</t>
  </si>
  <si>
    <t>Any NON-Maintenance type office service such as Mat Cleaning, Shred IT, Community Coffee etc.</t>
  </si>
  <si>
    <t>605060</t>
  </si>
  <si>
    <t>Workplace Health &amp; Safety</t>
  </si>
  <si>
    <t>Letterhead, business cards</t>
  </si>
  <si>
    <t>CPE UNCOLLECTIBLES</t>
  </si>
  <si>
    <t>5375-000</t>
  </si>
  <si>
    <t>PROFESSIONAL SERVICE REVENUE</t>
  </si>
  <si>
    <t>5375-001</t>
  </si>
  <si>
    <t>AFFIL SERVICES - BRANCH</t>
  </si>
  <si>
    <t>5375-002</t>
  </si>
  <si>
    <t>AFFIL SERVICES - TELAPAK</t>
  </si>
  <si>
    <t>5375-008</t>
  </si>
  <si>
    <t>AFFIL SERVICES - TELAPEX</t>
  </si>
  <si>
    <t>5375-103</t>
  </si>
  <si>
    <t>VOICE MAIL REVENUES-DELTA</t>
  </si>
  <si>
    <t>5375-105</t>
  </si>
  <si>
    <t>VOICE MAIL REVENUES-FRANKLIN</t>
  </si>
  <si>
    <t>5375-202</t>
  </si>
  <si>
    <t>WIRELESS COMMISSIONS-CELL SO</t>
  </si>
  <si>
    <t>5375-900</t>
  </si>
  <si>
    <t>WIRELESS RETAIL REVENUES</t>
  </si>
  <si>
    <t>5375-910</t>
  </si>
  <si>
    <t>PAGING REVENUES</t>
  </si>
  <si>
    <t>5400-100</t>
  </si>
  <si>
    <t>099</t>
  </si>
  <si>
    <t>Retained Earnings</t>
  </si>
  <si>
    <t>Basic Local Service</t>
  </si>
  <si>
    <t>Area Calling Plan</t>
  </si>
  <si>
    <t>Federal Res Credit</t>
  </si>
  <si>
    <t>Oth Loc Recurr Charges (Call Feat)</t>
  </si>
  <si>
    <t>Oth Loc Link Up Discounts</t>
  </si>
  <si>
    <t>Oth Loc Nonrecurring Chgs (Setup)</t>
  </si>
  <si>
    <t>Oth Loc Directory Assistance</t>
  </si>
  <si>
    <t>Originating Acp</t>
  </si>
  <si>
    <t>Terminating Acp</t>
  </si>
  <si>
    <t>Universal Service</t>
  </si>
  <si>
    <t>End User Charges</t>
  </si>
  <si>
    <t>Federal Usf Charges</t>
  </si>
  <si>
    <t>Ixc Carrier Change Charges</t>
  </si>
  <si>
    <t>900 Blocking</t>
  </si>
  <si>
    <t>End User Line Chg Credit</t>
  </si>
  <si>
    <t>Cabs Switched (Fed) (Fgd)</t>
  </si>
  <si>
    <t>Cabs Switched (Cellular)</t>
  </si>
  <si>
    <t>Neca Switched</t>
  </si>
  <si>
    <t>Cabs Special (Fed)</t>
  </si>
  <si>
    <t>Cabs Special Adsl</t>
  </si>
  <si>
    <t>Cabs Switched (State)</t>
  </si>
  <si>
    <t>Cabs Special (State)</t>
  </si>
  <si>
    <t>Long Dist Revenue</t>
  </si>
  <si>
    <t>Long Dist Revenue-Branch</t>
  </si>
  <si>
    <t>Long Dist Revenue-Cell South</t>
  </si>
  <si>
    <t>Long Dist Revenue-Delta</t>
  </si>
  <si>
    <t>Long Dist Revenue-Franklin</t>
  </si>
  <si>
    <t>Long Dist Revenue-Telapex</t>
  </si>
  <si>
    <t>Directory Revenue</t>
  </si>
  <si>
    <t>Rent Revenue</t>
  </si>
  <si>
    <t>Rent Revenue-Branch</t>
  </si>
  <si>
    <t>Rent Revenue-Cellular South</t>
  </si>
  <si>
    <t>Rent Revenue-Networks</t>
  </si>
  <si>
    <t>E911 Chgs</t>
  </si>
  <si>
    <t>Customer Ops Rev - Lidb Access</t>
  </si>
  <si>
    <t>Plant Ops Rev - Frame Relay</t>
  </si>
  <si>
    <t>Other Incidental Reg Rev</t>
  </si>
  <si>
    <t>Carrier B&amp;C-At&amp;T</t>
  </si>
  <si>
    <t>Carrier B&amp;C-Tld</t>
  </si>
  <si>
    <t>Carrier B&amp;C-Nwk Tandem</t>
  </si>
  <si>
    <t>Carrier B&amp;C-Bellsouth</t>
  </si>
  <si>
    <t>Carrier B&amp;C-Illuminet</t>
  </si>
  <si>
    <t>Video Revenue</t>
  </si>
  <si>
    <t>Internet Revenue</t>
  </si>
  <si>
    <t>Equipment Revenue</t>
  </si>
  <si>
    <t>Maintenance Plan Revenues</t>
  </si>
  <si>
    <t>Other Deregulated Revenues</t>
  </si>
  <si>
    <t>Headend Usage Rev (Branch)</t>
  </si>
  <si>
    <t>Headend Usage Rev (Delta)</t>
  </si>
  <si>
    <t>Headend Usage Rev (Networks)</t>
  </si>
  <si>
    <t>Myrio Usage Rev (Delta)</t>
  </si>
  <si>
    <t>Myrio Usage Rev (Networks)</t>
  </si>
  <si>
    <t>Uncollectible Revenues</t>
  </si>
  <si>
    <t>Transport Services Recurring</t>
  </si>
  <si>
    <t>Transport - Cell South Rec</t>
  </si>
  <si>
    <t>Transport - Delta Rec</t>
  </si>
  <si>
    <t>Transport - Franklin Rec</t>
  </si>
  <si>
    <t>Transport - Telapex Rec</t>
  </si>
  <si>
    <t>Switched Services Recurring</t>
  </si>
  <si>
    <t>Switched - Cell South Rec</t>
  </si>
  <si>
    <t>Switched - Franklin Rec</t>
  </si>
  <si>
    <t>Switched - Telapex Rec</t>
  </si>
  <si>
    <t>Ftth Local Service</t>
  </si>
  <si>
    <t>Ftth Subscriber Line Charges</t>
  </si>
  <si>
    <t>Ftth Other Regulated Svc Revenues</t>
  </si>
  <si>
    <t>Ftth Long Distance Revenues</t>
  </si>
  <si>
    <t>Ftth High Speen Internet Services</t>
  </si>
  <si>
    <t>Ftth Video Revenues</t>
  </si>
  <si>
    <t>BRANCH CABLE, INC.</t>
  </si>
  <si>
    <t>Cable Television - Content Wholesale</t>
  </si>
  <si>
    <t>Cable Television - Consumer</t>
  </si>
  <si>
    <t>Maintenance Revenues (Franklin)</t>
  </si>
  <si>
    <t>Late Charges</t>
  </si>
  <si>
    <t>Cancellation Charges</t>
  </si>
  <si>
    <t>Basic Service Analog</t>
  </si>
  <si>
    <t>Basic Service Digital</t>
  </si>
  <si>
    <t>Premium Service Analog</t>
  </si>
  <si>
    <t>Premium Service Digital</t>
  </si>
  <si>
    <t>Pay Channel-Pay Per View</t>
  </si>
  <si>
    <t>Cable Installation</t>
  </si>
  <si>
    <t>Cable Receivers Leased</t>
  </si>
  <si>
    <t>Cable Additional Outlets</t>
  </si>
  <si>
    <t>Cable Late Fees</t>
  </si>
  <si>
    <t>Affiliated Access Charges-Delta</t>
  </si>
  <si>
    <t>Affiliated Access Charges-Franklin</t>
  </si>
  <si>
    <t>Affiliated Access Charges-Networks</t>
  </si>
  <si>
    <t>Cable Uncollectibles</t>
  </si>
  <si>
    <t>Cpe Retail Sales</t>
  </si>
  <si>
    <t>Cpe Lease Revenues</t>
  </si>
  <si>
    <t>Cpe Installation</t>
  </si>
  <si>
    <t>Cpe Maintenance</t>
  </si>
  <si>
    <t>Cpe Pay Phone Revenues</t>
  </si>
  <si>
    <t>Cpe Uncollectibles</t>
  </si>
  <si>
    <t>Professional Service Revenue</t>
  </si>
  <si>
    <t>Voice Mail Revenues-Delta</t>
  </si>
  <si>
    <t>Tower Rental Revenue-Cell South</t>
  </si>
  <si>
    <t>Paging Revenues</t>
  </si>
  <si>
    <t>Dialup Access</t>
  </si>
  <si>
    <t>Dialup Setup Fees</t>
  </si>
  <si>
    <t>Dialup Education/Nonprofit</t>
  </si>
  <si>
    <t>Dialup Email Accounts</t>
  </si>
  <si>
    <t>Subscriber Hware/Sware</t>
  </si>
  <si>
    <t>Dsl Access</t>
  </si>
  <si>
    <t>Dsl Access-Wholesale</t>
  </si>
  <si>
    <t>Dsl Setup</t>
  </si>
  <si>
    <t>Satellite Access</t>
  </si>
  <si>
    <t>Affiliated Internet Access (Tpl Pl)</t>
  </si>
  <si>
    <t>Business Dedicated</t>
  </si>
  <si>
    <t>Business Commercial Web Pkgs</t>
  </si>
  <si>
    <t>Web Other Services</t>
  </si>
  <si>
    <t>Professional Services (Nonaffil)</t>
  </si>
  <si>
    <t>Prof Services-Branch</t>
  </si>
  <si>
    <t>Prof Services-Delta</t>
  </si>
  <si>
    <t>Prof Services-Franklin</t>
  </si>
  <si>
    <t>Prof Services-Telapex</t>
  </si>
  <si>
    <t>Prof Services-Networks</t>
  </si>
  <si>
    <t>Coloc Rent-Telapex</t>
  </si>
  <si>
    <t>Equipment Sales</t>
  </si>
  <si>
    <t>Excess Usage</t>
  </si>
  <si>
    <t>800 Usage</t>
  </si>
  <si>
    <t>Reconnect Fees:Dialup</t>
  </si>
  <si>
    <t>Nsf Charges</t>
  </si>
  <si>
    <t>Domain Marketing Services</t>
  </si>
  <si>
    <t>Uncollectible Accounts</t>
  </si>
  <si>
    <t>Affil Revenues-Branch</t>
  </si>
  <si>
    <t>Affil Revenues-Cellular South</t>
  </si>
  <si>
    <t>Affil Revenues-Delta</t>
  </si>
  <si>
    <t>Affil Revenues-Franklin</t>
  </si>
  <si>
    <t>Affil Revenues-Networks</t>
  </si>
  <si>
    <t>Affil Revenues-Sh Esop-Branch</t>
  </si>
  <si>
    <t>Affil Revenues-Sh Esop-Cell So</t>
  </si>
  <si>
    <t>Affil Revenues-Sh Esop-Delta</t>
  </si>
  <si>
    <t>Affil Revenues-Sh Esop-Franklin</t>
  </si>
  <si>
    <t>Affil Revenues-Sh Esop-Telapex</t>
  </si>
  <si>
    <t>Affil Revenues-Sh Esop-Networks</t>
  </si>
  <si>
    <t>Affil Revenues Spec Alloc-Branch</t>
  </si>
  <si>
    <t>Affil Revenues Spec Alloc-Cell Sout</t>
  </si>
  <si>
    <t>Affil Revenues Spec Alloc-Delta</t>
  </si>
  <si>
    <t>Affil Revenues Spec Alloc-Franklin</t>
  </si>
  <si>
    <t>Affil Revenues Spec Alloc-Networks</t>
  </si>
  <si>
    <t>Accts Pay-USF Charge PassThru</t>
  </si>
  <si>
    <t>58640C</t>
  </si>
  <si>
    <t>OTHER REGULATED OPERATING REVENUE</t>
  </si>
  <si>
    <t>625090</t>
  </si>
  <si>
    <t>NETWORK ACCESS</t>
  </si>
  <si>
    <t>Cellular</t>
  </si>
  <si>
    <t>NECA</t>
  </si>
  <si>
    <t>USF</t>
  </si>
  <si>
    <t>Billing &amp; collections</t>
  </si>
  <si>
    <t>Commercial web services</t>
  </si>
  <si>
    <t>Directory revenue</t>
  </si>
  <si>
    <t>LONG DISTANCE</t>
  </si>
  <si>
    <t>Resale usage</t>
  </si>
  <si>
    <t>Retail usage</t>
  </si>
  <si>
    <t>Third party b&amp;c</t>
  </si>
  <si>
    <t>Latawide plan</t>
  </si>
  <si>
    <t>Nationwide plan</t>
  </si>
  <si>
    <t>LOCAL SERVICE</t>
  </si>
  <si>
    <t>Flat rate service</t>
  </si>
  <si>
    <t>Area calling plan</t>
  </si>
  <si>
    <t>Calling features</t>
  </si>
  <si>
    <t>Directory assistance</t>
  </si>
  <si>
    <t>INTERNET SERVCE</t>
  </si>
  <si>
    <t>Access plans</t>
  </si>
  <si>
    <t>Other internet services</t>
  </si>
  <si>
    <t>Wholesale dsl</t>
  </si>
  <si>
    <t>VIDEO SERVICES</t>
  </si>
  <si>
    <t>BASE VIDEO PLANS</t>
  </si>
  <si>
    <t>HBO</t>
  </si>
  <si>
    <t>PPV</t>
  </si>
  <si>
    <t>OTHER VIDEO SVCS</t>
  </si>
  <si>
    <t>High definition</t>
  </si>
  <si>
    <t>On-screen caller id</t>
  </si>
  <si>
    <t>Digital Tier (coax system)</t>
  </si>
  <si>
    <t xml:space="preserve">Wholesale content </t>
  </si>
  <si>
    <t>Equipment sales</t>
  </si>
  <si>
    <t>Professional services</t>
  </si>
  <si>
    <t>Late fees</t>
  </si>
  <si>
    <t>Cancellation charges</t>
  </si>
  <si>
    <t>NSF charges</t>
  </si>
  <si>
    <t>5500-720</t>
  </si>
  <si>
    <t>INSTALLATION &amp; REPAIR REV</t>
  </si>
  <si>
    <t>5500-800</t>
  </si>
  <si>
    <t>INTERCOMPANY SERVICE REVENUE (TPKs)</t>
  </si>
  <si>
    <t>5500-801</t>
  </si>
  <si>
    <t>INTERCOMPANY SVC REV-BRANCH</t>
  </si>
  <si>
    <t>5500-803</t>
  </si>
  <si>
    <t>INTERCOMPANY SVC REV-DELTA</t>
  </si>
  <si>
    <t>5500-805</t>
  </si>
  <si>
    <t>INTERCOMPANY SVC REV-FRANKLIN</t>
  </si>
  <si>
    <t>5500-809</t>
  </si>
  <si>
    <t>INTERCOMPANY SVC REV-TEL LONG DISTN</t>
  </si>
  <si>
    <t>5500-811</t>
  </si>
  <si>
    <t>INTERCOMPANY SVC REV-INTERNET</t>
  </si>
  <si>
    <t>5500-813</t>
  </si>
  <si>
    <t>INTERCOMPANY SVC REV-NETWORKS</t>
  </si>
  <si>
    <t>5500-850</t>
  </si>
  <si>
    <t>INTERCOMPANY SALES REVENUE (TPKs)</t>
  </si>
  <si>
    <t>5500-860</t>
  </si>
  <si>
    <t>INTERCOMPANY LEASE REVENUE (TPKs)</t>
  </si>
  <si>
    <t>5705-000</t>
  </si>
  <si>
    <t>INTERSTATE LONG DISTANCE</t>
  </si>
  <si>
    <t>5705-001</t>
  </si>
  <si>
    <t>CAPITAL LEASE - BROOKHAVEN</t>
  </si>
  <si>
    <t>4250-200</t>
  </si>
  <si>
    <t>CAPITAL LEASE - MEMPHIS NETWORX</t>
  </si>
  <si>
    <t>4265-002</t>
  </si>
  <si>
    <t>NOTES PAY-CELLULAR SOUTH</t>
  </si>
  <si>
    <t>4265-003</t>
  </si>
  <si>
    <t>NOTES PAY-DELTA TELEPHONE</t>
  </si>
  <si>
    <t>4265-004</t>
  </si>
  <si>
    <t>NOTES PAY-DELTATEL</t>
  </si>
  <si>
    <t>4265-005</t>
  </si>
  <si>
    <t>NOTES PAY-FRANKLIN TELEPHON</t>
  </si>
  <si>
    <t>4265-008</t>
  </si>
  <si>
    <t>NOTES PAY-TELAPEX</t>
  </si>
  <si>
    <t>4266-002</t>
  </si>
  <si>
    <t>CURR PORTION OF N/P-CELL SO</t>
  </si>
  <si>
    <t>4266-003</t>
  </si>
  <si>
    <t>MATERIALS &amp; SUPPLIES INVENTORIES</t>
  </si>
  <si>
    <t>PREPAYMENTS</t>
  </si>
  <si>
    <t>130000</t>
  </si>
  <si>
    <t>OTHER PREPAYMENTS</t>
  </si>
  <si>
    <t>OTHER CURRENT ASSETS</t>
  </si>
  <si>
    <t>INVESTMENT IN AFFILIATES</t>
  </si>
  <si>
    <t>CURRENT ASSETS</t>
  </si>
  <si>
    <t>UNAMORTIZED DEBT ISSUANCE</t>
  </si>
  <si>
    <t>Cobank Participation Certificates</t>
  </si>
  <si>
    <t>NONCURRENT DEFERRED TAX ASSET</t>
  </si>
  <si>
    <t>605040</t>
  </si>
  <si>
    <t>ACCTS REC-INTEREST &amp; DIVIDENDS</t>
  </si>
  <si>
    <t>1190-900</t>
  </si>
  <si>
    <t>ACCTS REC-OTHER</t>
  </si>
  <si>
    <t>1195-001</t>
  </si>
  <si>
    <t>ACCTS REC-BRANCH CABLE</t>
  </si>
  <si>
    <t>1195-002</t>
  </si>
  <si>
    <t>ACCTS REC-CELL SOUTH INC</t>
  </si>
  <si>
    <t>1195-003</t>
  </si>
  <si>
    <t>ACCTS REC-DELTA TELEPHONE</t>
  </si>
  <si>
    <t>1195-004</t>
  </si>
  <si>
    <t>ACCTS REC-DELTATEL</t>
  </si>
  <si>
    <t>1195-005</t>
  </si>
  <si>
    <t>ACCTS REC-FRANKLIN TELEPHONE</t>
  </si>
  <si>
    <t>1195-008</t>
  </si>
  <si>
    <t>ACCTS REC-TELAPEX</t>
  </si>
  <si>
    <t>1195-009</t>
  </si>
  <si>
    <t>ACCTS REC-TELAPEX LONG DIST</t>
  </si>
  <si>
    <t>1195-011</t>
  </si>
  <si>
    <t>ACCTS REC-TPI INTERNET</t>
  </si>
  <si>
    <t>1195-013</t>
  </si>
  <si>
    <t>ACCTS REC-TELEPAK NETWORK INC</t>
  </si>
  <si>
    <t>1195-017</t>
  </si>
  <si>
    <t>ACCTS REC-CELLULAR SOUTH LICENSES</t>
  </si>
  <si>
    <t>1195-018</t>
  </si>
  <si>
    <t>ACCTS REC-CELLULAR SOUTH REAL ESTAT</t>
  </si>
  <si>
    <t>1195-019</t>
  </si>
  <si>
    <t>ACCTS REC-CELL SOUTH EQUIP LEASING</t>
  </si>
  <si>
    <t>1195-020</t>
  </si>
  <si>
    <t>ACCTS REC-CELLULAR SOUTH PARTNER</t>
  </si>
  <si>
    <t>1195-030</t>
  </si>
  <si>
    <t>ACCTS REC-INTERCOMPANY INSTALLMENT</t>
  </si>
  <si>
    <t>1200-000</t>
  </si>
  <si>
    <t>NOTES REC-CURRENT-OTHER</t>
  </si>
  <si>
    <t>1205-000</t>
  </si>
  <si>
    <t>NOTES REC-CURRENT-AFFILIATE</t>
  </si>
  <si>
    <t>1205-001</t>
  </si>
  <si>
    <t>NOTES REC-CURRENT-BRANCH</t>
  </si>
  <si>
    <t>1205-011</t>
  </si>
  <si>
    <t>NOTES REC-CURRENT-TIN</t>
  </si>
  <si>
    <t>1205-013</t>
  </si>
  <si>
    <t>NOTES REC-CURRENT-NWK</t>
  </si>
  <si>
    <t>1210-000</t>
  </si>
  <si>
    <t>INVENTORY-CELLULAR</t>
  </si>
  <si>
    <t>1212-000</t>
  </si>
  <si>
    <t>INVENTORY-REFURBISHED</t>
  </si>
  <si>
    <t>1215-000</t>
  </si>
  <si>
    <t>INVENTORY-ACCESSORIES</t>
  </si>
  <si>
    <t>1220-000</t>
  </si>
  <si>
    <t>MATERIAL &amp; SUPPLIES</t>
  </si>
  <si>
    <t>1300-000</t>
  </si>
  <si>
    <t>PREPAID INCOME TAXES</t>
  </si>
  <si>
    <t>1301-000</t>
  </si>
  <si>
    <t>TAXES RECEIVED FROM AFFILIATES</t>
  </si>
  <si>
    <t>1310-000</t>
  </si>
  <si>
    <t>PREPAID INSURANCE</t>
  </si>
  <si>
    <t>1330-100</t>
  </si>
  <si>
    <t>PREPAID PENSION COST</t>
  </si>
  <si>
    <t>1330-150</t>
  </si>
  <si>
    <t>PREPAID ESOP COST</t>
  </si>
  <si>
    <t>1330-200</t>
  </si>
  <si>
    <t>PREPAID LEASE</t>
  </si>
  <si>
    <t>1330-300</t>
  </si>
  <si>
    <t>PREPAID TOWER RENTAL</t>
  </si>
  <si>
    <t>1330-400</t>
  </si>
  <si>
    <t>PREPAID MAINTENANCE</t>
  </si>
  <si>
    <t>1330-900</t>
  </si>
  <si>
    <t>PREPAID OTHER EXPENSE</t>
  </si>
  <si>
    <t>1360-000</t>
  </si>
  <si>
    <t>CURRENT DEFERRED TAX ASSET</t>
  </si>
  <si>
    <t>1360-100</t>
  </si>
  <si>
    <t>1405-002</t>
  </si>
  <si>
    <t>NOTES REC-CELLULAR SOUTH</t>
  </si>
  <si>
    <t>1405-008</t>
  </si>
  <si>
    <t>NOTES REC-TELAPEX</t>
  </si>
  <si>
    <t>1405-011</t>
  </si>
  <si>
    <t>NOTES REC-TPI INTERNET</t>
  </si>
  <si>
    <t>1405-013</t>
  </si>
  <si>
    <t>NOTES REC-TELEPAK NETWORKS</t>
  </si>
  <si>
    <t>1405-017</t>
  </si>
  <si>
    <t>NOTES REC-CS LICENSING</t>
  </si>
  <si>
    <t>1405-018</t>
  </si>
  <si>
    <t>NOTES REC-CS REAL ESTATE</t>
  </si>
  <si>
    <t>1405-019</t>
  </si>
  <si>
    <t>NOTES REC-CS EQUIP LSG</t>
  </si>
  <si>
    <t>1406-001</t>
  </si>
  <si>
    <t>CURR PORTION OF N/R-BRANCH</t>
  </si>
  <si>
    <t>1406-002</t>
  </si>
  <si>
    <t>ACC AMORT-LOAN ORIGINATION</t>
  </si>
  <si>
    <t>1440-150</t>
  </si>
  <si>
    <t>DEFERRED ESOP</t>
  </si>
  <si>
    <t>1440-200</t>
  </si>
  <si>
    <t>FCC LICENSES</t>
  </si>
  <si>
    <t>1440-210</t>
  </si>
  <si>
    <t>ACC AMORT-FCC LICENSES</t>
  </si>
  <si>
    <t>2003-200</t>
  </si>
  <si>
    <t>PLANT UNDER CONSTRUCTION-CONTRACTS</t>
  </si>
  <si>
    <t>2003-300</t>
  </si>
  <si>
    <t>PLANT UNDER CONSTRUCTION</t>
  </si>
  <si>
    <t>2005-000</t>
  </si>
  <si>
    <t>GOODWILL</t>
  </si>
  <si>
    <t>2005-100</t>
  </si>
  <si>
    <t>TEL PLANT ADJUST-ACKERMAN</t>
  </si>
  <si>
    <t>2005-200</t>
  </si>
  <si>
    <t>TEL PLANT ADJUST-ACKERMAN ACQUIS</t>
  </si>
  <si>
    <t>2005-300</t>
  </si>
  <si>
    <t>TEL PLANT ADJUST-SHERWOOD ACQUIS</t>
  </si>
  <si>
    <t>2005-400</t>
  </si>
  <si>
    <t>TEL PLANT ADJUST-SHERWOOD BAL SH</t>
  </si>
  <si>
    <t>2005-500</t>
  </si>
  <si>
    <t>TEL PLANT ADJUST-ARTESIA</t>
  </si>
  <si>
    <t>2005-600</t>
  </si>
  <si>
    <t>EXCESS OF COST OVER BOOK VALUE</t>
  </si>
  <si>
    <t>2006-000</t>
  </si>
  <si>
    <t>NONOPERATING PLANT</t>
  </si>
  <si>
    <t>2111-000</t>
  </si>
  <si>
    <t>LAND COSTS AND CLEARING</t>
  </si>
  <si>
    <t>2111-100</t>
  </si>
  <si>
    <t>LAND EASEMENTS</t>
  </si>
  <si>
    <t>2111-200</t>
  </si>
  <si>
    <t>LAND IMPROVEMENTS</t>
  </si>
  <si>
    <t>2111-300</t>
  </si>
  <si>
    <t>LEASE ACQUISTION COST</t>
  </si>
  <si>
    <t>2112-000</t>
  </si>
  <si>
    <t>VEHICLES</t>
  </si>
  <si>
    <t>2113-000</t>
  </si>
  <si>
    <t>RF &amp; CIRCUIT EQUIPMENT (NON-INTELL)</t>
  </si>
  <si>
    <t>2113-100</t>
  </si>
  <si>
    <t>HEADEND EQUIPMENT</t>
  </si>
  <si>
    <t>2113-200</t>
  </si>
  <si>
    <t>DISTRIBUTION SYSTEM PLANT</t>
  </si>
  <si>
    <t>2113-300</t>
  </si>
  <si>
    <t>CPU-BASED CIRCUIT EQUIPMENT(INTELL)</t>
  </si>
  <si>
    <t>2113-400</t>
  </si>
  <si>
    <t>CENTRAL OFFICE COLOCATION COSTS</t>
  </si>
  <si>
    <t>2114-000</t>
  </si>
  <si>
    <t>DIGITAL CATV RECEIVERS</t>
  </si>
  <si>
    <t>2115-000</t>
  </si>
  <si>
    <t>SWITCHING EQUIPMENT</t>
  </si>
  <si>
    <t>2116-000</t>
  </si>
  <si>
    <t>OTHER WORK EQUIP (INSTALL &amp; TEST)</t>
  </si>
  <si>
    <t>2116-100</t>
  </si>
  <si>
    <t>Accts Pay-AT&amp;T</t>
  </si>
  <si>
    <t>Accts Pay-NECA</t>
  </si>
  <si>
    <t>401265</t>
  </si>
  <si>
    <t>401290</t>
  </si>
  <si>
    <t>Accts Pay-Garnishments</t>
  </si>
  <si>
    <t>017</t>
  </si>
  <si>
    <t>047</t>
  </si>
  <si>
    <t>257</t>
  </si>
  <si>
    <t>MS deregulated</t>
  </si>
  <si>
    <t>deregulated</t>
  </si>
  <si>
    <t>Customer Equip/Premise Maintenance</t>
  </si>
  <si>
    <t>232100</t>
  </si>
  <si>
    <t>Premises Distribution Equipment</t>
  </si>
  <si>
    <t>3116-100</t>
  </si>
  <si>
    <t>ACC DEPR-CO TESTING EQUIP</t>
  </si>
  <si>
    <t>3121-000</t>
  </si>
  <si>
    <t>ACC DEPR-BUILDINGS &amp; SHELTERS</t>
  </si>
  <si>
    <t>3122-000</t>
  </si>
  <si>
    <t>ACC DEPR-FURNITURE</t>
  </si>
  <si>
    <t>3123-000</t>
  </si>
  <si>
    <t>ACC DEPR-OFFICE SUPPORT EQUIP</t>
  </si>
  <si>
    <t>3123-100</t>
  </si>
  <si>
    <t>ACC DEPR-COMPANY COMM EQUIP</t>
  </si>
  <si>
    <t>3124-000</t>
  </si>
  <si>
    <t>ACC DEPR-COMPUTER EQUIP</t>
  </si>
  <si>
    <t>3212-000</t>
  </si>
  <si>
    <t>ACC DEPR-DIGITAL ELEC CO</t>
  </si>
  <si>
    <t>3232-000</t>
  </si>
  <si>
    <t>ACC DEPR-CIRCUIT EQUIP</t>
  </si>
  <si>
    <t>3351-000</t>
  </si>
  <si>
    <t>ACC DEPR-PUBLIC TELEPHONE</t>
  </si>
  <si>
    <t>3411-000</t>
  </si>
  <si>
    <t>ACC DEPR-POLE LINES</t>
  </si>
  <si>
    <t>3421-000</t>
  </si>
  <si>
    <t>ACC DEPR-AERIAL CABLE</t>
  </si>
  <si>
    <t>3422-000</t>
  </si>
  <si>
    <t>ACC DEPR-UNDERGROUND CABLE</t>
  </si>
  <si>
    <t>3422-100</t>
  </si>
  <si>
    <t>CURR PORTION OF N/R-CELL SO</t>
  </si>
  <si>
    <t>1406-008</t>
  </si>
  <si>
    <t>CURR PORTION OF N/R-TELAPEX</t>
  </si>
  <si>
    <t>1406-011</t>
  </si>
  <si>
    <t>CURR PORTION OF N/R-INTERNET</t>
  </si>
  <si>
    <t>1406-013</t>
  </si>
  <si>
    <t>CURR PORTION OF N/R-NETWORKS</t>
  </si>
  <si>
    <t>1406-017</t>
  </si>
  <si>
    <t>CURR PORTION OF N/R-LICENSING</t>
  </si>
  <si>
    <t>1406-018</t>
  </si>
  <si>
    <t>CURR PORTION OF N/R-REAL ESTATE</t>
  </si>
  <si>
    <t>1406-019</t>
  </si>
  <si>
    <t>CURR PORTION OF N/R-EQUIP LSG</t>
  </si>
  <si>
    <t>1407-000</t>
  </si>
  <si>
    <t>NON REGULATED INVESTMENT</t>
  </si>
  <si>
    <t>1410-000</t>
  </si>
  <si>
    <t>DEPOSITS</t>
  </si>
  <si>
    <t>1410-900</t>
  </si>
  <si>
    <t>OTHER NONCURRENT ASSETS</t>
  </si>
  <si>
    <t>1413-000</t>
  </si>
  <si>
    <t>CASH SURRENDER VALUE</t>
  </si>
  <si>
    <t>CSI</t>
  </si>
  <si>
    <t>CSR</t>
  </si>
  <si>
    <t>CSL</t>
  </si>
  <si>
    <t>CLI</t>
  </si>
  <si>
    <t>CSP</t>
  </si>
  <si>
    <t>CSE</t>
  </si>
  <si>
    <t>CSC</t>
  </si>
  <si>
    <t>BCI</t>
  </si>
  <si>
    <t>DTC</t>
  </si>
  <si>
    <t>DTI</t>
  </si>
  <si>
    <t>FTC</t>
  </si>
  <si>
    <t>TNI</t>
  </si>
  <si>
    <t>TPI</t>
  </si>
  <si>
    <t>TPC</t>
  </si>
  <si>
    <t>4550-100</t>
  </si>
  <si>
    <t>RETAINED EARNINGS (DIVIDENDS)</t>
  </si>
  <si>
    <t>4550-200</t>
  </si>
  <si>
    <t>RETAINED EARNINGS BANK ADJUSTMENTS</t>
  </si>
  <si>
    <t>4550-500</t>
  </si>
  <si>
    <t>RETAINED EARNINGS-2ND TIER SUBS</t>
  </si>
  <si>
    <t>4560-000</t>
  </si>
  <si>
    <t>OTHER COMPREHENSIVE INCOME</t>
  </si>
  <si>
    <t>4560-100</t>
  </si>
  <si>
    <t>OTHER COMPREHENSIVE INCOME-TAX EFFC</t>
  </si>
  <si>
    <t>5001-000</t>
  </si>
  <si>
    <t>BASIC LOCAL SERVICE</t>
  </si>
  <si>
    <t>5001-400</t>
  </si>
  <si>
    <t>AREA CALLING PLAN</t>
  </si>
  <si>
    <t>5001-430</t>
  </si>
  <si>
    <t>FEDERAL RES CREDIT</t>
  </si>
  <si>
    <t>5040-000</t>
  </si>
  <si>
    <t>LOCAL PRIVATE LINE</t>
  </si>
  <si>
    <t>I DON'T LIKE THIS --- TOO MUCH DUPLICATION!!!!  THERE HAS TO BE ANOTHER WAY TO GET INDUSTRIES SEPARATE FOR THE CONSOLIDATED FINANCIALS</t>
  </si>
  <si>
    <t>ALSO, might could CHANGE the consol income stmt :O   --- rather than industry on a revenue line --- actually put a product line???  Regardless of company??</t>
  </si>
  <si>
    <t>ALABAMA</t>
  </si>
  <si>
    <t>ARKANSAS</t>
  </si>
  <si>
    <t>FLORIDA</t>
  </si>
  <si>
    <t>KENTUCKY</t>
  </si>
  <si>
    <t>LOUISIANA</t>
  </si>
  <si>
    <t>MISSISSIPPI</t>
  </si>
  <si>
    <t>MISSOURI</t>
  </si>
  <si>
    <t>PENNSYLVANIA</t>
  </si>
  <si>
    <t>TENNESSEE</t>
  </si>
  <si>
    <t>Lost Rabbit</t>
  </si>
  <si>
    <t>Crystal Springs</t>
  </si>
  <si>
    <t>Roxie</t>
  </si>
  <si>
    <t>Stennis</t>
  </si>
  <si>
    <t>Louise</t>
  </si>
  <si>
    <t>Ackerman</t>
  </si>
  <si>
    <t>Eagle Lake, MS</t>
  </si>
  <si>
    <t>Chester</t>
  </si>
  <si>
    <t>Holly Bluff</t>
  </si>
  <si>
    <t>Isola</t>
  </si>
  <si>
    <t>Eagle Lake, LA</t>
  </si>
  <si>
    <t>Merigold</t>
  </si>
  <si>
    <t>Meadville</t>
  </si>
  <si>
    <t>New Augusta</t>
  </si>
  <si>
    <t>Artesia</t>
  </si>
  <si>
    <t>Barlow</t>
  </si>
  <si>
    <t>Eddiceton</t>
  </si>
  <si>
    <t>Janice</t>
  </si>
  <si>
    <t>Crosby</t>
  </si>
  <si>
    <t>NewHebron</t>
  </si>
  <si>
    <t>Benndale</t>
  </si>
  <si>
    <t>Residential Triple Play</t>
  </si>
  <si>
    <t>Business Triple Play</t>
  </si>
  <si>
    <t>Residential Double Play Internet</t>
  </si>
  <si>
    <t>Residential Double Play Video</t>
  </si>
  <si>
    <t>Residential Single Play Video</t>
  </si>
  <si>
    <t>Residential Single Play Phone</t>
  </si>
  <si>
    <t>Business Double Play Internet</t>
  </si>
  <si>
    <t>Business Double Play Video</t>
  </si>
  <si>
    <t>ACC DEPR-UNDERGROUND CABLE-FIBER</t>
  </si>
  <si>
    <t>3423-000</t>
  </si>
  <si>
    <t>ACC DEPR-BURIED CABLE</t>
  </si>
  <si>
    <t>3423-100</t>
  </si>
  <si>
    <t>ACC DEPR-FIBER CABLE</t>
  </si>
  <si>
    <t>3426-000</t>
  </si>
  <si>
    <t>ACC DEPR-INTRABLDG NETWORK CABLE</t>
  </si>
  <si>
    <t>3431-000</t>
  </si>
  <si>
    <t>ACC DEPR-AERIAL WRIE</t>
  </si>
  <si>
    <t>3441-000</t>
  </si>
  <si>
    <t>ACC DEPR-UNDERGROUND CONDUITS</t>
  </si>
  <si>
    <t>3690-000</t>
  </si>
  <si>
    <t>ACCUMULATED AMORTIZATION</t>
  </si>
  <si>
    <t>3690-210</t>
  </si>
  <si>
    <t>ACC AMORT-LICENSE INVESTMENTS</t>
  </si>
  <si>
    <t>4010-100</t>
  </si>
  <si>
    <t>ACCTS PAY-TRADE</t>
  </si>
  <si>
    <t>4010-105</t>
  </si>
  <si>
    <t>ACCTS PAY-MCGEHEE ENGINEERS</t>
  </si>
  <si>
    <t>4010-110</t>
  </si>
  <si>
    <t>ACCTS PAY-CONSTRUCTION</t>
  </si>
  <si>
    <t>4010-115</t>
  </si>
  <si>
    <t>ACCTS PAY-RETAINAGE</t>
  </si>
  <si>
    <t>4010-120</t>
  </si>
  <si>
    <t>ACCTS PAY-CUSTOMER REFUNDS</t>
  </si>
  <si>
    <t>4010-125</t>
  </si>
  <si>
    <t>ACCTS PAY-BELLSOUTH</t>
  </si>
  <si>
    <t>4010-180</t>
  </si>
  <si>
    <t>ACCTS PAY-PHONE &amp; ACCESSORY VENDOR</t>
  </si>
  <si>
    <t>4010-190</t>
  </si>
  <si>
    <t>ACCTS PAY-ACCRUED</t>
  </si>
  <si>
    <t>4010-200</t>
  </si>
  <si>
    <t>ACCTS PAY-AT&amp;T INTER</t>
  </si>
  <si>
    <t>4010-205</t>
  </si>
  <si>
    <t>ACCTS PAY-AT&amp;T</t>
  </si>
  <si>
    <t>4010-210</t>
  </si>
  <si>
    <t>ACCTS PAY-AT&amp;T OCP</t>
  </si>
  <si>
    <t>4010-220</t>
  </si>
  <si>
    <t>ACCTS PAY-US INTELCO</t>
  </si>
  <si>
    <t>4010-230</t>
  </si>
  <si>
    <t>ACCTS PAY-AT&amp;T BUSINESS MINIMUM</t>
  </si>
  <si>
    <t>4010-240</t>
  </si>
  <si>
    <t>ACCTS PAY-AT&amp;T UNIV CONNECTIVY CHG</t>
  </si>
  <si>
    <t>4010-250</t>
  </si>
  <si>
    <t>ACCTS PAY-AT&amp;T INTERNAT/OTHER TOLL</t>
  </si>
  <si>
    <t>4010-255</t>
  </si>
  <si>
    <t>ACCTS PAY-ATT INTERLATA WATS</t>
  </si>
  <si>
    <t>4010-260</t>
  </si>
  <si>
    <t>ACCTS PAY-AT&amp;T CARRIER LINE CHARGE</t>
  </si>
  <si>
    <t>4010-265</t>
  </si>
  <si>
    <t>ACCTS PAY-INTERSTATE DA</t>
  </si>
  <si>
    <t>4010-270</t>
  </si>
  <si>
    <t>ACCTS PAY-BELL INTRA</t>
  </si>
  <si>
    <t>4010-275</t>
  </si>
  <si>
    <t>ACCTS PAY-BELL INTER</t>
  </si>
  <si>
    <t>4010-300</t>
  </si>
  <si>
    <t>ACCTS PAY-ROAMER CHARGES</t>
  </si>
  <si>
    <t>4010-400</t>
  </si>
  <si>
    <t>ACCTS PAY-ACP CARRIERS</t>
  </si>
  <si>
    <t>4010-500</t>
  </si>
  <si>
    <t>ACCTS PAY-COBANK</t>
  </si>
  <si>
    <t>4010-600</t>
  </si>
  <si>
    <t>ACCTS PAY-EXCISE TAX</t>
  </si>
  <si>
    <t>4010-610</t>
  </si>
  <si>
    <t>ACCTS PAY-SALES TAX</t>
  </si>
  <si>
    <t>4010-615</t>
  </si>
  <si>
    <t>ACCTS PAY-CITY TAXES</t>
  </si>
  <si>
    <t>4010-620</t>
  </si>
  <si>
    <t>SALES TAX RESERVE-CURRENT</t>
  </si>
  <si>
    <t>4010-630</t>
  </si>
  <si>
    <t>ACCTS PAY-E911 TAX</t>
  </si>
  <si>
    <t>4010-635</t>
  </si>
  <si>
    <t>ACCTS PAY-E911 TRAINING</t>
  </si>
  <si>
    <t>4010-650</t>
  </si>
  <si>
    <t>CASH-AMSOUTH MONEY MARKET</t>
  </si>
  <si>
    <t>1130-175</t>
  </si>
  <si>
    <t>CASH-AMSOUTH TEMP INVEST</t>
  </si>
  <si>
    <t>1130-190</t>
  </si>
  <si>
    <t>CASH-AMSOUTH BENEFITS ACCOUNT</t>
  </si>
  <si>
    <t>1130-200</t>
  </si>
  <si>
    <t>CASH-BANK OF FRANKLIN COLL</t>
  </si>
  <si>
    <t>1130-205</t>
  </si>
  <si>
    <t>CASH-BANK OF FRANKLIN COLL MCTC</t>
  </si>
  <si>
    <t>1130-230</t>
  </si>
  <si>
    <t>CASH-BANK OF FRANKLIN CHKG</t>
  </si>
  <si>
    <t>1130-235</t>
  </si>
  <si>
    <t>CASH-BANK OF FRANKLIN CHKG MCTC</t>
  </si>
  <si>
    <t>1130-240</t>
  </si>
  <si>
    <t>CASH-BANK OF FRANKLIN PAYROLL</t>
  </si>
  <si>
    <t>1130-300</t>
  </si>
  <si>
    <t>CASH-TRUSTMARK COLL</t>
  </si>
  <si>
    <t>1130-310</t>
  </si>
  <si>
    <t>CASH-TRUSTMARK-ACCOUNTS PAYABLE</t>
  </si>
  <si>
    <t>1130-320</t>
  </si>
  <si>
    <t>CASH-TRUSTMARK-EMPL REIMBURSEMENT</t>
  </si>
  <si>
    <t>1130-400</t>
  </si>
  <si>
    <t>CASH-UNION PLANTERS</t>
  </si>
  <si>
    <t>1130-480</t>
  </si>
  <si>
    <t>CASH-UP CAFETERIA PLAN</t>
  </si>
  <si>
    <t>1130-485</t>
  </si>
  <si>
    <t>CASH-UP DENTAL/VISION PLAN</t>
  </si>
  <si>
    <t>1130-490</t>
  </si>
  <si>
    <t>CASH-UP GROUP MEDICAL GENERAL</t>
  </si>
  <si>
    <t>1130-495</t>
  </si>
  <si>
    <t>CASH-UP GROUP MEDICAL MONEY</t>
  </si>
  <si>
    <t>1130-500</t>
  </si>
  <si>
    <t>CASH-BANCORP SOUTH</t>
  </si>
  <si>
    <t>1130-510</t>
  </si>
  <si>
    <t>CASH-BANK PLUS</t>
  </si>
  <si>
    <t>1130-520</t>
  </si>
  <si>
    <t>CASH-CENTURY BANK</t>
  </si>
  <si>
    <t>1130-530</t>
  </si>
  <si>
    <t>CASH-CLEVELAND STATE BANK</t>
  </si>
  <si>
    <t>1130-540</t>
  </si>
  <si>
    <t>CASH-DEUTSCHE BANK</t>
  </si>
  <si>
    <t>1130-550</t>
  </si>
  <si>
    <t>Landline Telephone Service</t>
  </si>
  <si>
    <t>Landline Telephone Service (Affiliated)</t>
  </si>
  <si>
    <t>Long Distance Charges (Affiliated)</t>
  </si>
  <si>
    <t>Vehicle Maintenance</t>
  </si>
  <si>
    <t>602520</t>
  </si>
  <si>
    <t>602570</t>
  </si>
  <si>
    <t>Air transportation</t>
  </si>
  <si>
    <t>Ground transportation</t>
  </si>
  <si>
    <t>610090</t>
  </si>
  <si>
    <t>610010</t>
  </si>
  <si>
    <t>Health, Life, &amp; Disability</t>
  </si>
  <si>
    <t>602555</t>
  </si>
  <si>
    <t>Continuing Education</t>
  </si>
  <si>
    <t>Tuition Reimbursement</t>
  </si>
  <si>
    <t>600040</t>
  </si>
  <si>
    <t>InHouse Training</t>
  </si>
  <si>
    <t>602560</t>
  </si>
  <si>
    <t>602562</t>
  </si>
  <si>
    <t>602564</t>
  </si>
  <si>
    <t>Contract Labor</t>
  </si>
  <si>
    <t>PROFESSIONAL &amp; OTHER SERVICES</t>
  </si>
  <si>
    <t>Audit &amp; Accounting</t>
  </si>
  <si>
    <t>Other Services</t>
  </si>
  <si>
    <t>615090</t>
  </si>
  <si>
    <t>615060</t>
  </si>
  <si>
    <t>615070</t>
  </si>
  <si>
    <t>Management Fees (Affiliated)</t>
  </si>
  <si>
    <t>Long Distance Revenue (Affiliated)</t>
  </si>
  <si>
    <t>Wholesale Internet Access (Affiliated)</t>
  </si>
  <si>
    <t>Wholesale Content Revenue (Affiliate)</t>
  </si>
  <si>
    <t>Rent Revenue (Affiliated)</t>
  </si>
  <si>
    <t>Year-end Bonuses</t>
  </si>
  <si>
    <t>Sales Commissions</t>
  </si>
  <si>
    <t>Performance Bonuses</t>
  </si>
  <si>
    <t>Other Employee Benefit Expenses</t>
  </si>
  <si>
    <t>Postage &amp; Freight</t>
  </si>
  <si>
    <t>602515</t>
  </si>
  <si>
    <t>Personnel Ads</t>
  </si>
  <si>
    <t>605025</t>
  </si>
  <si>
    <t>Vehicle Insurance</t>
  </si>
  <si>
    <t>TRAVEL &amp; VEHICLE OPERATIONS</t>
  </si>
  <si>
    <t>Office Services</t>
  </si>
  <si>
    <t>605015</t>
  </si>
  <si>
    <t>612515</t>
  </si>
  <si>
    <t>612540</t>
  </si>
  <si>
    <t>IRU Cable Maintenance (Affiliated)</t>
  </si>
  <si>
    <t>Headend Maintenance (Affiliated)</t>
  </si>
  <si>
    <t>System Equipment Maintenance</t>
  </si>
  <si>
    <t xml:space="preserve">Miscellaneous commercial </t>
  </si>
  <si>
    <t>Various/All circuits</t>
  </si>
  <si>
    <t>605035</t>
  </si>
  <si>
    <t>PC Support Services (Affiliated)</t>
  </si>
  <si>
    <t>615040</t>
  </si>
  <si>
    <t>615510</t>
  </si>
  <si>
    <t>615500</t>
  </si>
  <si>
    <t>Intercompany Service agreements</t>
  </si>
  <si>
    <t>Billing &amp; Collections (Affiliated)</t>
  </si>
  <si>
    <t>Business software usage (Affiliated)</t>
  </si>
  <si>
    <t>615530</t>
  </si>
  <si>
    <t>615550</t>
  </si>
  <si>
    <t>Advertising</t>
  </si>
  <si>
    <t>Office Printing</t>
  </si>
  <si>
    <t>617520</t>
  </si>
  <si>
    <t>617560</t>
  </si>
  <si>
    <t>Free Service Giveaways</t>
  </si>
  <si>
    <t>Video Content Costs (Affiliated)</t>
  </si>
  <si>
    <t>Voice Mail Costs (Affiliated)</t>
  </si>
  <si>
    <t>Usage Based Access Charges</t>
  </si>
  <si>
    <t>Usage Based Access Charges (Affiliated)</t>
  </si>
  <si>
    <t>Resale landline access</t>
  </si>
  <si>
    <t>CUSTOMER DEPOSITS</t>
  </si>
  <si>
    <t>4040-050</t>
  </si>
  <si>
    <t>CUSTOMER DEPOSITS-HELD IN S/O</t>
  </si>
  <si>
    <t>4050-000</t>
  </si>
  <si>
    <t>NOTES PAYABLE-CURRENT-OTHER</t>
  </si>
  <si>
    <t>4050-100</t>
  </si>
  <si>
    <t>NOTES PAYABLE-MFB</t>
  </si>
  <si>
    <t>4055-000</t>
  </si>
  <si>
    <t>NOTES PAYABLE-CURRENT-AFFILIATES</t>
  </si>
  <si>
    <t>4055-003</t>
  </si>
  <si>
    <t>NOTES PAYABLE-CURRENT-DTC</t>
  </si>
  <si>
    <t>4055-008</t>
  </si>
  <si>
    <t>NOTES PAYABLE-CURRENT-TPI</t>
  </si>
  <si>
    <t>4060-000</t>
  </si>
  <si>
    <t>CAPITAL LEASES-CURRENT</t>
  </si>
  <si>
    <t>4070-000</t>
  </si>
  <si>
    <t>ACCRUED INCOME TAXES</t>
  </si>
  <si>
    <t>4070-010</t>
  </si>
  <si>
    <t>ACC INCOME TAX-MISSISSIPPI</t>
  </si>
  <si>
    <t>4070-011</t>
  </si>
  <si>
    <t>ACC INCOME TAX-ALABAMA</t>
  </si>
  <si>
    <t>4070-012</t>
  </si>
  <si>
    <t>ACC INCOME TAX-FLORIDA</t>
  </si>
  <si>
    <t>4070-013</t>
  </si>
  <si>
    <t>ACC INCOME TAX-TENNESSEE</t>
  </si>
  <si>
    <t>4070-014</t>
  </si>
  <si>
    <t>ACC INCOME TAX-ARKANSAS</t>
  </si>
  <si>
    <t>4070-015</t>
  </si>
  <si>
    <t>ACC INCOME TAX-LOUISIANA</t>
  </si>
  <si>
    <t>4070-016</t>
  </si>
  <si>
    <t>ACC INCOME TAX-MISSOURI</t>
  </si>
  <si>
    <t>4070-017</t>
  </si>
  <si>
    <t>ACC INCOME TAX-KENTUCKY</t>
  </si>
  <si>
    <t>4070-100</t>
  </si>
  <si>
    <t>ACCRUED INCOME TAXES-CONSOLIDATED</t>
  </si>
  <si>
    <t>4071-001</t>
  </si>
  <si>
    <t>TAXES DUE FROM BRANCH</t>
  </si>
  <si>
    <t>4071-002</t>
  </si>
  <si>
    <t>TAXES DUE FROM CELL SOUTH</t>
  </si>
  <si>
    <t>4071-003</t>
  </si>
  <si>
    <t>TAXES DUE FROM DELTA TELEPHONE</t>
  </si>
  <si>
    <t>4071-004</t>
  </si>
  <si>
    <t>TAXES DUE FROM DELTATEL</t>
  </si>
  <si>
    <t>4071-005</t>
  </si>
  <si>
    <t>TAXES DUE FROM FRANKLIN TELEPHONE</t>
  </si>
  <si>
    <t>4071-008</t>
  </si>
  <si>
    <t>TAXES DUE FROM TELAPEX</t>
  </si>
  <si>
    <t>4071-009</t>
  </si>
  <si>
    <t>TAXES DUE FROM TEL LONG DISTANCE</t>
  </si>
  <si>
    <t>4071-011</t>
  </si>
  <si>
    <t>TAXES DUE FROM TPI INTERNET</t>
  </si>
  <si>
    <t>4071-013</t>
  </si>
  <si>
    <t>TAXES DUE FROM TELEPAK NETWORKS</t>
  </si>
  <si>
    <t>4071-017</t>
  </si>
  <si>
    <t>TAXES DUE FROM CS LICENSING</t>
  </si>
  <si>
    <t>4071-018</t>
  </si>
  <si>
    <t>TAXES DUE FROM CS REAL ESTATE</t>
  </si>
  <si>
    <t>4071-019</t>
  </si>
  <si>
    <t>4071-020</t>
  </si>
  <si>
    <t>TAXES DUE FROM CS PARTNERS</t>
  </si>
  <si>
    <t>4080-000</t>
  </si>
  <si>
    <t>ACCRUED TAX-FRANCHISE</t>
  </si>
  <si>
    <t>4080-100</t>
  </si>
  <si>
    <t>ACCRUED TAX-PROPERTY</t>
  </si>
  <si>
    <t>4080-200</t>
  </si>
  <si>
    <t>ACCRUED TAX-UTILITIES TAX</t>
  </si>
  <si>
    <t>4080-500</t>
  </si>
  <si>
    <t>ACCRUED TAX-USE</t>
  </si>
  <si>
    <t>4080-700</t>
  </si>
  <si>
    <t>ACCRUED TAX-FICA</t>
  </si>
  <si>
    <t>4080-710</t>
  </si>
  <si>
    <t>ACCRUED TAX-FUTA</t>
  </si>
  <si>
    <t>4080-720</t>
  </si>
  <si>
    <t>ACCRUED TAX-SUTA</t>
  </si>
  <si>
    <t>4100-000</t>
  </si>
  <si>
    <t>CURRENT DEFERRED TAX LIAB</t>
  </si>
  <si>
    <t>4100-100</t>
  </si>
  <si>
    <t>CURRENT DEFERRED TAX LIAB-CONSOL</t>
  </si>
  <si>
    <t>4120-100</t>
  </si>
  <si>
    <t>ACCRUED SALARY/COMMISSIONS</t>
  </si>
  <si>
    <t>4120-110</t>
  </si>
  <si>
    <t>ACCRUED AGENT COMMISSIONS</t>
  </si>
  <si>
    <t>4120-200</t>
  </si>
  <si>
    <t>ACCRUED VACATION</t>
  </si>
  <si>
    <t>4120-300</t>
  </si>
  <si>
    <t>ACCRUED YEAR END BONUS</t>
  </si>
  <si>
    <t>4120-400</t>
  </si>
  <si>
    <t>ACCRUED PENSION</t>
  </si>
  <si>
    <t>4120-450</t>
  </si>
  <si>
    <t>ACCRUED ESOP CONTRIBUTION</t>
  </si>
  <si>
    <t>4120-500</t>
  </si>
  <si>
    <t>ACCRUED 401K CONTRIBUTIONS</t>
  </si>
  <si>
    <t>4120-600</t>
  </si>
  <si>
    <t>ACCRUED INSURANCE</t>
  </si>
  <si>
    <t>4120-700</t>
  </si>
  <si>
    <t>ACCRUED INTEREST</t>
  </si>
  <si>
    <t>4120-710</t>
  </si>
  <si>
    <t>ACCRUED INTEREST-WACHOVIA</t>
  </si>
  <si>
    <t>4120-720</t>
  </si>
  <si>
    <t>ACCRUED INTEREST-MBFC</t>
  </si>
  <si>
    <t>4120-750</t>
  </si>
  <si>
    <t>ACCRUED INTEREST-CUSTOMER DEPOSITS</t>
  </si>
  <si>
    <t>4120-800</t>
  </si>
  <si>
    <t>ACCRUED RENT</t>
  </si>
  <si>
    <t>4120-900</t>
  </si>
  <si>
    <t>ACCRUED EXPENSES-OTHER</t>
  </si>
  <si>
    <t>4130-300</t>
  </si>
  <si>
    <t>Billing Sware Usage-Branch</t>
  </si>
  <si>
    <t>Billing Sware Usage-Delta</t>
  </si>
  <si>
    <t>Billing Sware Usage-Franklin</t>
  </si>
  <si>
    <t>Equipment Cost</t>
  </si>
  <si>
    <t>Depreciation Expense</t>
  </si>
  <si>
    <t>State Franchise Taxes</t>
  </si>
  <si>
    <t>NEW</t>
  </si>
  <si>
    <t>113010</t>
  </si>
  <si>
    <t>113020</t>
  </si>
  <si>
    <t>113040</t>
  </si>
  <si>
    <t>113090</t>
  </si>
  <si>
    <t>115000</t>
  </si>
  <si>
    <t>115010</t>
  </si>
  <si>
    <t>116010</t>
  </si>
  <si>
    <t>116020</t>
  </si>
  <si>
    <t>118000</t>
  </si>
  <si>
    <t>118100</t>
  </si>
  <si>
    <t>119000</t>
  </si>
  <si>
    <t>119010</t>
  </si>
  <si>
    <t>119011</t>
  </si>
  <si>
    <t>119015</t>
  </si>
  <si>
    <t>119020</t>
  </si>
  <si>
    <t>119035</t>
  </si>
  <si>
    <t>119040</t>
  </si>
  <si>
    <t>119050</t>
  </si>
  <si>
    <t>119051</t>
  </si>
  <si>
    <t>119060</t>
  </si>
  <si>
    <t>119090</t>
  </si>
  <si>
    <t>119500</t>
  </si>
  <si>
    <t>120500</t>
  </si>
  <si>
    <t>122000</t>
  </si>
  <si>
    <t>131000</t>
  </si>
  <si>
    <t>OTHER CURR LIAB-GROUP MEDICAL PLAN</t>
  </si>
  <si>
    <t>4130-400</t>
  </si>
  <si>
    <t>OTHER CURR LIAB-CAFETERIA PLAN</t>
  </si>
  <si>
    <t>4130-500</t>
  </si>
  <si>
    <t>OTHER CURR LIAB-DENTAL/VISION PLAN</t>
  </si>
  <si>
    <t>4210-100</t>
  </si>
  <si>
    <t>NOTES PAY-REA-5%</t>
  </si>
  <si>
    <t>4210-110</t>
  </si>
  <si>
    <t>CURR PORTION OF N/P-REA</t>
  </si>
  <si>
    <t>4210-120</t>
  </si>
  <si>
    <t>NOTES PAY-REA-2%</t>
  </si>
  <si>
    <t>4210-190</t>
  </si>
  <si>
    <t>REA NOTES-PREPAYMENTS</t>
  </si>
  <si>
    <t>4210-200</t>
  </si>
  <si>
    <t>NOTES PAY-COBANK</t>
  </si>
  <si>
    <t>4210-210</t>
  </si>
  <si>
    <t>CURR PORTION OF N/P-COBANK</t>
  </si>
  <si>
    <t>6424</t>
  </si>
  <si>
    <t>141090</t>
  </si>
  <si>
    <t>Other Noncurrent assets</t>
  </si>
  <si>
    <t>DEFERRED MAINT &amp; RETIREMENTS</t>
  </si>
  <si>
    <t>412030</t>
  </si>
  <si>
    <t>431090</t>
  </si>
  <si>
    <t>Other Long-Term Accruals</t>
  </si>
  <si>
    <t>604099</t>
  </si>
  <si>
    <t>Accts Rec-Bell</t>
  </si>
  <si>
    <t>604060</t>
  </si>
  <si>
    <t>Vehicle Lease</t>
  </si>
  <si>
    <t>telcos</t>
  </si>
  <si>
    <t>networks</t>
  </si>
  <si>
    <t>***</t>
  </si>
  <si>
    <t>networks ftth</t>
  </si>
  <si>
    <t>networks resale/unep</t>
  </si>
  <si>
    <t>branch</t>
  </si>
  <si>
    <t>504500</t>
  </si>
  <si>
    <t>Private Line Revenue</t>
  </si>
  <si>
    <t>telcos - iswm charges</t>
  </si>
  <si>
    <t>networks - ftth</t>
  </si>
  <si>
    <t>508200</t>
  </si>
  <si>
    <t>cabs</t>
  </si>
  <si>
    <t>neca</t>
  </si>
  <si>
    <t>510500</t>
  </si>
  <si>
    <t>networks long dist</t>
  </si>
  <si>
    <t>500190</t>
  </si>
  <si>
    <t>508190</t>
  </si>
  <si>
    <t>franklin</t>
  </si>
  <si>
    <t>networks internet</t>
  </si>
  <si>
    <t>Cable Shopping Commissions</t>
  </si>
  <si>
    <t>internet service plans</t>
  </si>
  <si>
    <t>video service plans</t>
  </si>
  <si>
    <t>video premium channels</t>
  </si>
  <si>
    <t>business dedicated</t>
  </si>
  <si>
    <t>business services</t>
  </si>
  <si>
    <t>internet affiliated access</t>
  </si>
  <si>
    <t>setup &amp; service</t>
  </si>
  <si>
    <t>equipment</t>
  </si>
  <si>
    <t>internet other</t>
  </si>
  <si>
    <t>extra service charges</t>
  </si>
  <si>
    <t>(not sure what most is)</t>
  </si>
  <si>
    <t>592500</t>
  </si>
  <si>
    <t>592510</t>
  </si>
  <si>
    <t>co/notes</t>
  </si>
  <si>
    <t>notes</t>
  </si>
  <si>
    <t xml:space="preserve">  </t>
  </si>
  <si>
    <t>586400</t>
  </si>
  <si>
    <t>587500</t>
  </si>
  <si>
    <t>590000</t>
  </si>
  <si>
    <t>586350</t>
  </si>
  <si>
    <t>583000</t>
  </si>
  <si>
    <t>584000</t>
  </si>
  <si>
    <t>telapex</t>
  </si>
  <si>
    <t>5999-999</t>
  </si>
  <si>
    <t>599999</t>
  </si>
  <si>
    <t>585000</t>
  </si>
  <si>
    <t>585500</t>
  </si>
  <si>
    <t>600005</t>
  </si>
  <si>
    <t>600050</t>
  </si>
  <si>
    <t>600075</t>
  </si>
  <si>
    <t>602505</t>
  </si>
  <si>
    <t>602525</t>
  </si>
  <si>
    <t>604010</t>
  </si>
  <si>
    <t>604050</t>
  </si>
  <si>
    <t>604020</t>
  </si>
  <si>
    <t>604030</t>
  </si>
  <si>
    <t>610005</t>
  </si>
  <si>
    <t>610025</t>
  </si>
  <si>
    <t>610075</t>
  </si>
  <si>
    <t>Facilities Rents</t>
  </si>
  <si>
    <t>Office Maintenance</t>
  </si>
  <si>
    <t>612530</t>
  </si>
  <si>
    <t>612550</t>
  </si>
  <si>
    <t>612560</t>
  </si>
  <si>
    <t>612525</t>
  </si>
  <si>
    <t>612570</t>
  </si>
  <si>
    <t>604040</t>
  </si>
  <si>
    <t>625060</t>
  </si>
  <si>
    <t>625065</t>
  </si>
  <si>
    <t>625040</t>
  </si>
  <si>
    <t>625045</t>
  </si>
  <si>
    <t>625080</t>
  </si>
  <si>
    <t>INTERSTATE LD</t>
  </si>
  <si>
    <t>5280-003</t>
  </si>
  <si>
    <t>MISC OPERATING REVENUES-DELTA</t>
  </si>
  <si>
    <t>5280-005</t>
  </si>
  <si>
    <t>MISC OPERATING REVENUES-FRANKLIN</t>
  </si>
  <si>
    <t>5753-000</t>
  </si>
  <si>
    <t>UPGRADE FEES</t>
  </si>
  <si>
    <t>5500-613</t>
  </si>
  <si>
    <t>PHONE BK TRANSFER FEE</t>
  </si>
  <si>
    <t>5762-000</t>
  </si>
  <si>
    <t>DATA MINUTES LOCAL</t>
  </si>
  <si>
    <t>5763-000</t>
  </si>
  <si>
    <t>DATA MINUTES LOCAL OVERAGE</t>
  </si>
  <si>
    <t>5764-000</t>
  </si>
  <si>
    <t>DATA MINUTES ROAMING</t>
  </si>
  <si>
    <t>5765-000</t>
  </si>
  <si>
    <t>S60</t>
  </si>
  <si>
    <t>S50</t>
  </si>
  <si>
    <t>S70</t>
  </si>
  <si>
    <t>8100</t>
  </si>
  <si>
    <t>8900</t>
  </si>
  <si>
    <t>407210</t>
  </si>
  <si>
    <t>407220</t>
  </si>
  <si>
    <t>AFFIL REVENUES SPEC ALLOC-CELL SOUT</t>
  </si>
  <si>
    <t>5915-903</t>
  </si>
  <si>
    <t>AFFIL REVENUES SPEC ALLOC-DELTA</t>
  </si>
  <si>
    <t>5915-905</t>
  </si>
  <si>
    <t>AFFIL REVENUES SPEC ALLOC-FRANKLIN</t>
  </si>
  <si>
    <t>5915-913</t>
  </si>
  <si>
    <t>AFFIL REVENUES SPEC ALLOC-NETWORKS</t>
  </si>
  <si>
    <t>6025-900</t>
  </si>
  <si>
    <t>CAPITALIZED BENEFITS</t>
  </si>
  <si>
    <t>5960-200</t>
  </si>
  <si>
    <t>GAIN (LOSS) ON SALE OF INVESTMENTS</t>
  </si>
  <si>
    <t>6125-065</t>
  </si>
  <si>
    <t>CONSTRUCTION SUPPLIES</t>
  </si>
  <si>
    <t>5170-013</t>
  </si>
  <si>
    <t>CARRIER B&amp;C-NWK TANDEM</t>
  </si>
  <si>
    <t>5771-000</t>
  </si>
  <si>
    <t>DATA MINUTES UNLIMITED</t>
  </si>
  <si>
    <t>5705-101</t>
  </si>
  <si>
    <t>INTERNATL TOLL</t>
  </si>
  <si>
    <t>5771-100</t>
  </si>
  <si>
    <t>MKTG DISC-EMP/TEST DATA MINUTES</t>
  </si>
  <si>
    <t>6450-055</t>
  </si>
  <si>
    <t>SYSTEM TRANSACTION FEES</t>
  </si>
  <si>
    <t>6350-005</t>
  </si>
  <si>
    <t>OTHER TAXES</t>
  </si>
  <si>
    <t>6350-025</t>
  </si>
  <si>
    <t>PROPERTY TAXES</t>
  </si>
  <si>
    <t>6350-050</t>
  </si>
  <si>
    <t>PENALTIES - NONDEDUCTIBLE</t>
  </si>
  <si>
    <t>6350-075</t>
  </si>
  <si>
    <t>LOCAL FRANCHISE TAXES</t>
  </si>
  <si>
    <t>6350-125</t>
  </si>
  <si>
    <t>USF CHARGES</t>
  </si>
  <si>
    <t>6350-130</t>
  </si>
  <si>
    <t>PICC CHARGES</t>
  </si>
  <si>
    <t>6350-150</t>
  </si>
  <si>
    <t>LNP CHARGES</t>
  </si>
  <si>
    <t>6350-175</t>
  </si>
  <si>
    <t>E911 CHARGES</t>
  </si>
  <si>
    <t>6375-025</t>
  </si>
  <si>
    <t>TRAINING &amp; SEMINARS</t>
  </si>
  <si>
    <t>6375-050</t>
  </si>
  <si>
    <t>DUES</t>
  </si>
  <si>
    <t>6375-060</t>
  </si>
  <si>
    <t>SUBSCRIPTIONS</t>
  </si>
  <si>
    <t>6375-075</t>
  </si>
  <si>
    <t>THIRD PARTY VERIFICATIONS</t>
  </si>
  <si>
    <t>6375-100</t>
  </si>
  <si>
    <t>FINANCIAL SERVICES CHARGES</t>
  </si>
  <si>
    <t>6375-125</t>
  </si>
  <si>
    <t>CASH OVER/SHORT</t>
  </si>
  <si>
    <t>6375-130</t>
  </si>
  <si>
    <t>CHARGEBACKS &amp; CC FRAUD</t>
  </si>
  <si>
    <t>6375-131</t>
  </si>
  <si>
    <t>CHARGEBACKS &amp; CC FRAUD-ACCTG</t>
  </si>
  <si>
    <t>6375-135</t>
  </si>
  <si>
    <t>SUBSCRIPTION FRAUD LOSSES</t>
  </si>
  <si>
    <t>6375-150</t>
  </si>
  <si>
    <t>INTERNAL COMMUNICATIONS</t>
  </si>
  <si>
    <t>6375-175</t>
  </si>
  <si>
    <t>ABANDONED CELLSITE COST</t>
  </si>
  <si>
    <t>6375-200</t>
  </si>
  <si>
    <t>PARKING</t>
  </si>
  <si>
    <t>6375-225</t>
  </si>
  <si>
    <t>NONPROFESSIONAL DUES</t>
  </si>
  <si>
    <t>6375-250</t>
  </si>
  <si>
    <t>INSURANCE EXPENSE</t>
  </si>
  <si>
    <t>6375-275</t>
  </si>
  <si>
    <t>NPA SPLIT COSTS</t>
  </si>
  <si>
    <t>6375-300</t>
  </si>
  <si>
    <t>TRANSITION EXPENSES</t>
  </si>
  <si>
    <t>6375-325</t>
  </si>
  <si>
    <t>CONTRACT INSTALLS</t>
  </si>
  <si>
    <t>6375-350</t>
  </si>
  <si>
    <t>INSTALL DAMAGES</t>
  </si>
  <si>
    <t>6375-375</t>
  </si>
  <si>
    <t>POS POSTING ADJUSTMENTS</t>
  </si>
  <si>
    <t>6375-400</t>
  </si>
  <si>
    <t>LIFE INSURANCE CONTROL</t>
  </si>
  <si>
    <t>6375-425</t>
  </si>
  <si>
    <t>UNIFORMS</t>
  </si>
  <si>
    <t>6375-800</t>
  </si>
  <si>
    <t>CAPITALIZED ENG COST</t>
  </si>
  <si>
    <t>6375-900</t>
  </si>
  <si>
    <t>MISCELLANEOUS</t>
  </si>
  <si>
    <t>6400-005</t>
  </si>
  <si>
    <t>CORPORATE SALES ALLOCATION</t>
  </si>
  <si>
    <t>6425-002</t>
  </si>
  <si>
    <t>MANAGEMENT FEES-CELL SOUTH</t>
  </si>
  <si>
    <t>6425-004</t>
  </si>
  <si>
    <t>MANAGEMENT FEES-DELTATEL</t>
  </si>
  <si>
    <t>6425-008</t>
  </si>
  <si>
    <t>MANAGEMENT FEES-TELAPEX</t>
  </si>
  <si>
    <t>6425-050</t>
  </si>
  <si>
    <t>INTERCOMPANY LEASE EXP (CSL)</t>
  </si>
  <si>
    <t>6425-102</t>
  </si>
  <si>
    <t>BILLING/COLLECTION SERVICES - TELEP</t>
  </si>
  <si>
    <t>6425-103</t>
  </si>
  <si>
    <t>BILLING/COLLECTION SERVICES - DELTA</t>
  </si>
  <si>
    <t>6425-105</t>
  </si>
  <si>
    <t>BILLING/COLLECTION SERVICES - FRANK</t>
  </si>
  <si>
    <t>6425-113</t>
  </si>
  <si>
    <t>BILLING/COLLECTION SERVICES - NETWO</t>
  </si>
  <si>
    <t>6425-200</t>
  </si>
  <si>
    <t>APPLIC USG REV-TAXES BILLED ALL COS</t>
  </si>
  <si>
    <t>6425-201</t>
  </si>
  <si>
    <t>APPLICATION USAGE REV-BRANCH</t>
  </si>
  <si>
    <t>6425-202</t>
  </si>
  <si>
    <t>APPLICATION USAGE REV-CELL SO</t>
  </si>
  <si>
    <t>6425-203</t>
  </si>
  <si>
    <t>APPLICATION USAGE REV-DELTA</t>
  </si>
  <si>
    <t>6425-204</t>
  </si>
  <si>
    <t>APPLICATION USAGE REV-DELTATEL</t>
  </si>
  <si>
    <t>6425-205</t>
  </si>
  <si>
    <t>APPLICATION USAGE FEES-FRANKLIN</t>
  </si>
  <si>
    <t>6425-208</t>
  </si>
  <si>
    <t>APPLICATION USAGE REV-TELAPEX</t>
  </si>
  <si>
    <t>6425-209</t>
  </si>
  <si>
    <t>APPLICATION USAGE REV-LONG DISTANCE</t>
  </si>
  <si>
    <t>DEREGULATED UNCOLLECTIBLES</t>
  </si>
  <si>
    <t>1210-100</t>
  </si>
  <si>
    <t>INVENTORY W/H AT BRIGHTPOINT</t>
  </si>
  <si>
    <t>6250-213</t>
  </si>
  <si>
    <t>EV DO CHARGE - TPK NETWORKS</t>
  </si>
  <si>
    <t>1440-300</t>
  </si>
  <si>
    <t>DEFERRED CUSTOMER SETUP COSTS</t>
  </si>
  <si>
    <t>6450-100</t>
  </si>
  <si>
    <t>CUSTOMER SETUP CHARGES (AMORTZN)</t>
  </si>
  <si>
    <t>6425-701</t>
  </si>
  <si>
    <t>5240-000</t>
  </si>
  <si>
    <t>FTTH LOCAL SERVICE</t>
  </si>
  <si>
    <t>5240-200</t>
  </si>
  <si>
    <t>FTTH LONG DISTANCE REVENUES</t>
  </si>
  <si>
    <t>5240-050</t>
  </si>
  <si>
    <t>FTTH SUBSCRIBER LINE CHARGES</t>
  </si>
  <si>
    <t>5240-100</t>
  </si>
  <si>
    <t>FTTH OTHER REGULATED SVC REVENUES</t>
  </si>
  <si>
    <t>5240-300</t>
  </si>
  <si>
    <t>FTTH HIGH SPEEN INTERNET SERVICES</t>
  </si>
  <si>
    <t>5240-400</t>
  </si>
  <si>
    <t>FTTH VIDEO REVENUES</t>
  </si>
  <si>
    <t>5240-700</t>
  </si>
  <si>
    <t>FTTH EQUIPMENT REVENUES</t>
  </si>
  <si>
    <t>5240-750</t>
  </si>
  <si>
    <t>FTTH MAINT &amp; LABOR REVENUE</t>
  </si>
  <si>
    <t>5240-900</t>
  </si>
  <si>
    <t>FTTH MISCELLANEOUS FEES &amp; CHARGES</t>
  </si>
  <si>
    <t>5240-950</t>
  </si>
  <si>
    <t>FTTH USF REVENUE</t>
  </si>
  <si>
    <t>5240-999</t>
  </si>
  <si>
    <t>FTTH UNCOLLECTIBLE REVENUES</t>
  </si>
  <si>
    <t>5240-800</t>
  </si>
  <si>
    <t>FFTH OTHER DEREG SERVICE REVENUE</t>
  </si>
  <si>
    <t>6275-350</t>
  </si>
  <si>
    <t>CIRCUITS AND PORTS</t>
  </si>
  <si>
    <t>6175-910</t>
  </si>
  <si>
    <t>REFERRAL PROGRAM VOUCHERS</t>
  </si>
  <si>
    <t>5180-913</t>
  </si>
  <si>
    <t>HEADEND USAGE REV (DELTA)</t>
  </si>
  <si>
    <t>5180-923</t>
  </si>
  <si>
    <t>MYRIO USAGE REV (DELTA)</t>
  </si>
  <si>
    <t>5180-919</t>
  </si>
  <si>
    <t>HEADEND USAGE REV (NETWORKS)</t>
  </si>
  <si>
    <t>5300-809</t>
  </si>
  <si>
    <t>AFFILIATED ACCESS CHARGES-NETWORKS</t>
  </si>
  <si>
    <t>6140-000</t>
  </si>
  <si>
    <t>CTR OVERHEAD OFFSET</t>
  </si>
  <si>
    <t>5180-929</t>
  </si>
  <si>
    <t>WARRANTY NONRETURN CHARGE</t>
  </si>
  <si>
    <t>5500-743</t>
  </si>
  <si>
    <t>DATA REPAIR CHARGE</t>
  </si>
  <si>
    <t>5500-744</t>
  </si>
  <si>
    <t>WAIVER OF CHARGES</t>
  </si>
  <si>
    <t>5500-745</t>
  </si>
  <si>
    <t>INSTORE PROCESSING FEE</t>
  </si>
  <si>
    <t>5500-746</t>
  </si>
  <si>
    <t>ESECURITEL REPAIR CHARGE</t>
  </si>
  <si>
    <t>1190-980</t>
  </si>
  <si>
    <t>American Holding Eliminations</t>
  </si>
  <si>
    <t>Cellular South Eliminations</t>
  </si>
  <si>
    <t>Telapex Group GAAP Eliminations</t>
  </si>
  <si>
    <t>SUBSCRIBER STATISTICS</t>
  </si>
  <si>
    <t>Non-Prod Time Accrued</t>
  </si>
  <si>
    <t>Non-Prod Time Not Accrued</t>
  </si>
  <si>
    <t>Capital contributed-ESOP tax effect</t>
  </si>
  <si>
    <t>Capital contributed-ESOP value</t>
  </si>
  <si>
    <t>Capital contributed-Cash</t>
  </si>
  <si>
    <t>839999</t>
  </si>
  <si>
    <t>Depreciation Expense-Intangibles (Easements)</t>
  </si>
  <si>
    <t>Accumulated Depreciation-Easements</t>
  </si>
  <si>
    <t>DIALUP ACCESS</t>
  </si>
  <si>
    <t>5400-110</t>
  </si>
  <si>
    <t>DIALUP SETUP FEES</t>
  </si>
  <si>
    <t>5400-120</t>
  </si>
  <si>
    <t>DIALUP EDUCATION/NONPROFIT</t>
  </si>
  <si>
    <t>5400-130</t>
  </si>
  <si>
    <t>DIALUP EMAIL ACCOUNTS</t>
  </si>
  <si>
    <t>5400-140</t>
  </si>
  <si>
    <t>DIALUP ADDITIONAL USERS</t>
  </si>
  <si>
    <t>5400-150</t>
  </si>
  <si>
    <t>SUBSCRIBER HWARE/SWARE</t>
  </si>
  <si>
    <t>5400-200</t>
  </si>
  <si>
    <t>DSL ACCESS</t>
  </si>
  <si>
    <t>5400-210</t>
  </si>
  <si>
    <t>DSL SETUP</t>
  </si>
  <si>
    <t>5400-250</t>
  </si>
  <si>
    <t>DSL SUBSCRIBER HWARE/SWARE</t>
  </si>
  <si>
    <t>5400-300</t>
  </si>
  <si>
    <t>SATELLITE ACCESS</t>
  </si>
  <si>
    <t>5410-000</t>
  </si>
  <si>
    <t>BUSINESS DEDICATED</t>
  </si>
  <si>
    <t>5410-100</t>
  </si>
  <si>
    <t>BUSINESS COMMERCIAL WEB PKGS</t>
  </si>
  <si>
    <t>5420-000</t>
  </si>
  <si>
    <t>WEB DESIGN</t>
  </si>
  <si>
    <t>5420-013</t>
  </si>
  <si>
    <t>WEB DESIGN-NETWORKS</t>
  </si>
  <si>
    <t>5420-100</t>
  </si>
  <si>
    <t>WEB OTHER SERVICES</t>
  </si>
  <si>
    <t>5420-200</t>
  </si>
  <si>
    <t>WEB AUDIO STREAMING</t>
  </si>
  <si>
    <t>5430-000</t>
  </si>
  <si>
    <t>PROFESSIONAL SERVICES (NONAFFIL)</t>
  </si>
  <si>
    <t>5430-001</t>
  </si>
  <si>
    <t>PROF SERVICES-BRANCH</t>
  </si>
  <si>
    <t>5430-002</t>
  </si>
  <si>
    <t>PROF SERVICES-CELLULAR SOUTH</t>
  </si>
  <si>
    <t>5430-003</t>
  </si>
  <si>
    <t>PROF SERVICES-DELTA</t>
  </si>
  <si>
    <t>5430-005</t>
  </si>
  <si>
    <t>PROF SERVICES-FRANKLIN</t>
  </si>
  <si>
    <t>5430-008</t>
  </si>
  <si>
    <t>PROF SERVICES-TELAPEX</t>
  </si>
  <si>
    <t>5430-009</t>
  </si>
  <si>
    <t>PROF SERVICES-TEL LONG DIS</t>
  </si>
  <si>
    <t>5430-013</t>
  </si>
  <si>
    <t>PROF SERVICES-NETWORKS</t>
  </si>
  <si>
    <t>5430-108</t>
  </si>
  <si>
    <t>COLOC RENT-TELAPEX</t>
  </si>
  <si>
    <t>5430-500</t>
  </si>
  <si>
    <t>EQUIPMENT SALES</t>
  </si>
  <si>
    <t>5450-000</t>
  </si>
  <si>
    <t>EXCESS USAGE</t>
  </si>
  <si>
    <t>5450-050</t>
  </si>
  <si>
    <t>800 USAGE</t>
  </si>
  <si>
    <t>5450-100</t>
  </si>
  <si>
    <t>RESARCH OF USAGE</t>
  </si>
  <si>
    <t>5450-200</t>
  </si>
  <si>
    <t>RECONNECT FEES:DIALUP</t>
  </si>
  <si>
    <t>5450-205</t>
  </si>
  <si>
    <t>RECONNECT FEES:DSL</t>
  </si>
  <si>
    <t>5450-210</t>
  </si>
  <si>
    <t>5450-220</t>
  </si>
  <si>
    <t>LATE FEES</t>
  </si>
  <si>
    <t>5450-400</t>
  </si>
  <si>
    <t>DOMAIN MARKETING SERVICES</t>
  </si>
  <si>
    <t>5499-999</t>
  </si>
  <si>
    <t>UNCOLLECTIBLE ACCOUNTS</t>
  </si>
  <si>
    <t>5500-100</t>
  </si>
  <si>
    <t>ACCESS REVENUE</t>
  </si>
  <si>
    <t>5500-200</t>
  </si>
  <si>
    <t>OVERAGE REVENUE</t>
  </si>
  <si>
    <t>5500-300</t>
  </si>
  <si>
    <t>INCOLLECT REVENUE</t>
  </si>
  <si>
    <t>OTHER LD REV SETT-USF</t>
  </si>
  <si>
    <t>5139-200</t>
  </si>
  <si>
    <t>OTHER LD REV SETT-PICC</t>
  </si>
  <si>
    <t>5140-000</t>
  </si>
  <si>
    <t>RENT REVENUE</t>
  </si>
  <si>
    <t>5140-001</t>
  </si>
  <si>
    <t>RENT REVENUE-BRANCH</t>
  </si>
  <si>
    <t>5140-002</t>
  </si>
  <si>
    <t>RENT REVENUE-CELLULAR SOUTH</t>
  </si>
  <si>
    <t>5140-011</t>
  </si>
  <si>
    <t>RENT REVENUE-INTERNET</t>
  </si>
  <si>
    <t>5140-013</t>
  </si>
  <si>
    <t>RENT REVENUE-NETWORKS</t>
  </si>
  <si>
    <t>5161-000</t>
  </si>
  <si>
    <t>E911 CHGS</t>
  </si>
  <si>
    <t>5162-000</t>
  </si>
  <si>
    <t>CUSTOMER OPS REV - LIDB ACCESS</t>
  </si>
  <si>
    <t>5163-000</t>
  </si>
  <si>
    <t>PLANT OPS REV - FRAME RELAY</t>
  </si>
  <si>
    <t>5164-000</t>
  </si>
  <si>
    <t>OTHER INCIDENTAL REG REV</t>
  </si>
  <si>
    <t>5164-013</t>
  </si>
  <si>
    <t>OTHER INCIDENTAL REG REV-NETWORKS</t>
  </si>
  <si>
    <t>5170-000</t>
  </si>
  <si>
    <t>CARRIER B&amp;C-AT&amp;T</t>
  </si>
  <si>
    <t>5170-009</t>
  </si>
  <si>
    <t>CARRIER B&amp;C-TLD</t>
  </si>
  <si>
    <t>5170-400</t>
  </si>
  <si>
    <t>CARRIER B&amp;C-BELLSOUTH</t>
  </si>
  <si>
    <t>5170-410</t>
  </si>
  <si>
    <t>CARRIER B&amp;C-ILLUMINET</t>
  </si>
  <si>
    <t>5199-000</t>
  </si>
  <si>
    <t>UNCOLLECTIBLE REVENUES</t>
  </si>
  <si>
    <t>5200-000</t>
  </si>
  <si>
    <t>TRANSPORT SERVICES RECURRING</t>
  </si>
  <si>
    <t>5200-002</t>
  </si>
  <si>
    <t>TRANSPORT - CELL SOUTH REC</t>
  </si>
  <si>
    <t>5200-003</t>
  </si>
  <si>
    <t>TRANSPORT - DELTA REC</t>
  </si>
  <si>
    <t>5200-008</t>
  </si>
  <si>
    <t>TRANSPORT - TELAPEX REC</t>
  </si>
  <si>
    <t>5200-011</t>
  </si>
  <si>
    <t>TRANSPORT - INTERNET REC</t>
  </si>
  <si>
    <t>5205-000</t>
  </si>
  <si>
    <t>TRANSPORT SERVICES NONRECURRING</t>
  </si>
  <si>
    <t>5205-002</t>
  </si>
  <si>
    <t>TRANSPORT - CELL SOUTH NONREC</t>
  </si>
  <si>
    <t>5205-102</t>
  </si>
  <si>
    <t>TRANSPORT - CELL SOUTH ADJUSTMENTS</t>
  </si>
  <si>
    <t>5210-000</t>
  </si>
  <si>
    <t>SWITCHED SERVICES RECURRING</t>
  </si>
  <si>
    <t>5210-002</t>
  </si>
  <si>
    <t>SWITCHED - CELL SOUTH REC</t>
  </si>
  <si>
    <t>5210-003</t>
  </si>
  <si>
    <t>SWITCHED - DELTA REC</t>
  </si>
  <si>
    <t>5210-005</t>
  </si>
  <si>
    <t>SWITCHED - FRANKLIN REC</t>
  </si>
  <si>
    <t>5210-011</t>
  </si>
  <si>
    <t>SWITCHED - INTERNET REC</t>
  </si>
  <si>
    <t>5215-000</t>
  </si>
  <si>
    <t>SWITCHED SERVICES NONRECURRING</t>
  </si>
  <si>
    <t>5250-000</t>
  </si>
  <si>
    <t>5250-050</t>
  </si>
  <si>
    <t>5250-100</t>
  </si>
  <si>
    <t>CALLING FEATURES (VERTICAL)</t>
  </si>
  <si>
    <t>5250-150</t>
  </si>
  <si>
    <t>OTHER LOCAL EXCH REVENUES</t>
  </si>
  <si>
    <t>5250-300</t>
  </si>
  <si>
    <t>5250-500</t>
  </si>
  <si>
    <t>LONG DISTANCE CHARGES</t>
  </si>
  <si>
    <t>5250-600</t>
  </si>
  <si>
    <t>CARRIER ACCESS BILLING</t>
  </si>
  <si>
    <t>5250-700</t>
  </si>
  <si>
    <t>Delta Telephone</t>
  </si>
  <si>
    <t>Franklin Telephone</t>
  </si>
  <si>
    <t>CASH</t>
  </si>
  <si>
    <t>PETTY CASH</t>
  </si>
  <si>
    <t>INVESTMENTS</t>
  </si>
  <si>
    <t>113510</t>
  </si>
  <si>
    <t>113530</t>
  </si>
  <si>
    <t>CASH &amp; CASH EQUIVALENTS</t>
  </si>
  <si>
    <t>CURRENT NONOPERATING INCOME TAXES</t>
  </si>
  <si>
    <t>Def Op Federal Income Tax Provision</t>
  </si>
  <si>
    <t>Def Op State Income Tax Provision</t>
  </si>
  <si>
    <t>Curr Op Federal Income Taxes</t>
  </si>
  <si>
    <t>Curr Op State Income Taxes</t>
  </si>
  <si>
    <t>436010</t>
  </si>
  <si>
    <t>DEFERRED INCOME</t>
  </si>
  <si>
    <t>Long-Term Affiliate ESOP Payable</t>
  </si>
  <si>
    <t>Prior period adjustments</t>
  </si>
  <si>
    <t>NONREGULATED OPERATIONS</t>
  </si>
  <si>
    <t>Network Operations</t>
  </si>
  <si>
    <t>Accounting</t>
  </si>
  <si>
    <t>Customer Care</t>
  </si>
  <si>
    <t>Technical Support</t>
  </si>
  <si>
    <t>PC Support</t>
  </si>
  <si>
    <t>Software Development</t>
  </si>
  <si>
    <t>Systems</t>
  </si>
  <si>
    <t>Financial Accounting</t>
  </si>
  <si>
    <t>Data Processing</t>
  </si>
  <si>
    <t>Systems &amp; Development</t>
  </si>
  <si>
    <t>Miscellaneous local service</t>
  </si>
  <si>
    <t>Miscellaneous internet services</t>
  </si>
  <si>
    <t>Miscellaneous video services</t>
  </si>
  <si>
    <t>040</t>
  </si>
  <si>
    <t>005</t>
  </si>
  <si>
    <t>002</t>
  </si>
  <si>
    <t>001</t>
  </si>
  <si>
    <t>004</t>
  </si>
  <si>
    <t>180</t>
  </si>
  <si>
    <t>6990</t>
  </si>
  <si>
    <t>255</t>
  </si>
  <si>
    <t>630050</t>
  </si>
  <si>
    <t>116000</t>
  </si>
  <si>
    <t>6721</t>
  </si>
  <si>
    <t>6722</t>
  </si>
  <si>
    <t>6723</t>
  </si>
  <si>
    <t>6724</t>
  </si>
  <si>
    <t>6725</t>
  </si>
  <si>
    <t>6726</t>
  </si>
  <si>
    <t>6728</t>
  </si>
  <si>
    <t>6112</t>
  </si>
  <si>
    <t>6116</t>
  </si>
  <si>
    <t>6121</t>
  </si>
  <si>
    <t>6122</t>
  </si>
  <si>
    <t>6123</t>
  </si>
  <si>
    <t>6124</t>
  </si>
  <si>
    <t>6212</t>
  </si>
  <si>
    <t>6231</t>
  </si>
  <si>
    <t>6232</t>
  </si>
  <si>
    <t>6351</t>
  </si>
  <si>
    <t>6362</t>
  </si>
  <si>
    <t>6411</t>
  </si>
  <si>
    <t>6421</t>
  </si>
  <si>
    <t>6422</t>
  </si>
  <si>
    <t>6423</t>
  </si>
  <si>
    <t>6426</t>
  </si>
  <si>
    <t>6431</t>
  </si>
  <si>
    <t>6512</t>
  </si>
  <si>
    <t>6531</t>
  </si>
  <si>
    <t>6532</t>
  </si>
  <si>
    <t>6533</t>
  </si>
  <si>
    <t>6534</t>
  </si>
  <si>
    <t>6535</t>
  </si>
  <si>
    <t>6573</t>
  </si>
  <si>
    <t>6574</t>
  </si>
  <si>
    <t>6575</t>
  </si>
  <si>
    <t>6576</t>
  </si>
  <si>
    <t>6611</t>
  </si>
  <si>
    <t>6612</t>
  </si>
  <si>
    <t>6613</t>
  </si>
  <si>
    <t>6621</t>
  </si>
  <si>
    <t>6622</t>
  </si>
  <si>
    <t>6623</t>
  </si>
  <si>
    <t>6625</t>
  </si>
  <si>
    <t>6624</t>
  </si>
  <si>
    <t>D650</t>
  </si>
  <si>
    <t>D651</t>
  </si>
  <si>
    <t>D653</t>
  </si>
  <si>
    <t>D654</t>
  </si>
  <si>
    <t>D657</t>
  </si>
  <si>
    <t>D660</t>
  </si>
  <si>
    <t>D661</t>
  </si>
  <si>
    <t>D662</t>
  </si>
  <si>
    <t>D670</t>
  </si>
  <si>
    <t>D671</t>
  </si>
  <si>
    <t>D672</t>
  </si>
  <si>
    <t>D800</t>
  </si>
  <si>
    <t>D810</t>
  </si>
  <si>
    <t>D850</t>
  </si>
  <si>
    <t>10000A</t>
  </si>
  <si>
    <t>11000B</t>
  </si>
  <si>
    <t>11300C</t>
  </si>
  <si>
    <t>11300D</t>
  </si>
  <si>
    <t>11350D</t>
  </si>
  <si>
    <t>11500D</t>
  </si>
  <si>
    <t>11600C</t>
  </si>
  <si>
    <t>11800C</t>
  </si>
  <si>
    <t>11800D</t>
  </si>
  <si>
    <t>11900D</t>
  </si>
  <si>
    <t>11950D</t>
  </si>
  <si>
    <t>12000D</t>
  </si>
  <si>
    <t>12100D</t>
  </si>
  <si>
    <t>12200C</t>
  </si>
  <si>
    <t>12900C</t>
  </si>
  <si>
    <t>13300D</t>
  </si>
  <si>
    <t>13500C</t>
  </si>
  <si>
    <t>13600C</t>
  </si>
  <si>
    <t>14000B</t>
  </si>
  <si>
    <t>14010C</t>
  </si>
  <si>
    <t>14010D</t>
  </si>
  <si>
    <t>14070D</t>
  </si>
  <si>
    <t>14100D</t>
  </si>
  <si>
    <t>14100E</t>
  </si>
  <si>
    <t>14200D</t>
  </si>
  <si>
    <t>14350C</t>
  </si>
  <si>
    <t>14380D</t>
  </si>
  <si>
    <t>14393D</t>
  </si>
  <si>
    <t>20000B</t>
  </si>
  <si>
    <t>20000C</t>
  </si>
  <si>
    <t>20030D</t>
  </si>
  <si>
    <t>20050D</t>
  </si>
  <si>
    <t>20060D</t>
  </si>
  <si>
    <t>20070D</t>
  </si>
  <si>
    <t>20010D</t>
  </si>
  <si>
    <t>21100E</t>
  </si>
  <si>
    <t>22100E</t>
  </si>
  <si>
    <t>23100E</t>
  </si>
  <si>
    <t>24100E</t>
  </si>
  <si>
    <t>26800E</t>
  </si>
  <si>
    <t>26900E</t>
  </si>
  <si>
    <t>CASH-HANCOCK BANK</t>
  </si>
  <si>
    <t>1130-560</t>
  </si>
  <si>
    <t>CASH-NATIONAL BANK OF COMMERCE</t>
  </si>
  <si>
    <t>1130-565</t>
  </si>
  <si>
    <t>CASH-NATIONAL BANK OF COMMERCE MM</t>
  </si>
  <si>
    <t>1130-570</t>
  </si>
  <si>
    <t>CASH-PERRY COUNTY</t>
  </si>
  <si>
    <t>1130-580</t>
  </si>
  <si>
    <t>CASH-SOUTHTRUST</t>
  </si>
  <si>
    <t>1130-590</t>
  </si>
  <si>
    <t>CASH-UNITED MISSISSIPPI</t>
  </si>
  <si>
    <t>1130-600</t>
  </si>
  <si>
    <t>CASH-PLANTERS BANK</t>
  </si>
  <si>
    <t>1130-605</t>
  </si>
  <si>
    <t>CASH-PLANTERS M/M</t>
  </si>
  <si>
    <t>1130-610</t>
  </si>
  <si>
    <t>CASH-PICAYUNE</t>
  </si>
  <si>
    <t>1130-620</t>
  </si>
  <si>
    <t>CASH-PEOPLES BANK</t>
  </si>
  <si>
    <t>1130-630</t>
  </si>
  <si>
    <t>CASH-FIRST TENNESSEE</t>
  </si>
  <si>
    <t>1130-800</t>
  </si>
  <si>
    <t>CASH-AMERICAN EXPRESS</t>
  </si>
  <si>
    <t>1130-805</t>
  </si>
  <si>
    <t>CASH-AMERICAN EXPRESS MPS</t>
  </si>
  <si>
    <t>1130-810</t>
  </si>
  <si>
    <t>CASH-DISCOVER</t>
  </si>
  <si>
    <t>1130-815</t>
  </si>
  <si>
    <t>CASH-DISCOVER MPS</t>
  </si>
  <si>
    <t>1130-820</t>
  </si>
  <si>
    <t>CASH-VISA/MASTERCARD</t>
  </si>
  <si>
    <t>1130-825</t>
  </si>
  <si>
    <t>CASH-VISA/MASTERCARD MPS</t>
  </si>
  <si>
    <t>1130-900</t>
  </si>
  <si>
    <t>CASH-CONSTRUCTION FUND</t>
  </si>
  <si>
    <t>1130-950</t>
  </si>
  <si>
    <t>CASH-MONEY MARKET INVESTMENTS</t>
  </si>
  <si>
    <t>1130-999</t>
  </si>
  <si>
    <t>CASH-CLEARING &amp; TRANSFERS</t>
  </si>
  <si>
    <t>1150-000</t>
  </si>
  <si>
    <t>CASH-PETTY CASH</t>
  </si>
  <si>
    <t>1150-100</t>
  </si>
  <si>
    <t>CASH-CHANGE FUND</t>
  </si>
  <si>
    <t>1160-000</t>
  </si>
  <si>
    <t>TEMP INV - CDS</t>
  </si>
  <si>
    <t>1160-100</t>
  </si>
  <si>
    <t>TEMP INV - MUTUAL FUNDS</t>
  </si>
  <si>
    <t>1160-200</t>
  </si>
  <si>
    <t>TEMP INV - BONDS</t>
  </si>
  <si>
    <t>1180-000</t>
  </si>
  <si>
    <t>ACCTS REC-CUSTOMER</t>
  </si>
  <si>
    <t>1180-010</t>
  </si>
  <si>
    <t>ACCTS REC-SVC ORDER/TRANSFER</t>
  </si>
  <si>
    <t>1180-050</t>
  </si>
  <si>
    <t>ACCTS REC-BBAND CUSTOMERS</t>
  </si>
  <si>
    <t>1180-100</t>
  </si>
  <si>
    <t>ACCTS REC-ROAMER COMPANIES</t>
  </si>
  <si>
    <t>1180-105</t>
  </si>
  <si>
    <t>1510</t>
  </si>
  <si>
    <t>1920</t>
  </si>
  <si>
    <t>1990</t>
  </si>
  <si>
    <t>1550</t>
  </si>
  <si>
    <t>4550</t>
  </si>
  <si>
    <t>1930</t>
  </si>
  <si>
    <t>1910</t>
  </si>
  <si>
    <t>602540</t>
  </si>
  <si>
    <t>602530</t>
  </si>
  <si>
    <t>602535</t>
  </si>
  <si>
    <t>605065</t>
  </si>
  <si>
    <t>605095</t>
  </si>
  <si>
    <t>637530</t>
  </si>
  <si>
    <t>615080</t>
  </si>
  <si>
    <t>637525</t>
  </si>
  <si>
    <t>586340</t>
  </si>
  <si>
    <t>612555</t>
  </si>
  <si>
    <t>615030</t>
  </si>
  <si>
    <t>586240</t>
  </si>
  <si>
    <t>OFFICE &amp; ADMINISTRATIVE</t>
  </si>
  <si>
    <t>MAINTENANCE &amp; REPAIRS</t>
  </si>
  <si>
    <t>MARKETING &amp; ADVERTISING</t>
  </si>
  <si>
    <t>DEPRECIATION &amp; AMORTIZATION</t>
  </si>
  <si>
    <t>Current Acct</t>
  </si>
  <si>
    <t>Current Desc</t>
  </si>
  <si>
    <t>New Desc</t>
  </si>
  <si>
    <t>Accts Rec-Affiliates</t>
  </si>
  <si>
    <t>Accts Rec-Affiliate ESOP Costs</t>
  </si>
  <si>
    <t>Investment in Affiliates</t>
  </si>
  <si>
    <t>CO Testing Equipment</t>
  </si>
  <si>
    <t>TechAdv Circuit Equipment</t>
  </si>
  <si>
    <t>Digital CATV Receivers</t>
  </si>
  <si>
    <t>CATV Distribution System</t>
  </si>
  <si>
    <t>Digital CO Switching</t>
  </si>
  <si>
    <t>Underground Fiber Cable</t>
  </si>
  <si>
    <t>Buried Fiber Cable</t>
  </si>
  <si>
    <t>Accts Pay-Bell</t>
  </si>
  <si>
    <t>Accts Pay-Affiliates</t>
  </si>
  <si>
    <t>Accrued State Income Taxes</t>
  </si>
  <si>
    <t>Accrued Federal Income Taxes</t>
  </si>
  <si>
    <t>407110</t>
  </si>
  <si>
    <t>Accrued Tax-FICA</t>
  </si>
  <si>
    <t>Accrued Tax-FUTA</t>
  </si>
  <si>
    <t>Accrued Tax-SUTA</t>
  </si>
  <si>
    <t>Accts Pay-FICA W/H</t>
  </si>
  <si>
    <t>Accts Pay-AFLAC W/H</t>
  </si>
  <si>
    <t>Accrued ESOP Contribution</t>
  </si>
  <si>
    <t>Accrued Other Expenses</t>
  </si>
  <si>
    <t>Notes Pay-MBFC</t>
  </si>
  <si>
    <t>Notes Pay-Affiliates</t>
  </si>
  <si>
    <t>Unearned ESOP Shares</t>
  </si>
  <si>
    <t>Dividends Paid (Standard)</t>
  </si>
  <si>
    <t>Dividends Paid (Additional)</t>
  </si>
  <si>
    <t>Local Svc Federal Res Credit</t>
  </si>
  <si>
    <t>Pay Phone Revenues</t>
  </si>
  <si>
    <t>Private Line Revenue - Affiliates</t>
  </si>
  <si>
    <t>Local Nonrecurring Charges</t>
  </si>
  <si>
    <t>Local Directory Assistance</t>
  </si>
  <si>
    <t>Originating ACP</t>
  </si>
  <si>
    <t>Terminating ACP</t>
  </si>
  <si>
    <t>Subscriber Line Charges</t>
  </si>
  <si>
    <t>Subscriber Line Charge Credits</t>
  </si>
  <si>
    <t>Switched access revenue</t>
  </si>
  <si>
    <t>Special access revenue</t>
  </si>
  <si>
    <t>State access revenue</t>
  </si>
  <si>
    <t>Long Distance Revenue</t>
  </si>
  <si>
    <t>Long Distance Revenue-Affiliated</t>
  </si>
  <si>
    <t>Wholesale Content Rev-Affiliate</t>
  </si>
  <si>
    <t>PLANT SPECIFIC</t>
  </si>
  <si>
    <t>NETWORK SUPPORT</t>
  </si>
  <si>
    <t>GENERAL SUPPORT</t>
  </si>
  <si>
    <t>CENTRAL OFFICE SWITCHING</t>
  </si>
  <si>
    <t>CENTRAL OFFICE TRANSMISSION</t>
  </si>
  <si>
    <t>ACCESS</t>
  </si>
  <si>
    <t>CLEARING</t>
  </si>
  <si>
    <t>CABS</t>
  </si>
  <si>
    <t>Billing</t>
  </si>
  <si>
    <t>Toll</t>
  </si>
  <si>
    <t>Revenue Accounting</t>
  </si>
  <si>
    <t>WIRELINE</t>
  </si>
  <si>
    <t>BROADBAND</t>
  </si>
  <si>
    <t>1180-900</t>
  </si>
  <si>
    <t>ACCTS REC-POSTING ACCOUNT</t>
  </si>
  <si>
    <t>1181-000</t>
  </si>
  <si>
    <t>ALLOWANCE FOR DOUBTFUL ACCOUNTS</t>
  </si>
  <si>
    <t>1181-100</t>
  </si>
  <si>
    <t>ALLOWANCE FOR INTER UNCOLL</t>
  </si>
  <si>
    <t>1190-000</t>
  </si>
  <si>
    <t>ACCTS REC-INTERSTATE CARRIERS</t>
  </si>
  <si>
    <t>1190-100</t>
  </si>
  <si>
    <t>ACCTS REC-NECA</t>
  </si>
  <si>
    <t>1190-110</t>
  </si>
  <si>
    <t>ACCTS REC-ILLUMINET</t>
  </si>
  <si>
    <t>1190-115</t>
  </si>
  <si>
    <t>ACCTS REC-MAST PUB CO</t>
  </si>
  <si>
    <t>1190-120</t>
  </si>
  <si>
    <t>ACCTS REC-AT&amp;T INTRA B&amp;C</t>
  </si>
  <si>
    <t>1190-150</t>
  </si>
  <si>
    <t>ACCTS REC-CONNECTING COMPANIES</t>
  </si>
  <si>
    <t>1190-155</t>
  </si>
  <si>
    <t>ACCTS REC-BELL FACILITIES CHGS</t>
  </si>
  <si>
    <t>1190-160</t>
  </si>
  <si>
    <t>ACCTS REC-GULF TELEPHONE</t>
  </si>
  <si>
    <t>1190-200</t>
  </si>
  <si>
    <t>TPB</t>
  </si>
  <si>
    <t>ELB</t>
  </si>
  <si>
    <t>X</t>
  </si>
  <si>
    <t>J10</t>
  </si>
  <si>
    <t>105</t>
  </si>
  <si>
    <t>J19</t>
  </si>
  <si>
    <t>J26</t>
  </si>
  <si>
    <t>J39</t>
  </si>
  <si>
    <t>J44</t>
  </si>
  <si>
    <t>TEXAS</t>
  </si>
  <si>
    <t>TX intrastate</t>
  </si>
  <si>
    <t>0105</t>
  </si>
  <si>
    <t>0110</t>
  </si>
  <si>
    <t>0115</t>
  </si>
  <si>
    <t>0120</t>
  </si>
  <si>
    <t>0130</t>
  </si>
  <si>
    <t>0150</t>
  </si>
  <si>
    <t>0190</t>
  </si>
  <si>
    <t>0210</t>
  </si>
  <si>
    <t>0230</t>
  </si>
  <si>
    <t>440</t>
  </si>
  <si>
    <t>190</t>
  </si>
  <si>
    <t>195</t>
  </si>
  <si>
    <t>259</t>
  </si>
  <si>
    <t>260</t>
  </si>
  <si>
    <t>NONCURR DEFERRED TAX ASSET-CONS</t>
  </si>
  <si>
    <t>1425-000</t>
  </si>
  <si>
    <t>PARTICIPATION CERTIFICATES</t>
  </si>
  <si>
    <t>1437-000</t>
  </si>
  <si>
    <t>DEFERRED REGULATORY ASSET</t>
  </si>
  <si>
    <t>1438-000</t>
  </si>
  <si>
    <t>DEFERRED MAINT &amp; RETIREMENT</t>
  </si>
  <si>
    <t>1438-010</t>
  </si>
  <si>
    <t>ACC AMORT-DEFERRED MAINT/RETIRE</t>
  </si>
  <si>
    <t>1438-100</t>
  </si>
  <si>
    <t>DEFERRED RETIREMENT-GEN PURP COMP</t>
  </si>
  <si>
    <t>1438-110</t>
  </si>
  <si>
    <t>ACC AMORT-DEF RETIRE-GEN PURP COMP</t>
  </si>
  <si>
    <t>1438-200</t>
  </si>
  <si>
    <t>5060-000</t>
  </si>
  <si>
    <t>OTH LOC RECURR CHARGES (CALL FEAT)</t>
  </si>
  <si>
    <t>5060-400</t>
  </si>
  <si>
    <t>OTH LOC LINK UP DISCOUNTS</t>
  </si>
  <si>
    <t>5060-410</t>
  </si>
  <si>
    <t>OTH LOC NONRECURRING CHGS (SETUP)</t>
  </si>
  <si>
    <t>5060-490</t>
  </si>
  <si>
    <t>OTH LOC DIRECTORY ASSISTANCE</t>
  </si>
  <si>
    <t>5062-000</t>
  </si>
  <si>
    <t>ORIGINATING ACP</t>
  </si>
  <si>
    <t>5062-100</t>
  </si>
  <si>
    <t>TERMINATING ACP</t>
  </si>
  <si>
    <t>5069-000</t>
  </si>
  <si>
    <t>UNIVERSAL SERVICE</t>
  </si>
  <si>
    <t>5081-000</t>
  </si>
  <si>
    <t>END USER CHARGES</t>
  </si>
  <si>
    <t>5081-100</t>
  </si>
  <si>
    <t>FEDERAL USF CHARGES</t>
  </si>
  <si>
    <t>5081-410</t>
  </si>
  <si>
    <t>IXC CARRIER CHANGE CHARGES</t>
  </si>
  <si>
    <t>5081-420</t>
  </si>
  <si>
    <t>900 BLOCKING</t>
  </si>
  <si>
    <t>5081-430</t>
  </si>
  <si>
    <t>END USER LINE CHG CREDIT</t>
  </si>
  <si>
    <t>5082-000</t>
  </si>
  <si>
    <t>CABS SWITCHED (FED) (FGB)</t>
  </si>
  <si>
    <t>5082-100</t>
  </si>
  <si>
    <t>CABS SWITCHED (FED) (FGD)</t>
  </si>
  <si>
    <t>5082-200</t>
  </si>
  <si>
    <t>CABS SWITCHED (CELLULAR)</t>
  </si>
  <si>
    <t>5082-400</t>
  </si>
  <si>
    <t>NECA SWITCHED</t>
  </si>
  <si>
    <t>5082-410</t>
  </si>
  <si>
    <t>PSCDS(PAYPHONE) SWITCHED</t>
  </si>
  <si>
    <t>5082-420</t>
  </si>
  <si>
    <t>SWITCHED ACCESS DSL</t>
  </si>
  <si>
    <t>5083-000</t>
  </si>
  <si>
    <t>CABS SPECIAL (FED)</t>
  </si>
  <si>
    <t>5084-000</t>
  </si>
  <si>
    <t>CABS SWITCHED (STATE)</t>
  </si>
  <si>
    <t>5085-000</t>
  </si>
  <si>
    <t>CABS SPECIAL (STATE)</t>
  </si>
  <si>
    <t>5100-000</t>
  </si>
  <si>
    <t>LONG DIST REVENUE</t>
  </si>
  <si>
    <t>5100-001</t>
  </si>
  <si>
    <t>NOTES PAYABLE-REA</t>
  </si>
  <si>
    <t>NOTES PAYABLE-MS BUS FINANCE CORP</t>
  </si>
  <si>
    <t>MEMPHIS NETWORKS CAPITAL LEASE</t>
  </si>
  <si>
    <t>MEGAPOP CAPITAL LEASE</t>
  </si>
  <si>
    <t>INTEREST INCOME</t>
  </si>
  <si>
    <t>OPERATING EXPENSES</t>
  </si>
  <si>
    <t>RETIREMENT PLANS</t>
  </si>
  <si>
    <t>Affiliated Rent Expense</t>
  </si>
  <si>
    <t>Real Property Leases</t>
  </si>
  <si>
    <t>COMMUNICATIONS</t>
  </si>
  <si>
    <t>612575</t>
  </si>
  <si>
    <t>Cable Channel Costs</t>
  </si>
  <si>
    <t>ACCESS &amp; TRANSPORT</t>
  </si>
  <si>
    <t>630020</t>
  </si>
  <si>
    <t>630025</t>
  </si>
  <si>
    <t>Affiliated Interest Expense</t>
  </si>
  <si>
    <t>Affiliated Patronage Refunds</t>
  </si>
  <si>
    <t>656100</t>
  </si>
  <si>
    <t>656300</t>
  </si>
  <si>
    <t>656400</t>
  </si>
  <si>
    <t>Amortization Expense-Intangibles</t>
  </si>
  <si>
    <t>656500</t>
  </si>
  <si>
    <t>RENT SYSTEM</t>
  </si>
  <si>
    <t>6050-020</t>
  </si>
  <si>
    <t>RENT EQUIPMENT</t>
  </si>
  <si>
    <t>6050-030</t>
  </si>
  <si>
    <t>RENT WAREHOUSE</t>
  </si>
  <si>
    <t>6050-033</t>
  </si>
  <si>
    <t>RENT DELTA</t>
  </si>
  <si>
    <t>6050-035</t>
  </si>
  <si>
    <t>RENT FRANKLIN</t>
  </si>
  <si>
    <t>6050-039</t>
  </si>
  <si>
    <t>RENT NETWORKS</t>
  </si>
  <si>
    <t>6050-049</t>
  </si>
  <si>
    <t>CAPITALIZED RENTS</t>
  </si>
  <si>
    <t>6050-091</t>
  </si>
  <si>
    <t>TELEPH &amp; COMMUN-INTERNET</t>
  </si>
  <si>
    <t>6050-092</t>
  </si>
  <si>
    <t>TELEPH &amp; COMMUN-CELLULAR SOUTH</t>
  </si>
  <si>
    <t>6050-093</t>
  </si>
  <si>
    <t>TELEPH &amp; COMMUN-NETWORKS</t>
  </si>
  <si>
    <t>6050-095</t>
  </si>
  <si>
    <t>TELEPH &amp; COMMUN-DELTA/FRANKLIN</t>
  </si>
  <si>
    <t>6050-099</t>
  </si>
  <si>
    <t>TELEPH &amp; COMMUN-TEL LONG DIST</t>
  </si>
  <si>
    <t>6050-100</t>
  </si>
  <si>
    <t>TELEPHONE</t>
  </si>
  <si>
    <t>6050-105</t>
  </si>
  <si>
    <t>OFFICIAL OVERAGE/WIRELESS PHONE</t>
  </si>
  <si>
    <t>6050-110</t>
  </si>
  <si>
    <t>POSTAGE</t>
  </si>
  <si>
    <t>6050-111</t>
  </si>
  <si>
    <t>POSTAGE &amp; BILLING REV-BRANCH</t>
  </si>
  <si>
    <t>6050-150</t>
  </si>
  <si>
    <t>UTILITIES</t>
  </si>
  <si>
    <t>6050-175</t>
  </si>
  <si>
    <t>STORE/OFFICE SUPPLIES</t>
  </si>
  <si>
    <t>6050-180</t>
  </si>
  <si>
    <t>LONG DIST REVENUE-BRANCH</t>
  </si>
  <si>
    <t>5100-002</t>
  </si>
  <si>
    <t>LONG DIST REVENUE-CELL SOUTH</t>
  </si>
  <si>
    <t>5100-003</t>
  </si>
  <si>
    <t>LONG DIST REVENUE-DELTA</t>
  </si>
  <si>
    <t>5100-005</t>
  </si>
  <si>
    <t>LONG DIST REVENUE-FRANKLIN</t>
  </si>
  <si>
    <t>5100-008</t>
  </si>
  <si>
    <t>LONG DIST REVENUE-TELAPEX</t>
  </si>
  <si>
    <t>5100-011</t>
  </si>
  <si>
    <t>LONG DIST REVENUE-INTERNET</t>
  </si>
  <si>
    <t>5100-013</t>
  </si>
  <si>
    <t>LONG DIST REVENUE-NETWORKS TPK FAM</t>
  </si>
  <si>
    <t>5130-000</t>
  </si>
  <si>
    <t>DIRECTORY REVENUE</t>
  </si>
  <si>
    <t>5130-002</t>
  </si>
  <si>
    <t>DIRECTORY REVENUE-CELL SO</t>
  </si>
  <si>
    <t>5130-013</t>
  </si>
  <si>
    <t>CURRENT</t>
  </si>
  <si>
    <t>Account</t>
  </si>
  <si>
    <t>Description</t>
  </si>
  <si>
    <t>Department</t>
  </si>
  <si>
    <t>OPT1</t>
  </si>
  <si>
    <t>OPTION 2</t>
  </si>
  <si>
    <t>na</t>
  </si>
  <si>
    <t>223210</t>
  </si>
  <si>
    <t>242000</t>
  </si>
  <si>
    <t>212410</t>
  </si>
  <si>
    <t>241000</t>
  </si>
  <si>
    <t>juris</t>
  </si>
  <si>
    <t>009</t>
  </si>
  <si>
    <t>500200</t>
  </si>
  <si>
    <t>Interstate switched access-Cabs (FGD)</t>
  </si>
  <si>
    <t>Interstate switched access-Cellular</t>
  </si>
  <si>
    <t>Interstate switched access-Neca pool</t>
  </si>
  <si>
    <t>Interstate special access</t>
  </si>
  <si>
    <t>Interstate special access-aDSL</t>
  </si>
  <si>
    <t>State switched access (cabs)</t>
  </si>
  <si>
    <t>State special access (cabs)</t>
  </si>
  <si>
    <t>526400</t>
  </si>
  <si>
    <t>560000</t>
  </si>
  <si>
    <t>504000</t>
  </si>
  <si>
    <t>PATRONAGE REFUND NWK</t>
  </si>
  <si>
    <t>5930-000</t>
  </si>
  <si>
    <t>DIVIDEND INCOME</t>
  </si>
  <si>
    <t>5940-000</t>
  </si>
  <si>
    <t>SUBS INCOME (LOSS)-ALL OTHER</t>
  </si>
  <si>
    <t>5940-001</t>
  </si>
  <si>
    <t>SUBS INCOME (LOSS)-BRANCH</t>
  </si>
  <si>
    <t>5940-002</t>
  </si>
  <si>
    <t>SUBS INCOME (LOSS)-CELL SOUTH</t>
  </si>
  <si>
    <t>5940-019</t>
  </si>
  <si>
    <t>SUBS INCOME (LOSS)-CSL</t>
  </si>
  <si>
    <t>5950-000</t>
  </si>
  <si>
    <t>GAIN (LOSS) ON PLANT DISPOSITIONS</t>
  </si>
  <si>
    <t>5960-000</t>
  </si>
  <si>
    <t>OTHER INCOME (LOSS)</t>
  </si>
  <si>
    <t>5960-100</t>
  </si>
  <si>
    <t>INC IN CSV OF LIVE INSURANCE</t>
  </si>
  <si>
    <t>6000-005</t>
  </si>
  <si>
    <t>SALARIES</t>
  </si>
  <si>
    <t>6000-010</t>
  </si>
  <si>
    <t>NEW MARKET SUPPLIES</t>
  </si>
  <si>
    <t>6050-200</t>
  </si>
  <si>
    <t>PRINTING</t>
  </si>
  <si>
    <t>6050-225</t>
  </si>
  <si>
    <t>CLASSIFIED ADS</t>
  </si>
  <si>
    <t>6050-250</t>
  </si>
  <si>
    <t>PC LEASES</t>
  </si>
  <si>
    <t>6050-260</t>
  </si>
  <si>
    <t>SOFTWARE EXPENSE</t>
  </si>
  <si>
    <t>6050-275</t>
  </si>
  <si>
    <t>EQUIPMENT LEASE</t>
  </si>
  <si>
    <t>6050-300</t>
  </si>
  <si>
    <t>TOOLS &amp; EQUIPMENT</t>
  </si>
  <si>
    <t>6050-325</t>
  </si>
  <si>
    <t>INSTALL/SERVICE SUPPLIES</t>
  </si>
  <si>
    <t>6050-350</t>
  </si>
  <si>
    <t>INVENTORY FREIGHT</t>
  </si>
  <si>
    <t>6100-005</t>
  </si>
  <si>
    <t>TRAVEL</t>
  </si>
  <si>
    <t>6100-025</t>
  </si>
  <si>
    <t>VEHICLE EXPENSE</t>
  </si>
  <si>
    <t>6100-030</t>
  </si>
  <si>
    <t>VEHICLE FUEL</t>
  </si>
  <si>
    <t>6100-040</t>
  </si>
  <si>
    <t>VEHICLE LEASE</t>
  </si>
  <si>
    <t>6100-050</t>
  </si>
  <si>
    <t>BUSINESS MEALS</t>
  </si>
  <si>
    <t>6100-075</t>
  </si>
  <si>
    <t>IN-HOUSE MEALS</t>
  </si>
  <si>
    <t>6100-100</t>
  </si>
  <si>
    <t>ENTERTAINMENT</t>
  </si>
  <si>
    <t>6100-125</t>
  </si>
  <si>
    <t>NONEMPLOYEE TRAVEL &amp; MEALS</t>
  </si>
  <si>
    <t>6125-005</t>
  </si>
  <si>
    <t>MAINTENANCE-OFFICE</t>
  </si>
  <si>
    <t>6125-025</t>
  </si>
  <si>
    <t>MAINTENANCE-SYSTEM</t>
  </si>
  <si>
    <t>6125-030</t>
  </si>
  <si>
    <t>MAINTENANCE-EQUIP (OPTIMIZATION)</t>
  </si>
  <si>
    <t>6125-040</t>
  </si>
  <si>
    <t>TOWER AUDITS</t>
  </si>
  <si>
    <t>6125-050</t>
  </si>
  <si>
    <t>REPAIRS</t>
  </si>
  <si>
    <t>6125-060</t>
  </si>
  <si>
    <t>REPAIRS-WEATHER</t>
  </si>
  <si>
    <t>6125-075</t>
  </si>
  <si>
    <t>MAINTENANCE-COMPUTER &amp; PC</t>
  </si>
  <si>
    <t>6125-100</t>
  </si>
  <si>
    <t>EQUIPMENT FREIGHT</t>
  </si>
  <si>
    <t>6150-005</t>
  </si>
  <si>
    <t>PROFESSIONAL FEES</t>
  </si>
  <si>
    <t>6150-050</t>
  </si>
  <si>
    <t>DIRECTORS FEES</t>
  </si>
  <si>
    <t>6150-100</t>
  </si>
  <si>
    <t>ENGINEERING</t>
  </si>
  <si>
    <t>6150-125</t>
  </si>
  <si>
    <t>LEGAL FEES</t>
  </si>
  <si>
    <t>6150-150</t>
  </si>
  <si>
    <t>LEGAL FEES - SPECIAL PURPOSE</t>
  </si>
  <si>
    <t>6150-175</t>
  </si>
  <si>
    <t>OUTSIDE SERVICES</t>
  </si>
  <si>
    <t>6150-200</t>
  </si>
  <si>
    <t>CONSULTING &amp; OTHER PROF SVCS</t>
  </si>
  <si>
    <t>6175-005</t>
  </si>
  <si>
    <t>SALARIES-CATV INSTALLATION</t>
  </si>
  <si>
    <t>6000-025</t>
  </si>
  <si>
    <t>VEHICLE ALLOWANCE</t>
  </si>
  <si>
    <t>6000-050</t>
  </si>
  <si>
    <t>BONUS (PERFORMANCE)</t>
  </si>
  <si>
    <t>6000-075</t>
  </si>
  <si>
    <t>COMM/OUTSIDE SALES</t>
  </si>
  <si>
    <t>6000-100</t>
  </si>
  <si>
    <t>COMM/INSIDE SALES</t>
  </si>
  <si>
    <t>6000-110</t>
  </si>
  <si>
    <t>YE VEHICLE TAXES</t>
  </si>
  <si>
    <t>6000-125</t>
  </si>
  <si>
    <t>TEMPORARY SERVICES</t>
  </si>
  <si>
    <t>6000-200</t>
  </si>
  <si>
    <t>YE BONUSES</t>
  </si>
  <si>
    <t>6000-999</t>
  </si>
  <si>
    <t>CAPITALIZED SALARIES</t>
  </si>
  <si>
    <t>6025-005</t>
  </si>
  <si>
    <t>Equipment and setup revenues</t>
  </si>
  <si>
    <t>6020</t>
  </si>
  <si>
    <t>6030</t>
  </si>
  <si>
    <t>6040</t>
  </si>
  <si>
    <t>8940</t>
  </si>
  <si>
    <t>8990</t>
  </si>
  <si>
    <t>8910</t>
  </si>
  <si>
    <t>8980</t>
  </si>
  <si>
    <t>8920</t>
  </si>
  <si>
    <t>8925</t>
  </si>
  <si>
    <t>8935</t>
  </si>
  <si>
    <t>8930</t>
  </si>
  <si>
    <t>5420</t>
  </si>
  <si>
    <t>5115</t>
  </si>
  <si>
    <t>5110</t>
  </si>
  <si>
    <t>5410</t>
  </si>
  <si>
    <t>5480</t>
  </si>
  <si>
    <t>PRIs</t>
  </si>
  <si>
    <t>Frame relay</t>
  </si>
  <si>
    <t>Ethernet</t>
  </si>
  <si>
    <t>DS1</t>
  </si>
  <si>
    <t>DS3</t>
  </si>
  <si>
    <t>Ethernet w/internet</t>
  </si>
  <si>
    <t>Wholesale internet access</t>
  </si>
  <si>
    <t>INTERNET</t>
  </si>
  <si>
    <t>550010</t>
  </si>
  <si>
    <t>550080</t>
  </si>
  <si>
    <t>500000</t>
  </si>
  <si>
    <t>CABLE &amp; OTHER</t>
  </si>
  <si>
    <t>NONOPERTING&lt; NET</t>
  </si>
  <si>
    <t>551010</t>
  </si>
  <si>
    <t>551015</t>
  </si>
  <si>
    <t>554010</t>
  </si>
  <si>
    <t>554050</t>
  </si>
  <si>
    <t>560040</t>
  </si>
  <si>
    <t>558050</t>
  </si>
  <si>
    <t>558040</t>
  </si>
  <si>
    <t>558060</t>
  </si>
  <si>
    <t>560060</t>
  </si>
  <si>
    <t>560080</t>
  </si>
  <si>
    <t>560045</t>
  </si>
  <si>
    <t>558080</t>
  </si>
  <si>
    <t>571010</t>
  </si>
  <si>
    <t>571030</t>
  </si>
  <si>
    <t>571090</t>
  </si>
  <si>
    <t>DEFERRED RETIREMENT-AERIAL CABLE</t>
  </si>
  <si>
    <t>1438-210</t>
  </si>
  <si>
    <t>ACC AMORT-DEF RETIRE-AERIAL CABLE</t>
  </si>
  <si>
    <t>1439-000</t>
  </si>
  <si>
    <t>DEFERRED CHARGES-COMPENSATION</t>
  </si>
  <si>
    <t>1439-010</t>
  </si>
  <si>
    <t>ACC AMORT-DEFERRED COMPENSATION</t>
  </si>
  <si>
    <t>1439-100</t>
  </si>
  <si>
    <t>LOAN ORIGINATION COSTS</t>
  </si>
  <si>
    <t>1439-110</t>
  </si>
  <si>
    <t>Utilities</t>
  </si>
  <si>
    <t>Equipment Lease</t>
  </si>
  <si>
    <t>Vehicle Fuel</t>
  </si>
  <si>
    <t>Nonemployee Travel &amp; Meals</t>
  </si>
  <si>
    <t>Directors Fees</t>
  </si>
  <si>
    <t>ACCTS REC-CHECK GUARANTY</t>
  </si>
  <si>
    <t>1190-620</t>
  </si>
  <si>
    <t>ACCTS REC-E911/CMRS</t>
  </si>
  <si>
    <t>1190-700</t>
  </si>
  <si>
    <t>401210</t>
  </si>
  <si>
    <t>401220</t>
  </si>
  <si>
    <t>401230</t>
  </si>
  <si>
    <t>401240</t>
  </si>
  <si>
    <t>401250</t>
  </si>
  <si>
    <t>401260</t>
  </si>
  <si>
    <t>40120E</t>
  </si>
  <si>
    <t>ACCOUNTS PAYABLE-PAYROLL WITHHOLDINGS</t>
  </si>
  <si>
    <t>Accts Pay-Inventory Auto Accruals</t>
  </si>
  <si>
    <t>40110E</t>
  </si>
  <si>
    <t>401110</t>
  </si>
  <si>
    <t>401150</t>
  </si>
  <si>
    <t>401180</t>
  </si>
  <si>
    <t>401185</t>
  </si>
  <si>
    <t>Accts Pay-State Sales Tax</t>
  </si>
  <si>
    <t>Accts Pay-E911 County Tax</t>
  </si>
  <si>
    <t>Accts Pay-Federal Excise Tax</t>
  </si>
  <si>
    <t>ACCOUNTS PAYABLE-TRADE &amp; BUSINESS</t>
  </si>
  <si>
    <t>401130</t>
  </si>
  <si>
    <t>401135</t>
  </si>
  <si>
    <t>401200</t>
  </si>
  <si>
    <t>401205</t>
  </si>
  <si>
    <t>401280</t>
  </si>
  <si>
    <t>401100</t>
  </si>
  <si>
    <t>401115</t>
  </si>
  <si>
    <t>40100E</t>
  </si>
  <si>
    <t>ACCOUNTS PAYABLE-TRANSACTIONAL TAXES</t>
  </si>
  <si>
    <t>CURRENT DEFERRED TAX ASSET-CONS</t>
  </si>
  <si>
    <t>1401-000</t>
  </si>
  <si>
    <t>INVESTMENTS IN AFFILIATES</t>
  </si>
  <si>
    <t>1401-001</t>
  </si>
  <si>
    <t>INVESTMENT-BRANCH CABLE</t>
  </si>
  <si>
    <t>1401-002</t>
  </si>
  <si>
    <t>INVESTMENT-CELLULAR SOUTH</t>
  </si>
  <si>
    <t>1401-003</t>
  </si>
  <si>
    <t>INVESTMENT-DELTA TELEPHONE</t>
  </si>
  <si>
    <t>1401-004</t>
  </si>
  <si>
    <t>INVESTMENT-DELTATEL</t>
  </si>
  <si>
    <t>1401-005</t>
  </si>
  <si>
    <t>INVESTMENT-FRANKLIN TELEPHONE</t>
  </si>
  <si>
    <t>1401-006</t>
  </si>
  <si>
    <t>INVESTMENT-LOCAL PAGING</t>
  </si>
  <si>
    <t>1401-007</t>
  </si>
  <si>
    <t>INVESTMENT-MISS CELLULAR</t>
  </si>
  <si>
    <t>1401-009</t>
  </si>
  <si>
    <t>INVESTMENT-TELAPEX LONG DIST</t>
  </si>
  <si>
    <t>1401-011</t>
  </si>
  <si>
    <t>INVESTMENT-TPI INTERNET</t>
  </si>
  <si>
    <t>1401-012</t>
  </si>
  <si>
    <t>INVESTMENT-PCSOUTH INC</t>
  </si>
  <si>
    <t>1401-013</t>
  </si>
  <si>
    <t>INVESTMENT-TELEPAK NETWORKS</t>
  </si>
  <si>
    <t>1401-017</t>
  </si>
  <si>
    <t>INVESTMENT-CELLULAR SOUTH LICENSES</t>
  </si>
  <si>
    <t>1401-018</t>
  </si>
  <si>
    <t>INVESTMENT-CELLULAR SOUTH REALESTAT</t>
  </si>
  <si>
    <t>1401-019</t>
  </si>
  <si>
    <t>INVESTMENT-CSOUTH EQUIP LEASING</t>
  </si>
  <si>
    <t>1401-020</t>
  </si>
  <si>
    <t>INVESTMENT-CELLULAR SOUTH PARTNER</t>
  </si>
  <si>
    <t>1402-100</t>
  </si>
  <si>
    <t>COBANK PARTICIPATION CERTIFICATE</t>
  </si>
  <si>
    <t>1402-200</t>
  </si>
  <si>
    <t>RTB STOCK</t>
  </si>
  <si>
    <t>1402-210</t>
  </si>
  <si>
    <t>RTB STOCK DEFERRED CREDIT</t>
  </si>
  <si>
    <t>1402-900</t>
  </si>
  <si>
    <t>OTHER INVESTMENTS</t>
  </si>
  <si>
    <t>1405-001</t>
  </si>
  <si>
    <t>NOTES REC-BRANCH CABLE</t>
  </si>
  <si>
    <t>133020</t>
  </si>
  <si>
    <t>Prepaid Rents &amp; Leases</t>
  </si>
  <si>
    <t>457000</t>
  </si>
  <si>
    <t>Current Earnings</t>
  </si>
  <si>
    <t>612565</t>
  </si>
  <si>
    <t>637575</t>
  </si>
  <si>
    <t>Asset Impairment Loss</t>
  </si>
  <si>
    <t>CO TESTING EQUIPMENT</t>
  </si>
  <si>
    <t>2119-000</t>
  </si>
  <si>
    <t>ISW INSTALLATION COST</t>
  </si>
  <si>
    <t>2120-000</t>
  </si>
  <si>
    <t>TOWERS</t>
  </si>
  <si>
    <t>2121-000</t>
  </si>
  <si>
    <t>CUSTOMER USAGE - LTM TRAFFIC</t>
  </si>
  <si>
    <t>6250-021</t>
  </si>
  <si>
    <t>CUSTOMER USAGE - OTHER</t>
  </si>
  <si>
    <t>6250-025</t>
  </si>
  <si>
    <t>LEASED PROPERTIES</t>
  </si>
  <si>
    <t>6250-050</t>
  </si>
  <si>
    <t>LEASED LINE (NETWORKS)</t>
  </si>
  <si>
    <t>6250-060</t>
  </si>
  <si>
    <t>LEASED LINE (BELLSOUTH &amp; OTHER)</t>
  </si>
  <si>
    <t>6250-070</t>
  </si>
  <si>
    <t>LEASED LINE (TELCOS)</t>
  </si>
  <si>
    <t>6250-075</t>
  </si>
  <si>
    <t>LONG DISTANCE CHGS - INTRASTATE</t>
  </si>
  <si>
    <t>6250-080</t>
  </si>
  <si>
    <t>LONG DISTANCE CHGS - INTERSTATE</t>
  </si>
  <si>
    <t>6250-085</t>
  </si>
  <si>
    <t>LONG DISTANCE CHGS - OTHER</t>
  </si>
  <si>
    <t>6250-100</t>
  </si>
  <si>
    <t>TRUNK CHARGES</t>
  </si>
  <si>
    <t>6250-105</t>
  </si>
  <si>
    <t>TRUNK CHARGES-DTC/FTC</t>
  </si>
  <si>
    <t>6250-113</t>
  </si>
  <si>
    <t>TRUNK CHARGES-TPK NETWORKS</t>
  </si>
  <si>
    <t>6250-150</t>
  </si>
  <si>
    <t>DSL ACCESS CHGS</t>
  </si>
  <si>
    <t>6250-155</t>
  </si>
  <si>
    <t>DSL ACCESS CHGS-DTC/FTC</t>
  </si>
  <si>
    <t>6250-160</t>
  </si>
  <si>
    <t>SATELLITE ACCESS CHGS</t>
  </si>
  <si>
    <t>6250-175</t>
  </si>
  <si>
    <t>INTERNET ACCESS CHGS</t>
  </si>
  <si>
    <t>6250-200</t>
  </si>
  <si>
    <t>DEDICATED ACCESS (BELL &amp; OTHER)</t>
  </si>
  <si>
    <t>6250-205</t>
  </si>
  <si>
    <t>DEDICATED ACCESS (FTC, DTC)</t>
  </si>
  <si>
    <t>6275-000</t>
  </si>
  <si>
    <t>DIRECT CONNECT CHARGES</t>
  </si>
  <si>
    <t>6275-005</t>
  </si>
  <si>
    <t>NET SETTLEMENTS</t>
  </si>
  <si>
    <t>6275-025</t>
  </si>
  <si>
    <t>FRAUD MANAGER SERVICES</t>
  </si>
  <si>
    <t>6275-075</t>
  </si>
  <si>
    <t>ACCESS SERVICES</t>
  </si>
  <si>
    <t>6275-100</t>
  </si>
  <si>
    <t>FOLLOW ME ROAMING PLUS SER</t>
  </si>
  <si>
    <t>6275-175</t>
  </si>
  <si>
    <t>ROAMEX</t>
  </si>
  <si>
    <t>6275-225</t>
  </si>
  <si>
    <t>GTE CHARGES-FRAME RELAY</t>
  </si>
  <si>
    <t>6275-250</t>
  </si>
  <si>
    <t>VISIBILITY SERVICES</t>
  </si>
  <si>
    <t>6275-275</t>
  </si>
  <si>
    <t>INLINK SS7 NETWORK TRANSPORT</t>
  </si>
  <si>
    <t>6275-300</t>
  </si>
  <si>
    <t>FRAUD INTERCEPTOR SERVICE</t>
  </si>
  <si>
    <t>6275-325</t>
  </si>
  <si>
    <t>HOME CUSTOMER CARE</t>
  </si>
  <si>
    <t>6300-005</t>
  </si>
  <si>
    <t>CUSTOMER SATIS VOUCHERS - FIELD</t>
  </si>
  <si>
    <t>6300-010</t>
  </si>
  <si>
    <t>CUSTOMER SATIS VOUCHERS - MEADVILLE</t>
  </si>
  <si>
    <t>6300-025</t>
  </si>
  <si>
    <t>EMP ERROR VCHRS - FIELD</t>
  </si>
  <si>
    <t>6300-030</t>
  </si>
  <si>
    <t>EMP ERROR VCHRS - MEADVILLE</t>
  </si>
  <si>
    <t>6325-000</t>
  </si>
  <si>
    <t>MAINTENANCE FEES</t>
  </si>
  <si>
    <t>6325-005</t>
  </si>
  <si>
    <t>CREDIT BUREAU</t>
  </si>
  <si>
    <t>6325-025</t>
  </si>
  <si>
    <t>COLLECTION FEES</t>
  </si>
  <si>
    <t>6325-050</t>
  </si>
  <si>
    <t>GTE CHARGES - FRAUD FORCE</t>
  </si>
  <si>
    <t>6325-075</t>
  </si>
  <si>
    <t>CK WARRANTY SERVICES</t>
  </si>
  <si>
    <t>6330-000</t>
  </si>
  <si>
    <t>INTERSTATE LD-DIG PRIM-HOME</t>
  </si>
  <si>
    <t>5705-002</t>
  </si>
  <si>
    <t>INTERSTATE LD-6 STATE-HOME</t>
  </si>
  <si>
    <t>5705-003</t>
  </si>
  <si>
    <t>INTERSTATE LD-7 STATE-HOME</t>
  </si>
  <si>
    <t>5705-004</t>
  </si>
  <si>
    <t>INTERSTATE LD-NAT'L-HOME</t>
  </si>
  <si>
    <t>5705-005</t>
  </si>
  <si>
    <t>INTERSTATE LD-MS &amp; E -HOME</t>
  </si>
  <si>
    <t>5705-100</t>
  </si>
  <si>
    <t>341000</t>
  </si>
  <si>
    <t>350000</t>
  </si>
  <si>
    <t>Accum Amortization-Intangibles</t>
  </si>
  <si>
    <t>360000</t>
  </si>
  <si>
    <t>ACCUM AMORTIZATION-TANGIBLES</t>
  </si>
  <si>
    <t>Accum Amortization-Plant Adjustment</t>
  </si>
  <si>
    <t>NET PROPERTY, PLANT &amp; EQUIPMENT</t>
  </si>
  <si>
    <t>Accrued Interest on Debt</t>
  </si>
  <si>
    <t>Notes Pay-MBFC Current (Contra)</t>
  </si>
  <si>
    <t>Notes Pay-REA 2% Current (Contra)</t>
  </si>
  <si>
    <t>Notes Pay-Cobank Current (Contra)</t>
  </si>
  <si>
    <t>Capital Lease-Mphs Netwx Current (Contra)</t>
  </si>
  <si>
    <t>Capital Lease-Megapop Current (Contra)</t>
  </si>
  <si>
    <t>Notes Pay-Affiliates Current (Contra)</t>
  </si>
  <si>
    <t>CURRENT OPERATING INCOME TAXES</t>
  </si>
  <si>
    <t>Other Nonoperating Taxes</t>
  </si>
  <si>
    <t>Def NonOp State Income Tax Provision</t>
  </si>
  <si>
    <t>STATE</t>
  </si>
  <si>
    <t>IXA/IXS</t>
  </si>
  <si>
    <t>MS</t>
  </si>
  <si>
    <t>00</t>
  </si>
  <si>
    <t>intra</t>
  </si>
  <si>
    <t>0</t>
  </si>
  <si>
    <t>AL</t>
  </si>
  <si>
    <t>01</t>
  </si>
  <si>
    <t>inter</t>
  </si>
  <si>
    <t>5</t>
  </si>
  <si>
    <t>FL</t>
  </si>
  <si>
    <t>09</t>
  </si>
  <si>
    <t>intl</t>
  </si>
  <si>
    <t>9</t>
  </si>
  <si>
    <t>TN</t>
  </si>
  <si>
    <t>KY</t>
  </si>
  <si>
    <t>PA</t>
  </si>
  <si>
    <t>LA</t>
  </si>
  <si>
    <t>Direct service costs</t>
  </si>
  <si>
    <t>Commercial sales</t>
  </si>
  <si>
    <t>electronics in pops</t>
  </si>
  <si>
    <t>Consumer sales</t>
  </si>
  <si>
    <t>Corporate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</si>
  <si>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</si>
  <si>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</si>
  <si>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</si>
  <si>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</si>
  <si>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</si>
  <si>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</si>
  <si>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</si>
  <si>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</si>
  <si>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</si>
  <si>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</si>
  <si>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</si>
  <si>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</si>
  <si>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</si>
  <si>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</si>
  <si>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</si>
  <si>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</si>
  <si>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</si>
  <si>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</si>
  <si>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</si>
  <si>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</si>
  <si>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</si>
  <si>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</si>
  <si>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</si>
  <si>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</si>
  <si>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</si>
  <si>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</si>
  <si>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</si>
  <si>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</si>
  <si>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Accts Rec-Customers</t>
  </si>
  <si>
    <t>Accts Rec-Access Charges</t>
  </si>
  <si>
    <t>561000</t>
  </si>
  <si>
    <t>562000</t>
  </si>
  <si>
    <t>563000</t>
  </si>
  <si>
    <t>566000</t>
  </si>
  <si>
    <t>567000</t>
  </si>
  <si>
    <t>587020</t>
  </si>
  <si>
    <t>587030</t>
  </si>
  <si>
    <t>Dedicated internet line</t>
  </si>
  <si>
    <t>Cellular South Inc</t>
  </si>
  <si>
    <t>CS Real Estate</t>
  </si>
  <si>
    <t>American Holding</t>
  </si>
  <si>
    <t>300 Renassiance</t>
  </si>
  <si>
    <t>CS Licenses</t>
  </si>
  <si>
    <t>Deltatel Inc</t>
  </si>
  <si>
    <t>Telepak Networks</t>
  </si>
  <si>
    <t>250</t>
  </si>
  <si>
    <t>700</t>
  </si>
  <si>
    <t>TPI BUSINESS OPERATIONS</t>
  </si>
  <si>
    <t>TPI CORPORATE</t>
  </si>
  <si>
    <t>TNI COST OF SERVICE</t>
  </si>
  <si>
    <t>TNI SALES</t>
  </si>
  <si>
    <t>TNI CORPORATE</t>
  </si>
  <si>
    <t>TELAPEX, INC.</t>
  </si>
  <si>
    <t>TELEPAK NETWORKS, INC.</t>
  </si>
  <si>
    <t>ILECs</t>
  </si>
  <si>
    <t>Subscriber line charges</t>
  </si>
  <si>
    <t>TELEPAK INTERSTATE-LONG DI</t>
  </si>
  <si>
    <t>6500-050</t>
  </si>
  <si>
    <t>TELEPAK INTRASTATE-LONG DI</t>
  </si>
  <si>
    <t>6500-075</t>
  </si>
  <si>
    <t>TELEPAK INTERNET EXPENSE</t>
  </si>
  <si>
    <t>6500-100</t>
  </si>
  <si>
    <t>TELEPAK SETUP CHARGES</t>
  </si>
  <si>
    <t>6550-100</t>
  </si>
  <si>
    <t>COST OF PAGING</t>
  </si>
  <si>
    <t>6550-125</t>
  </si>
  <si>
    <t>VOICE MAIL COSTS</t>
  </si>
  <si>
    <t>6550-150</t>
  </si>
  <si>
    <t>CPE PAY PHONE EXPENSES</t>
  </si>
  <si>
    <t>6550-175</t>
  </si>
  <si>
    <t>CPE INSTALLATION COSTS</t>
  </si>
  <si>
    <t>6550-500</t>
  </si>
  <si>
    <t>PAY CHANNEL COSTS</t>
  </si>
  <si>
    <t>6550-525</t>
  </si>
  <si>
    <t>BASIC CHANNEL COSTS</t>
  </si>
  <si>
    <t>6550-550</t>
  </si>
  <si>
    <t>CABLE GUIDE COST</t>
  </si>
  <si>
    <t>6550-575</t>
  </si>
  <si>
    <t>PAY PER VIEW COSTS</t>
  </si>
  <si>
    <t>6550-600</t>
  </si>
  <si>
    <t>DIGITAL TRANSPORT &amp; AUTH COSTS</t>
  </si>
  <si>
    <t>LONG DIST ACCESS ALLOCATED-TELAPEX</t>
  </si>
  <si>
    <t>8985-011</t>
  </si>
  <si>
    <t>839917</t>
  </si>
  <si>
    <t>839919</t>
  </si>
  <si>
    <t>839918</t>
  </si>
  <si>
    <t>Exempt Materials - Buried Drops</t>
  </si>
  <si>
    <t>615509</t>
  </si>
  <si>
    <t>Management Fees allocated (out)</t>
  </si>
  <si>
    <t>Drop projects allocation clearing</t>
  </si>
  <si>
    <t>839935</t>
  </si>
  <si>
    <t>839931</t>
  </si>
  <si>
    <t>11400D</t>
  </si>
  <si>
    <t>30000D</t>
  </si>
  <si>
    <t>734010</t>
  </si>
  <si>
    <t>Allowance for Funds Used in Const-OP</t>
  </si>
  <si>
    <t>RESTRICTED CASH &amp; TEMP INVESTMENTS</t>
  </si>
  <si>
    <t>114010</t>
  </si>
  <si>
    <t>114020</t>
  </si>
  <si>
    <t>Temp Inv using Reserve Funds</t>
  </si>
  <si>
    <t>ACCOUNT COMBINATION LAYOUT</t>
  </si>
  <si>
    <t>TELAPEX NON-WIRELESS AFFILIATES</t>
  </si>
  <si>
    <t>Oracle Chart of Accounts Information</t>
  </si>
  <si>
    <t>Company</t>
  </si>
  <si>
    <t>Length</t>
  </si>
  <si>
    <t>Product</t>
  </si>
  <si>
    <t>Service Area</t>
  </si>
  <si>
    <t>Intercompany</t>
  </si>
  <si>
    <t>Sample</t>
  </si>
  <si>
    <t>Full Combo =</t>
  </si>
  <si>
    <t>700.113010.0000.00000.000.000.000</t>
  </si>
  <si>
    <t>Department is:</t>
  </si>
  <si>
    <t>required for 6000 series expense accounts.</t>
  </si>
  <si>
    <t>allowed for cash flows data (i.e. proceeds, disposal entries, etc.)</t>
  </si>
  <si>
    <t>Product is :</t>
  </si>
  <si>
    <t>required for 5000 series revenue accounts</t>
  </si>
  <si>
    <t>otherwise '0000'</t>
  </si>
  <si>
    <t>Jurisdication is:</t>
  </si>
  <si>
    <t>required (with 250 as MS) for …</t>
  </si>
  <si>
    <t>…all 6000xx series salaries expense accounts</t>
  </si>
  <si>
    <t>…all 5xxxxx servies revenue accounts</t>
  </si>
  <si>
    <t>…all 6030xx series rent expense accounts</t>
  </si>
  <si>
    <t>required (as 259 for MS dereg) for FTC &amp; DTC inventory and plant accounts</t>
  </si>
  <si>
    <t>Service area is:</t>
  </si>
  <si>
    <t>required with subscriber statistical accounts (TBD)</t>
  </si>
  <si>
    <t>required with any FFTH income statement account/department on TNI.</t>
  </si>
  <si>
    <t>Intercompany is:</t>
  </si>
  <si>
    <t>required for any intercompany account of any type.</t>
  </si>
  <si>
    <t>NOTES ON REQUIRED USAGE:</t>
  </si>
  <si>
    <t>DRs from ledger allocations -- CRs from project allocations</t>
  </si>
  <si>
    <t>839940</t>
  </si>
  <si>
    <t>Purchasing - Inventory category clearing</t>
  </si>
  <si>
    <t>Facility Based</t>
  </si>
  <si>
    <t>401285</t>
  </si>
  <si>
    <t>Accts Pay-Fitness Club W/H</t>
  </si>
  <si>
    <t>006</t>
  </si>
  <si>
    <t>008</t>
  </si>
  <si>
    <t>Mineral Creek Landing</t>
  </si>
  <si>
    <t>412010</t>
  </si>
  <si>
    <t>Accrued Group Medical</t>
  </si>
  <si>
    <t>Vehicle Allowance</t>
  </si>
  <si>
    <t>401295</t>
  </si>
  <si>
    <t>Accts Pay-Other Withholdings</t>
  </si>
  <si>
    <t>Accts Pay-Life Insurance W/H</t>
  </si>
  <si>
    <t>Taxable income</t>
  </si>
  <si>
    <t>Cellular south</t>
  </si>
  <si>
    <t>Location</t>
  </si>
  <si>
    <t>State</t>
  </si>
  <si>
    <t>LOB</t>
  </si>
  <si>
    <t>612580</t>
  </si>
  <si>
    <t>Minor Computer Equipment</t>
  </si>
  <si>
    <t>Inverness FTTH</t>
  </si>
  <si>
    <t>113045</t>
  </si>
  <si>
    <t>Cash-Retail Store Collections</t>
  </si>
  <si>
    <t>83100C</t>
  </si>
  <si>
    <t>TAX CALCULATION INFORMATION</t>
  </si>
  <si>
    <t>82500C</t>
  </si>
  <si>
    <t>ALLOCATION INFORMATION</t>
  </si>
  <si>
    <t>A60005</t>
  </si>
  <si>
    <t>A60025</t>
  </si>
  <si>
    <t>A60040</t>
  </si>
  <si>
    <t>A60060</t>
  </si>
  <si>
    <t>A80150</t>
  </si>
  <si>
    <t>A80850</t>
  </si>
  <si>
    <t>CATV labor</t>
  </si>
  <si>
    <t>CPE labor</t>
  </si>
  <si>
    <t>Regulated plant and engineering salaries</t>
  </si>
  <si>
    <t>A6000B</t>
  </si>
  <si>
    <t>MEANINGLESS SUBTOTAL FOR ROLLUP</t>
  </si>
  <si>
    <t>TOTAL SALARIES</t>
  </si>
  <si>
    <t>A64000</t>
  </si>
  <si>
    <t>801500</t>
  </si>
  <si>
    <t>CATV Billing Labor</t>
  </si>
  <si>
    <t>Project benefits allocation clearing</t>
  </si>
  <si>
    <t>allocation from 839930</t>
  </si>
  <si>
    <t>allocation from 839960,600005 6990</t>
  </si>
  <si>
    <t>allocation from A80150, A80850, 80900D</t>
  </si>
  <si>
    <t>offset of all above</t>
  </si>
  <si>
    <t>Shared Offic/Computer Supplies</t>
  </si>
  <si>
    <t>Productive salaries</t>
  </si>
  <si>
    <t>839933</t>
  </si>
  <si>
    <t>Project other allocation clearing</t>
  </si>
  <si>
    <t>A601</t>
  </si>
  <si>
    <t>A600</t>
  </si>
  <si>
    <t>6000-6569</t>
  </si>
  <si>
    <t>A610</t>
  </si>
  <si>
    <t>A650</t>
  </si>
  <si>
    <t>A660</t>
  </si>
  <si>
    <t>Plant Specific and nonspecific</t>
  </si>
  <si>
    <t>Benefits Expense excluding Allocations (out)</t>
  </si>
  <si>
    <t>Rent Expense excluding Allocations (out)</t>
  </si>
  <si>
    <t>Salaries Expense excluding Allocations (both)</t>
  </si>
  <si>
    <t>Direct and indirect plant salaries</t>
  </si>
  <si>
    <t>Direct plant salaries</t>
  </si>
  <si>
    <t>CPE Installation Labor</t>
  </si>
  <si>
    <t>CPE Maintenance Labor</t>
  </si>
  <si>
    <t>CPE Supplies &amp; Materials</t>
  </si>
  <si>
    <t>CATV Supplies &amp; Materials</t>
  </si>
  <si>
    <t>T0000A</t>
  </si>
  <si>
    <t>TAX INFORMATION</t>
  </si>
  <si>
    <t>T45700</t>
  </si>
  <si>
    <t>D000</t>
  </si>
  <si>
    <t>ALL DEPARTMENTS</t>
  </si>
  <si>
    <t>S00</t>
  </si>
  <si>
    <t>ALL SVC AREAS</t>
  </si>
  <si>
    <t>ALL PRODUCTS</t>
  </si>
  <si>
    <t>P0000</t>
  </si>
  <si>
    <t>612595</t>
  </si>
  <si>
    <t>Scrap/Obsolete Materials</t>
  </si>
  <si>
    <t>808530</t>
  </si>
  <si>
    <t>DRs from ledger allocations -- CRs from project allocations (EMR/materials only)</t>
  </si>
  <si>
    <t>DRs from payroll to GL-- CRs from PR to Projects</t>
  </si>
  <si>
    <t>737015</t>
  </si>
  <si>
    <t>431050</t>
  </si>
  <si>
    <t>141050</t>
  </si>
  <si>
    <t>Net Value of Pension Assets</t>
  </si>
  <si>
    <t>Net Projected Pension Obligation</t>
  </si>
  <si>
    <t>610040</t>
  </si>
  <si>
    <t>737050</t>
  </si>
  <si>
    <t>from PR initially --moved to 143930 after salary stats calculated</t>
  </si>
  <si>
    <t>any invalid account $ from external systems (esp omnia) goes here</t>
  </si>
  <si>
    <t>Project Misc Transaction clearing</t>
  </si>
  <si>
    <t>FA Manual Addition Clearing</t>
  </si>
  <si>
    <t>D900</t>
  </si>
  <si>
    <t>Sales &amp; Marketing</t>
  </si>
  <si>
    <t>9100</t>
  </si>
  <si>
    <t>9300</t>
  </si>
  <si>
    <t>9600</t>
  </si>
  <si>
    <t>Consumer Services</t>
  </si>
  <si>
    <t>Information &amp; Technology</t>
  </si>
  <si>
    <t>9400</t>
  </si>
  <si>
    <t>9500</t>
  </si>
  <si>
    <t>9700</t>
  </si>
  <si>
    <t>9900</t>
  </si>
  <si>
    <t>9800</t>
  </si>
  <si>
    <t>Cost of Service</t>
  </si>
  <si>
    <t>Quality Assurance</t>
  </si>
  <si>
    <t>Cash-Credit Card Funds</t>
  </si>
  <si>
    <t>Accts Rec-Property Tax Refunds</t>
  </si>
  <si>
    <t>119065</t>
  </si>
  <si>
    <t>Accts Rec-Transactional Tax Refunds</t>
  </si>
  <si>
    <t>141080</t>
  </si>
  <si>
    <t>Cap Corridor</t>
  </si>
  <si>
    <t>Accts Pay-Connecting Companies</t>
  </si>
  <si>
    <t>401190</t>
  </si>
  <si>
    <t>Current Sales Tax Reserve</t>
  </si>
  <si>
    <t>NOTES PAYABLE-WIRELESS BORROWINGS</t>
  </si>
  <si>
    <t>Notes Pay-Bank of America</t>
  </si>
  <si>
    <t>Notes Pay-Bank of America Current (Contra)</t>
  </si>
  <si>
    <t>42200F</t>
  </si>
  <si>
    <t>422040</t>
  </si>
  <si>
    <t>422041</t>
  </si>
  <si>
    <t>422050</t>
  </si>
  <si>
    <t>422051</t>
  </si>
  <si>
    <t>Notes Pay-Bancorp South</t>
  </si>
  <si>
    <t>Notes Pay-Bancorp South Current (Contra)</t>
  </si>
  <si>
    <t>422080</t>
  </si>
  <si>
    <t>422081</t>
  </si>
  <si>
    <t>Notes Pay-First Union</t>
  </si>
  <si>
    <t>Notes Pay-First Union Current (Contra)</t>
  </si>
  <si>
    <t>Deferred Asset Retirement Obligation</t>
  </si>
  <si>
    <t>431060</t>
  </si>
  <si>
    <t>Long Term Sales Tax Reserve</t>
  </si>
  <si>
    <t>431070</t>
  </si>
  <si>
    <t>431020</t>
  </si>
  <si>
    <t>Interest Rate Swap Liability</t>
  </si>
  <si>
    <t>436030</t>
  </si>
  <si>
    <t>Deferred Tower Rent</t>
  </si>
  <si>
    <t>50020C</t>
  </si>
  <si>
    <t>50030C</t>
  </si>
  <si>
    <t>WIRELESS LOCAL SERVICE</t>
  </si>
  <si>
    <t>500310</t>
  </si>
  <si>
    <t>500320</t>
  </si>
  <si>
    <t>Usage</t>
  </si>
  <si>
    <t>500330</t>
  </si>
  <si>
    <t>Incollect</t>
  </si>
  <si>
    <t>509000</t>
  </si>
  <si>
    <t>Roamer Outcollect</t>
  </si>
  <si>
    <t>569000</t>
  </si>
  <si>
    <t>Other equipment fees and charges</t>
  </si>
  <si>
    <t>509500</t>
  </si>
  <si>
    <t>Wireless Trunk Usage</t>
  </si>
  <si>
    <t>604080</t>
  </si>
  <si>
    <t>Straight Line Lease Expense</t>
  </si>
  <si>
    <t>631010</t>
  </si>
  <si>
    <t>Wireless data service costs</t>
  </si>
  <si>
    <t>631020</t>
  </si>
  <si>
    <t>Roamer support services</t>
  </si>
  <si>
    <t>631030</t>
  </si>
  <si>
    <t>Incollect expenses</t>
  </si>
  <si>
    <t>613025</t>
  </si>
  <si>
    <t>Optimization</t>
  </si>
  <si>
    <t>613030</t>
  </si>
  <si>
    <t>Gounding</t>
  </si>
  <si>
    <t>613040</t>
  </si>
  <si>
    <t>Tower Audits</t>
  </si>
  <si>
    <t>613060</t>
  </si>
  <si>
    <t>Network Uninstall Costs</t>
  </si>
  <si>
    <t>613065</t>
  </si>
  <si>
    <t>Equipment Freight</t>
  </si>
  <si>
    <t>613075</t>
  </si>
  <si>
    <t>Central Triage</t>
  </si>
  <si>
    <t>615045</t>
  </si>
  <si>
    <t>Security Services</t>
  </si>
  <si>
    <t>615015</t>
  </si>
  <si>
    <t>Credit Bureau &amp; Collections</t>
  </si>
  <si>
    <t>Research</t>
  </si>
  <si>
    <t>Print Materials &amp; Mailouts</t>
  </si>
  <si>
    <t>Agency Fees</t>
  </si>
  <si>
    <t>617540</t>
  </si>
  <si>
    <t>617570</t>
  </si>
  <si>
    <t>Retail Supplies</t>
  </si>
  <si>
    <t>617590</t>
  </si>
  <si>
    <t>Other marketing &amp; advertising costs</t>
  </si>
  <si>
    <t>638010</t>
  </si>
  <si>
    <t>Customer Vouchers</t>
  </si>
  <si>
    <t>Abandoned Project Costs</t>
  </si>
  <si>
    <t>612590</t>
  </si>
  <si>
    <t>638020</t>
  </si>
  <si>
    <t>ARO Accretion</t>
  </si>
  <si>
    <t>637540</t>
  </si>
  <si>
    <t>656600</t>
  </si>
  <si>
    <t>Amortization Expense-Asset Retirement Costs</t>
  </si>
  <si>
    <t>751060</t>
  </si>
  <si>
    <t>Wireless debt interest expense</t>
  </si>
  <si>
    <t>751090</t>
  </si>
  <si>
    <t>Hedging Interest</t>
  </si>
  <si>
    <t>736005</t>
  </si>
  <si>
    <t>Recruiting</t>
  </si>
  <si>
    <t>602573</t>
  </si>
  <si>
    <t>245010</t>
  </si>
  <si>
    <t>Antennas</t>
  </si>
  <si>
    <t>245020</t>
  </si>
  <si>
    <t>Asset Retirement Obligation</t>
  </si>
  <si>
    <t>269500</t>
  </si>
  <si>
    <t>35000E</t>
  </si>
  <si>
    <t>ACCUM AMORTIZATION-INTANGIBLES</t>
  </si>
  <si>
    <t>350005</t>
  </si>
  <si>
    <t>211195</t>
  </si>
  <si>
    <t>Land Acquisition Costs</t>
  </si>
  <si>
    <t>LONG TERM INVESTMENTS &amp; RECEIVABLES</t>
  </si>
  <si>
    <t>DEFERRED CREDITS</t>
  </si>
  <si>
    <t>OTHER NONCURRENT LIABILITIES</t>
  </si>
  <si>
    <t>Disaster recovery costs</t>
  </si>
  <si>
    <t>69100</t>
  </si>
  <si>
    <t>Wireless service plans</t>
  </si>
  <si>
    <t>69150</t>
  </si>
  <si>
    <t>Other wireless revenues</t>
  </si>
  <si>
    <t>630015</t>
  </si>
  <si>
    <t>Equipment Cost (Affiliated)</t>
  </si>
  <si>
    <t>113590</t>
  </si>
  <si>
    <t>73100C</t>
  </si>
  <si>
    <t>Dividend Income-Taxable</t>
  </si>
  <si>
    <t>Dividend Income-Nontaxable</t>
  </si>
  <si>
    <t>731010</t>
  </si>
  <si>
    <t>736095</t>
  </si>
  <si>
    <t>Unrealized gain (loss)</t>
  </si>
  <si>
    <t>631040</t>
  </si>
  <si>
    <t>Number portability</t>
  </si>
  <si>
    <t>736085</t>
  </si>
  <si>
    <t>ARO GL Settlement</t>
  </si>
  <si>
    <t>Minority Interest</t>
  </si>
  <si>
    <t>440000</t>
  </si>
  <si>
    <t>xx</t>
  </si>
  <si>
    <t>72200C</t>
  </si>
  <si>
    <t>73400C</t>
  </si>
  <si>
    <t>ALLOWANCE FOR FUNDS USED IN CONST</t>
  </si>
  <si>
    <t>350020</t>
  </si>
  <si>
    <t>350040</t>
  </si>
  <si>
    <t>Accum Amortization-Purch Customers</t>
  </si>
  <si>
    <t>Other Comprehensive Income: Net Pension</t>
  </si>
  <si>
    <t>OCI Tax Effect: Net Pension</t>
  </si>
  <si>
    <t>454020</t>
  </si>
  <si>
    <t>454021</t>
  </si>
  <si>
    <t>Other Comprehensive Income: Interest Rate Swap</t>
  </si>
  <si>
    <t>OCI Tax Effect: Interest Rate Swap</t>
  </si>
  <si>
    <t>122090</t>
  </si>
  <si>
    <t>Inventory Allowance</t>
  </si>
  <si>
    <t>DRs from AP/Inventory -- CRs from ledger allocations to predefined dpmts</t>
  </si>
  <si>
    <t>116090</t>
  </si>
  <si>
    <t>454030</t>
  </si>
  <si>
    <t>454031</t>
  </si>
  <si>
    <t>Other Comprehensive Income: Unrealized Gain/Loss</t>
  </si>
  <si>
    <t>OCI Tax Effect: Unrealized Gain/Loss</t>
  </si>
  <si>
    <t>Dividends received-standard</t>
  </si>
  <si>
    <t>0125</t>
  </si>
  <si>
    <t>Dividends received-stock repurchase</t>
  </si>
  <si>
    <t>0129</t>
  </si>
  <si>
    <t>Dividends received-shareholders</t>
  </si>
  <si>
    <t>724098</t>
  </si>
  <si>
    <t>Misc taxes in mgmt fee expense</t>
  </si>
  <si>
    <t>605093</t>
  </si>
  <si>
    <t>Shared Postage Costs</t>
  </si>
  <si>
    <t>605091</t>
  </si>
  <si>
    <t>80000A</t>
  </si>
  <si>
    <t>NET SPECIAL PURPOSE ACCOUNTS</t>
  </si>
  <si>
    <t>80000B</t>
  </si>
  <si>
    <t>80100C</t>
  </si>
  <si>
    <t>80100D</t>
  </si>
  <si>
    <t>80800D</t>
  </si>
  <si>
    <t>82000B</t>
  </si>
  <si>
    <t>OTHER AFFILIATED ACTIVITIES</t>
  </si>
  <si>
    <t>AFFILIATED BILLING ACCOUNTS</t>
  </si>
  <si>
    <t>BRANCH CABLE BILLING ACCOUNTS</t>
  </si>
  <si>
    <t>BRANCH CATV ACTIVITY</t>
  </si>
  <si>
    <t>BRANCH CPE ACTIVITY</t>
  </si>
  <si>
    <t>MISCELLANEOUS PURPOSE ACCOUNTS</t>
  </si>
  <si>
    <t>Salaries Expensed</t>
  </si>
  <si>
    <t>Salaries Capitalized</t>
  </si>
  <si>
    <t>Salaries Against Accrued Vacation</t>
  </si>
  <si>
    <t>Salaries For Unaccrued Leave</t>
  </si>
  <si>
    <t>Salaries Charged To Dereg Ops</t>
  </si>
  <si>
    <t>826000</t>
  </si>
  <si>
    <t>826002</t>
  </si>
  <si>
    <t>826004</t>
  </si>
  <si>
    <t>826006</t>
  </si>
  <si>
    <t>826007</t>
  </si>
  <si>
    <t>Total Salaries</t>
  </si>
  <si>
    <t>826009</t>
  </si>
  <si>
    <t>CATV Revenue</t>
  </si>
  <si>
    <t>CATV Installation Labor</t>
  </si>
  <si>
    <t>CATV Dist System Maint Labor</t>
  </si>
  <si>
    <t>CATV Billing &amp; Collection Svcs</t>
  </si>
  <si>
    <t>CATV Vehicle Expenses</t>
  </si>
  <si>
    <t>CATV Rents</t>
  </si>
  <si>
    <t>CATV Other Costs</t>
  </si>
  <si>
    <t>CPE Installation Revenue</t>
  </si>
  <si>
    <t>CPE Maintenance Revenue</t>
  </si>
  <si>
    <t>CPE Maint Agreement Revenue</t>
  </si>
  <si>
    <t>CPE Retail Sales Revenue</t>
  </si>
  <si>
    <t>CPE Write Offs</t>
  </si>
  <si>
    <t>CPE Write-Off Recovery (Net)</t>
  </si>
  <si>
    <t>CPE Lease Revenue</t>
  </si>
  <si>
    <t>CPE Billing &amp; Collection Svcs</t>
  </si>
  <si>
    <t>CPE Rents</t>
  </si>
  <si>
    <t>ACCTS PAY-MISSISSIPPI RELAY TAX</t>
  </si>
  <si>
    <t>4010-700</t>
  </si>
  <si>
    <t>ACCTS PAY-FICA W/H</t>
  </si>
  <si>
    <t>4010-705</t>
  </si>
  <si>
    <t>ACCTS PAY-FEDERAL W/H</t>
  </si>
  <si>
    <t>4010-706</t>
  </si>
  <si>
    <t>ACCTS PAY-EARNED INCOME CREDIT</t>
  </si>
  <si>
    <t>4010-710</t>
  </si>
  <si>
    <t>ACCTS PAY-STATE W/H</t>
  </si>
  <si>
    <t>4010-720</t>
  </si>
  <si>
    <t>ACCTS PAY-401K DEDUCTIONS</t>
  </si>
  <si>
    <t>4010-730</t>
  </si>
  <si>
    <t>ACCTS PAY-CAFETERIA W/H</t>
  </si>
  <si>
    <t>4010-740</t>
  </si>
  <si>
    <t>ACCTS PAY-DENTAL VISION W/H</t>
  </si>
  <si>
    <t>4010-750</t>
  </si>
  <si>
    <t>ACCTS PAY-LONG TERM CARE W/H</t>
  </si>
  <si>
    <t>4010-760</t>
  </si>
  <si>
    <t>ACCTS PAY-HARTFORD LIFE W/H</t>
  </si>
  <si>
    <t>4010-770</t>
  </si>
  <si>
    <t>ACCTS PAY-CONN MUTUAL W/H</t>
  </si>
  <si>
    <t>4010-780</t>
  </si>
  <si>
    <t>ACCTS PAY-AFLAC W/H</t>
  </si>
  <si>
    <t>4010-795</t>
  </si>
  <si>
    <t>ACCTS PAY-GARNISHMENT</t>
  </si>
  <si>
    <t>4010-796</t>
  </si>
  <si>
    <t>ACCTS PAY-SPECIAL P/R W/H-YRLY</t>
  </si>
  <si>
    <t>4010-900</t>
  </si>
  <si>
    <t>ACCTS PAY-OTHER</t>
  </si>
  <si>
    <t>4015-001</t>
  </si>
  <si>
    <t>ACCTS PAY-BRANCH CABLE</t>
  </si>
  <si>
    <t>4015-002</t>
  </si>
  <si>
    <t>ACCTS PAY-CELLULAR SOUTH</t>
  </si>
  <si>
    <t>4015-003</t>
  </si>
  <si>
    <t>ACCTS PAY-DELTA TELEPHONE</t>
  </si>
  <si>
    <t>4015-004</t>
  </si>
  <si>
    <t>ACCTS PAY-DELTATEL</t>
  </si>
  <si>
    <t>4015-005</t>
  </si>
  <si>
    <t>ACCTS PAY-FRANKLIN</t>
  </si>
  <si>
    <t>4015-008</t>
  </si>
  <si>
    <t>ACCTS PAY-TELAPEX</t>
  </si>
  <si>
    <t>4015-009</t>
  </si>
  <si>
    <t>ACCTS PAY-TELAPEX LONG DISTANCE</t>
  </si>
  <si>
    <t>4015-011</t>
  </si>
  <si>
    <t>ACCTS PAY-TPI INTERNET</t>
  </si>
  <si>
    <t>4015-013</t>
  </si>
  <si>
    <t>ACCTS PAY-TELEPAK NETWORKS</t>
  </si>
  <si>
    <t>4015-017</t>
  </si>
  <si>
    <t>ACCTS PAY-CELL SOUTH LICENSES</t>
  </si>
  <si>
    <t>4015-018</t>
  </si>
  <si>
    <t>ACCTS PAY-CELL SOUTH REAL ESTATE</t>
  </si>
  <si>
    <t>4015-019</t>
  </si>
  <si>
    <t>ACCTS PAY-CELL SOUTH EQUIP LEASING</t>
  </si>
  <si>
    <t>4015-020</t>
  </si>
  <si>
    <t>ACCTS PAY-CELL SOUTH PARTNER</t>
  </si>
  <si>
    <t>4015-030</t>
  </si>
  <si>
    <t>ACCTS PAY-INTERCOMPANY INSTALLMENT</t>
  </si>
  <si>
    <t>4015-100</t>
  </si>
  <si>
    <t>DUE TO/FROM-AUTOMATED INTERCO</t>
  </si>
  <si>
    <t>4030-000</t>
  </si>
  <si>
    <t>ADVANCED BILLING</t>
  </si>
  <si>
    <t>4030-200</t>
  </si>
  <si>
    <t>ADVANCED BILLING-END USER</t>
  </si>
  <si>
    <t>4030-300</t>
  </si>
  <si>
    <t>DEFERRED TOWER REVENUE</t>
  </si>
  <si>
    <t>4040-000</t>
  </si>
  <si>
    <t>Business Single Play Phone</t>
  </si>
  <si>
    <t>RESIDENTIAL</t>
  </si>
  <si>
    <t>BUSINESS</t>
  </si>
  <si>
    <t>STATS PURPOSES ONLY (crosses with Product codes)</t>
  </si>
  <si>
    <t>Maintenance charges</t>
  </si>
  <si>
    <t>Installation &amp; Setup charges</t>
  </si>
  <si>
    <t>Customer premise equipment</t>
  </si>
  <si>
    <t>Other Local Exchange Revenue</t>
  </si>
  <si>
    <t>585540</t>
  </si>
  <si>
    <t>Other incidental operating revenues</t>
  </si>
  <si>
    <t>Customer fees &amp; charges</t>
  </si>
  <si>
    <t>required setup account used rarely if at all</t>
  </si>
  <si>
    <t>Cash-Intercompany/Writeoff Clearing</t>
  </si>
  <si>
    <t>any item reported on an employee's W2</t>
  </si>
  <si>
    <t>car rentals, taxi, mileage reimbursements</t>
  </si>
  <si>
    <t>Cash-Special Purpose Funds</t>
  </si>
  <si>
    <t>TOTAL BALANCE SHEET</t>
  </si>
  <si>
    <t>CURRENT EARNINGS (to Retained Earnings)</t>
  </si>
  <si>
    <t>60000Aa</t>
  </si>
  <si>
    <t>DEPARTMENTAL EXPENSES</t>
  </si>
  <si>
    <t>OPERATING INCOME/LOSS</t>
  </si>
  <si>
    <t>MISCELLANEOUS / CLEARING ACCOUNTS</t>
  </si>
  <si>
    <t>CAH</t>
  </si>
  <si>
    <t>EQUIPMENT AND LEASES</t>
  </si>
  <si>
    <t>inactivate -- moved out of services since not</t>
  </si>
  <si>
    <t>P8300</t>
  </si>
  <si>
    <t>83100</t>
  </si>
  <si>
    <t>83300</t>
  </si>
  <si>
    <t>83200</t>
  </si>
  <si>
    <t>Inside Wire</t>
  </si>
  <si>
    <t>Inside wire</t>
  </si>
  <si>
    <t>CPE key systems</t>
  </si>
  <si>
    <t>CPE instruments</t>
  </si>
  <si>
    <t>83400</t>
  </si>
  <si>
    <t>SNAP equipment</t>
  </si>
  <si>
    <t>Limited/Express</t>
  </si>
  <si>
    <t>Additional Email</t>
  </si>
  <si>
    <t>45300</t>
  </si>
  <si>
    <t>Storage</t>
  </si>
  <si>
    <t>Additional outlets/streaming</t>
  </si>
  <si>
    <t>45400</t>
  </si>
  <si>
    <t>Static IP</t>
  </si>
  <si>
    <t>Starz/Encore</t>
  </si>
  <si>
    <t>53500</t>
  </si>
  <si>
    <t>The Movie Channel</t>
  </si>
  <si>
    <t>51500</t>
  </si>
  <si>
    <t>53600</t>
  </si>
  <si>
    <t>Commercial Sports</t>
  </si>
  <si>
    <t>PREMIUM VIDEO</t>
  </si>
  <si>
    <t>PROD</t>
  </si>
  <si>
    <t>JUR</t>
  </si>
  <si>
    <t>SVC</t>
  </si>
  <si>
    <t>DATA REVENUE</t>
  </si>
  <si>
    <t>EQUIPMENT SALES REVENUE</t>
  </si>
  <si>
    <t>Key systems</t>
  </si>
  <si>
    <t>LEASE REVENUE</t>
  </si>
  <si>
    <t>INSTALL REVENUE</t>
  </si>
  <si>
    <t>MAINTENANCE CHGS</t>
  </si>
  <si>
    <t>MAINTENANCE PLAN REVENUE</t>
  </si>
  <si>
    <t>MISC SERVICE REVENUE</t>
  </si>
  <si>
    <t>Fox/Golf/etc</t>
  </si>
  <si>
    <t>voice mail</t>
  </si>
  <si>
    <t>Account Name</t>
  </si>
  <si>
    <t>SURL</t>
  </si>
  <si>
    <t>Exempt Materials - Aerial &amp; Buried Common</t>
  </si>
  <si>
    <t>Procurement default</t>
  </si>
  <si>
    <t>Other Deferred Income</t>
  </si>
  <si>
    <t>436090</t>
  </si>
  <si>
    <t>A62000</t>
  </si>
  <si>
    <t>Direct &amp; indirect plant salaries excl Nwk Support</t>
  </si>
  <si>
    <t>Regulated plant &amp; engineering excl Nwk Supp</t>
  </si>
  <si>
    <t>A63000</t>
  </si>
  <si>
    <t xml:space="preserve"> </t>
  </si>
  <si>
    <t>CPE</t>
  </si>
  <si>
    <t>Customer phone maintenance</t>
  </si>
  <si>
    <t>Customer key system maintenance</t>
  </si>
  <si>
    <t>Expense</t>
  </si>
  <si>
    <t>Key system installation</t>
  </si>
  <si>
    <t>Non key system installation</t>
  </si>
  <si>
    <t>CPE-InstrMaint</t>
  </si>
  <si>
    <t>CPE-KeySysMaint</t>
  </si>
  <si>
    <t>inv alias</t>
  </si>
  <si>
    <t>CPE-InstrInstall</t>
  </si>
  <si>
    <t>CPE-KeySysInstall</t>
  </si>
  <si>
    <t>Instruments</t>
  </si>
  <si>
    <t>Key Systems</t>
  </si>
  <si>
    <t>Contracted plans</t>
  </si>
  <si>
    <t>Noncontracted key systems</t>
  </si>
  <si>
    <t>Noncontracted instruments</t>
  </si>
  <si>
    <t>CPE INSTALLATION REVENUE</t>
  </si>
  <si>
    <t>CPE MAINTENANCE REVENUE</t>
  </si>
  <si>
    <t>CPE LEASE REVENUE</t>
  </si>
  <si>
    <t>605064</t>
  </si>
  <si>
    <t>605074</t>
  </si>
  <si>
    <t>Wireless official usage</t>
  </si>
  <si>
    <t>RuleName</t>
  </si>
  <si>
    <t>Acct</t>
  </si>
  <si>
    <t>Dpmt</t>
  </si>
  <si>
    <t>Com</t>
  </si>
  <si>
    <t>EXCLUDE</t>
  </si>
  <si>
    <t>Prod</t>
  </si>
  <si>
    <t>Jur</t>
  </si>
  <si>
    <t>SvcArea</t>
  </si>
  <si>
    <t>Ico</t>
  </si>
  <si>
    <t>AFF DEPT/TPI</t>
  </si>
  <si>
    <t>all</t>
  </si>
  <si>
    <t>400-700</t>
  </si>
  <si>
    <t>0105-0115</t>
  </si>
  <si>
    <t>BALSHEET/DEPT</t>
  </si>
  <si>
    <t>000000-599999</t>
  </si>
  <si>
    <t>1000-9999</t>
  </si>
  <si>
    <t>Line No</t>
  </si>
  <si>
    <t>650000-839999</t>
  </si>
  <si>
    <t>BS/PROD/00000</t>
  </si>
  <si>
    <t>000000-499999</t>
  </si>
  <si>
    <t>10000-99999</t>
  </si>
  <si>
    <t>CSH TAX DPT/TAX</t>
  </si>
  <si>
    <t>000000-40600D</t>
  </si>
  <si>
    <t>410000-412090</t>
  </si>
  <si>
    <t>42000C-999999</t>
  </si>
  <si>
    <t>DPT/NR/NP ACCTS</t>
  </si>
  <si>
    <t>000000-14010D</t>
  </si>
  <si>
    <t>142000-413050</t>
  </si>
  <si>
    <t>43100D-999999</t>
  </si>
  <si>
    <t>DTC/FTC/TNI/OP</t>
  </si>
  <si>
    <t>600-700</t>
  </si>
  <si>
    <t>500000-599999</t>
  </si>
  <si>
    <t>INTERCO REQ</t>
  </si>
  <si>
    <t>630025-630030</t>
  </si>
  <si>
    <t>RT DPT/PLT ACCT</t>
  </si>
  <si>
    <t>143950-199999</t>
  </si>
  <si>
    <t>400000-999999</t>
  </si>
  <si>
    <t>400-699</t>
  </si>
  <si>
    <t>TNI/ACCS/JUR</t>
  </si>
  <si>
    <t>625000-625099</t>
  </si>
  <si>
    <t>TNI/PAYROLL/JUR</t>
  </si>
  <si>
    <t>TNI/PROD/SVC</t>
  </si>
  <si>
    <t>21500-21999</t>
  </si>
  <si>
    <t>400-999</t>
  </si>
  <si>
    <t>41120-41999</t>
  </si>
  <si>
    <t>50000-55900</t>
  </si>
  <si>
    <t>00000-99999</t>
  </si>
  <si>
    <t>TNI/RENT/JUR</t>
  </si>
  <si>
    <t>700.all</t>
  </si>
  <si>
    <t>604000-604099</t>
  </si>
  <si>
    <t>FROM</t>
  </si>
  <si>
    <t>OP EXP/DEPTS</t>
  </si>
  <si>
    <t>OP REV/PROD</t>
  </si>
  <si>
    <t>400.all</t>
  </si>
  <si>
    <t>Notes</t>
  </si>
  <si>
    <t>Error</t>
  </si>
  <si>
    <t>Segment</t>
  </si>
  <si>
    <t>TP_DEPT</t>
  </si>
  <si>
    <t>TP_PROD</t>
  </si>
  <si>
    <t>TP_JURIS</t>
  </si>
  <si>
    <t>TP_I/C</t>
  </si>
  <si>
    <t>TP_SVC AREA</t>
  </si>
  <si>
    <t>000000-140000</t>
  </si>
  <si>
    <t>0105-0129</t>
  </si>
  <si>
    <t>140200-ZZZZZZ</t>
  </si>
  <si>
    <t>140100-1401ZZ</t>
  </si>
  <si>
    <t>allows 0210 dpmt ONLY on accrued income &amp; franchise taxes</t>
  </si>
  <si>
    <t>allows 0130 dpmt ONLY on notes receivable &amp; notes payable</t>
  </si>
  <si>
    <t>allows 0150 dpmt ONLY on plant accounts</t>
  </si>
  <si>
    <t>allows 0105-0129 dpmts ONLY on &gt;= 800 company 1401xx accounts</t>
  </si>
  <si>
    <t>600000-649999</t>
  </si>
  <si>
    <t>disallows dpmts 1000-9999 for bal sheet, revenue, &amp; nonop accounts</t>
  </si>
  <si>
    <t>0000-3999</t>
  </si>
  <si>
    <t>DEPT/BCI</t>
  </si>
  <si>
    <t>5000-9999</t>
  </si>
  <si>
    <t>DEPT/TNI</t>
  </si>
  <si>
    <t>4000-6999</t>
  </si>
  <si>
    <t>8000-9999</t>
  </si>
  <si>
    <t>500-600.all</t>
  </si>
  <si>
    <t>DEPT/DTC</t>
  </si>
  <si>
    <t>500.all</t>
  </si>
  <si>
    <t>4000-5999</t>
  </si>
  <si>
    <t>7000-9999</t>
  </si>
  <si>
    <t>DEPT/FTC</t>
  </si>
  <si>
    <t>600.all</t>
  </si>
  <si>
    <t>DEPT/TPI</t>
  </si>
  <si>
    <t>4000-7999</t>
  </si>
  <si>
    <t>800.all</t>
  </si>
  <si>
    <t>9000-9999</t>
  </si>
  <si>
    <t>allows only dpmts 4000-4999 for Branch cable operating expense accounts</t>
  </si>
  <si>
    <t>allows only dpmts 7000-7999 for Networks operating expense accounts</t>
  </si>
  <si>
    <t>allows only dpmts 6000-6999 for Delta operating expense accounts</t>
  </si>
  <si>
    <t>allows only dpmts  8000-8999 for Telapex operating expense accounts</t>
  </si>
  <si>
    <t>allows only dpmts 6000-6999 for Franklin operating expense accounts</t>
  </si>
  <si>
    <t>DEPT/DTI</t>
  </si>
  <si>
    <t>504.all</t>
  </si>
  <si>
    <t>4000-8899</t>
  </si>
  <si>
    <t>8901-9999</t>
  </si>
  <si>
    <t>allows only dpmts 8900 for Deltatel operating expense accounts</t>
  </si>
  <si>
    <t>PROD/BCI</t>
  </si>
  <si>
    <t>disallows products 10000-99999 for bal sheet, revenue, &amp; nonop accounts</t>
  </si>
  <si>
    <t>disallows dpmts 0000-3999 for all companies operating expense accounts</t>
  </si>
  <si>
    <t>10000-49999</t>
  </si>
  <si>
    <t>PROD/TPI</t>
  </si>
  <si>
    <t>10000-79999</t>
  </si>
  <si>
    <t>allows only other product codes (80000-99999) for Telapex operating revenues</t>
  </si>
  <si>
    <t>allows only 00000 product code for Telapex operating expenses</t>
  </si>
  <si>
    <t>PROD/DTI</t>
  </si>
  <si>
    <t>allows only other product codes (80000-99999) for Deltatel operating revenues</t>
  </si>
  <si>
    <t>allows only 00000 product code for Deltatel operating expenses</t>
  </si>
  <si>
    <t>disallow jurisd 000 for dtc,ftc,tni operating revenues</t>
  </si>
  <si>
    <t>disallow jurisd 000 for tni access charges</t>
  </si>
  <si>
    <t>disallow jurisd 000 for tni payroll accounts</t>
  </si>
  <si>
    <t>disallow jurisd 000 for tni rent accounts</t>
  </si>
  <si>
    <t>000-258</t>
  </si>
  <si>
    <t>260-999</t>
  </si>
  <si>
    <t>001-999</t>
  </si>
  <si>
    <t>JUR/NONE</t>
  </si>
  <si>
    <t>allows only juris 000 for Branch, Telapex, &amp; Deltatel</t>
  </si>
  <si>
    <t>540000-569999</t>
  </si>
  <si>
    <t>allows only juris 259 for deregulated revenue accounts for telcos</t>
  </si>
  <si>
    <t>JUR/DEREG_REV</t>
  </si>
  <si>
    <t>JUR/DEREG_EXP</t>
  </si>
  <si>
    <t>SVCAR/NONTNI</t>
  </si>
  <si>
    <t>000000-839999</t>
  </si>
  <si>
    <t>allows only svc area 000 for non-TNI operating accounts</t>
  </si>
  <si>
    <t>800-999</t>
  </si>
  <si>
    <t>disallows nonTNI service area codes from all accounts</t>
  </si>
  <si>
    <t>disallows svc area 000 for SNAP product codes</t>
  </si>
  <si>
    <t>disallows interco 000 on affiliated accounts</t>
  </si>
  <si>
    <t>INCO/DISALLOW</t>
  </si>
  <si>
    <t>100000-119499</t>
  </si>
  <si>
    <t>119600-120499</t>
  </si>
  <si>
    <t>120600-140099</t>
  </si>
  <si>
    <t>140200-141499</t>
  </si>
  <si>
    <t>141600-401499</t>
  </si>
  <si>
    <t>401600-404999</t>
  </si>
  <si>
    <t>405100-426499</t>
  </si>
  <si>
    <t>426600-431014</t>
  </si>
  <si>
    <t>431016-504499</t>
  </si>
  <si>
    <t>504600-510499</t>
  </si>
  <si>
    <t>510600-541499</t>
  </si>
  <si>
    <t>541600-551499</t>
  </si>
  <si>
    <t>551600-584499</t>
  </si>
  <si>
    <t>584600-585499</t>
  </si>
  <si>
    <t>585600-586249</t>
  </si>
  <si>
    <t>587600-604049</t>
  </si>
  <si>
    <t>604051-605064</t>
  </si>
  <si>
    <t>605066-605069</t>
  </si>
  <si>
    <t>605086-605094</t>
  </si>
  <si>
    <t>605096-612514</t>
  </si>
  <si>
    <t>612516-612524</t>
  </si>
  <si>
    <t>612526-612554</t>
  </si>
  <si>
    <t>612556-615499</t>
  </si>
  <si>
    <t>615600-625014</t>
  </si>
  <si>
    <t>625016-625044</t>
  </si>
  <si>
    <t>625046-625064</t>
  </si>
  <si>
    <t>625066-630024</t>
  </si>
  <si>
    <t>630031-630084</t>
  </si>
  <si>
    <t>630086-732499</t>
  </si>
  <si>
    <t>732600-735999</t>
  </si>
  <si>
    <t>754051-754094</t>
  </si>
  <si>
    <t>754096-999999</t>
  </si>
  <si>
    <t>615500-615599</t>
  </si>
  <si>
    <t>732500-732599</t>
  </si>
  <si>
    <t>119500-119599</t>
  </si>
  <si>
    <t>120500-120599</t>
  </si>
  <si>
    <t>140100-140199</t>
  </si>
  <si>
    <t>141500-141599</t>
  </si>
  <si>
    <t>401500-401599</t>
  </si>
  <si>
    <t>405000-405099</t>
  </si>
  <si>
    <t>426500-426599</t>
  </si>
  <si>
    <t>504500-504599</t>
  </si>
  <si>
    <t>510500-510599</t>
  </si>
  <si>
    <t>541500-541599</t>
  </si>
  <si>
    <t>551500-551599</t>
  </si>
  <si>
    <t>584500-584599</t>
  </si>
  <si>
    <t>585500-585599</t>
  </si>
  <si>
    <t>587500-587599</t>
  </si>
  <si>
    <t>allow only interco 000 on nonaffil accounts</t>
  </si>
  <si>
    <t>JUR/REG_REV</t>
  </si>
  <si>
    <t>6000-6989</t>
  </si>
  <si>
    <t>6990-6999</t>
  </si>
  <si>
    <t>disallows juris 259 for regulated departments for telcos</t>
  </si>
  <si>
    <t>allows only juris 259 for deregulated departments for telcos</t>
  </si>
  <si>
    <t>disallows juris 259 for regulated revenue accounts for telcos</t>
  </si>
  <si>
    <t>500000-509999</t>
  </si>
  <si>
    <t>allows only video &amp; other product codes (50000-99999) for Branch cable revenue accounts</t>
  </si>
  <si>
    <t>allows only 00000 product code for Branch operating expenses</t>
  </si>
  <si>
    <t>PROD/TNI</t>
  </si>
  <si>
    <t>600000-624999</t>
  </si>
  <si>
    <t>allows only 00000 product code for TNI non-access operating expenses</t>
  </si>
  <si>
    <t>625100-649999</t>
  </si>
  <si>
    <t>630000-639999</t>
  </si>
  <si>
    <t>allows only dpmts 6990-6999 for Delta dereg specific operating expense accounts</t>
  </si>
  <si>
    <t>00000-09999</t>
  </si>
  <si>
    <t>510000-519999</t>
  </si>
  <si>
    <t>22000-99999</t>
  </si>
  <si>
    <t>10000-20999</t>
  </si>
  <si>
    <t>allows only product 21xxx for 51xxxx revenue accounts</t>
  </si>
  <si>
    <t>allows only product 1xxxx &amp; 25xxx for 50xxxx revenue accounts</t>
  </si>
  <si>
    <t>20000-24999</t>
  </si>
  <si>
    <t>26000-99999</t>
  </si>
  <si>
    <t>disallows products 00000-09999 for all operating revenue accounts</t>
  </si>
  <si>
    <t>540000-549999</t>
  </si>
  <si>
    <t>allows only product 4xxxx for 54xxxx revenue accounts</t>
  </si>
  <si>
    <t>10000-39999</t>
  </si>
  <si>
    <t>50000-99999</t>
  </si>
  <si>
    <t>550000-559999</t>
  </si>
  <si>
    <t>60000-99999</t>
  </si>
  <si>
    <t>allows only product 5xxxx for 55xxxx revenue accounts</t>
  </si>
  <si>
    <t>580000-589999</t>
  </si>
  <si>
    <t>10000-59999</t>
  </si>
  <si>
    <t>allows only products &gt;60000 for 58xxxx revenue accounts</t>
  </si>
  <si>
    <t>560000-569999</t>
  </si>
  <si>
    <t>allows only products 83xxx for 56xxxx revenue accounts</t>
  </si>
  <si>
    <t>10000-82999</t>
  </si>
  <si>
    <t>84000-99999</t>
  </si>
  <si>
    <t>Rules In English:</t>
  </si>
  <si>
    <t>Departments</t>
  </si>
  <si>
    <t>Products</t>
  </si>
  <si>
    <t>Jurisdictions</t>
  </si>
  <si>
    <t>Service Areas</t>
  </si>
  <si>
    <t>0105-0129 only allowed on Telapex &amp; elimination companies' 1401xx accounts</t>
  </si>
  <si>
    <t>0130 only allowed on notes receivable &amp; notes payable</t>
  </si>
  <si>
    <t>0150 only allowed on plant accounts (cost &amp; accum)</t>
  </si>
  <si>
    <t>0210 only allowed on accrued income &amp; franchise taxes</t>
  </si>
  <si>
    <t>allows only dpmts  8000-8999 for operating expenses</t>
  </si>
  <si>
    <t>allows only dpmts 4000-4999 for operating expense accounts</t>
  </si>
  <si>
    <t>Delta &amp; Franklin</t>
  </si>
  <si>
    <t>allows only dpmts 6000-6999 for operating expense accounts</t>
  </si>
  <si>
    <t>allows only dpmts 6990-6999 for dereg specific operating expense accounts</t>
  </si>
  <si>
    <t>allows only dpmts 7000-7999 for operating expense accounts</t>
  </si>
  <si>
    <t>allows only dpmts 8900 for operating expense accounts</t>
  </si>
  <si>
    <t>All</t>
  </si>
  <si>
    <t>allows only product 21xxx for 51xxxx revenue accounts (long distance)</t>
  </si>
  <si>
    <t>allows only product 4xxxx for 54xxxx revenue accounts (internet)</t>
  </si>
  <si>
    <t>allows only product 5xxxx for 55xxxx revenue accounts (video)</t>
  </si>
  <si>
    <t>allows only products &gt;60000 for 58xxxx revenue accounts (other)</t>
  </si>
  <si>
    <t>allows only products 83xxx for 56xxxx revenue accounts (equipment)</t>
  </si>
  <si>
    <t>allows only products 1xxxx &amp; 25xxx for 50xxxx revenue accounts (local &amp; broadband)</t>
  </si>
  <si>
    <t>allows only 00000 product code for operating expenses</t>
  </si>
  <si>
    <t>allows only 00000 product code for non-access operating expenses (6000-6499 excl 6250s)</t>
  </si>
  <si>
    <t>allows only other product codes (80000-99999) for operating revenues</t>
  </si>
  <si>
    <t>allows only video &amp; other product codes (50000-99999) for revenue accounts</t>
  </si>
  <si>
    <t>disallow jurisd 000 for access charge expenses (6250xx)</t>
  </si>
  <si>
    <t>disallow jurisd 000 for payroll accounts (600000-607599)</t>
  </si>
  <si>
    <t>disallow jurisd 000 for tni rent accounts (6040xx)</t>
  </si>
  <si>
    <t>600000-600075</t>
  </si>
  <si>
    <t>allows only juris 000</t>
  </si>
  <si>
    <t>allows only juris 259 for deregulated departments (6990-6999) for telcos</t>
  </si>
  <si>
    <t>allows only juris 259 for deregulated revenue accounts (540000-579999) for telcos</t>
  </si>
  <si>
    <t>disallow jurisd 000 for operating revenues</t>
  </si>
  <si>
    <t>disallows juris 259 for regulated departments (6000-6989)</t>
  </si>
  <si>
    <t>disallows juris 259 for regulated revenue accounts (500000-539999)</t>
  </si>
  <si>
    <t>All Except TNI</t>
  </si>
  <si>
    <t>allows only svc area 000 for posting accounts</t>
  </si>
  <si>
    <t>disallows nonTNI service area codes (100-999) \from all accounts</t>
  </si>
  <si>
    <t>113560</t>
  </si>
  <si>
    <t>615065</t>
  </si>
  <si>
    <t>Application Hosting Services</t>
  </si>
  <si>
    <t>57000B</t>
  </si>
  <si>
    <t>571000</t>
  </si>
  <si>
    <t>GENERAL CONSUMER SERVICES (DEREG)</t>
  </si>
  <si>
    <t>Other deregulated services</t>
  </si>
  <si>
    <t>Software &amp; Computer Supplies</t>
  </si>
  <si>
    <t>ACCT/DEREG_REV</t>
  </si>
  <si>
    <t>TP_ACCT</t>
  </si>
  <si>
    <t>500000-539999</t>
  </si>
  <si>
    <t>580000-599999</t>
  </si>
  <si>
    <t>500-600</t>
  </si>
  <si>
    <t>DPMT/DEREG_EXP</t>
  </si>
  <si>
    <t>disallows regulated department with deregulated jurisdiction 259</t>
  </si>
  <si>
    <t>DEPT/DEREG_ACCT</t>
  </si>
  <si>
    <t>PROD/TELCO</t>
  </si>
  <si>
    <t>allows only 00000 product code for Delta/Franklin operating expenses</t>
  </si>
  <si>
    <t>JUR/REG_DEPT</t>
  </si>
  <si>
    <t>500000-519999</t>
  </si>
  <si>
    <t>customer service / technical support charges</t>
  </si>
  <si>
    <t>Internet Service Outside Provider</t>
  </si>
  <si>
    <t>Internet Service (Affiliated)</t>
  </si>
  <si>
    <t>aDSL (CABS) charges between telco reg &amp; dereg</t>
  </si>
  <si>
    <t>D605</t>
  </si>
  <si>
    <t xml:space="preserve"> REGULATED OPERATIONS</t>
  </si>
  <si>
    <t>615075</t>
  </si>
  <si>
    <t>was 605065</t>
  </si>
  <si>
    <t>was 605075</t>
  </si>
  <si>
    <t>Temp Inv - Valuation Adjustment</t>
  </si>
  <si>
    <t>Inventory-Valuation Allowance</t>
  </si>
  <si>
    <t>Accum amortization-Licenses</t>
  </si>
  <si>
    <t>Buildings</t>
  </si>
  <si>
    <t>Accumulated Depreciation-Intangibles</t>
  </si>
  <si>
    <t>Accum Amortization-Asset Ret Oblig</t>
  </si>
  <si>
    <t>Accts Pay-Connecting Cos (Intelco)</t>
  </si>
  <si>
    <t>Deferred Tower Rents</t>
  </si>
  <si>
    <t>Suspense/Clearing Account</t>
  </si>
  <si>
    <t>AddL Paid In Capital-ESOP Value</t>
  </si>
  <si>
    <t>AddL Paid In Capital-ESOP Tax Benf</t>
  </si>
  <si>
    <t>Roamer outcollect</t>
  </si>
  <si>
    <t>Wireless trunk usage</t>
  </si>
  <si>
    <t>Shared ESOP Costs</t>
  </si>
  <si>
    <t>ESOP Compensation Expense</t>
  </si>
  <si>
    <t>Tools &amp; Minor Equipment</t>
  </si>
  <si>
    <t>WorkSite Supplies</t>
  </si>
  <si>
    <t>Other Professional Services &amp; Consulting</t>
  </si>
  <si>
    <t>M&amp;E Business Meetings (50%)</t>
  </si>
  <si>
    <t>M&amp;E Company Functions (100%)</t>
  </si>
  <si>
    <t>M&amp;E Business Travel (100%)</t>
  </si>
  <si>
    <t>Office Networking (Affiliated)</t>
  </si>
  <si>
    <t>Internet Access Outside Provider</t>
  </si>
  <si>
    <t>Wireless Official Usage</t>
  </si>
  <si>
    <t>Grounding</t>
  </si>
  <si>
    <t>Software &amp; Peripherals</t>
  </si>
  <si>
    <t>Market Research</t>
  </si>
  <si>
    <t>Customer vouchers</t>
  </si>
  <si>
    <t>Other Expenses from Allocations</t>
  </si>
  <si>
    <t>Asset retirement accretion</t>
  </si>
  <si>
    <t>Amortization Expense-Asset Ret Oblig</t>
  </si>
  <si>
    <t>Wireless debt facilities interest</t>
  </si>
  <si>
    <t>CASH-TRUSTMARK-EMPL REIMB/MISC ACH</t>
  </si>
  <si>
    <t>CASH-BOF-DRAFTS</t>
  </si>
  <si>
    <t>CASH-BOF-PAYROLL</t>
  </si>
  <si>
    <t>CASH-BOF-DRAFTS-M</t>
  </si>
  <si>
    <t>CASH-BOF-MONEY MARKET-M</t>
  </si>
  <si>
    <t>CASH-AMSOUTH CASH TRANSFERS</t>
  </si>
  <si>
    <t>CASH-CLEARING</t>
  </si>
  <si>
    <t>PETTYCASH</t>
  </si>
  <si>
    <t>CASH-BOF-MONEY MARKET</t>
  </si>
  <si>
    <t>CASH-ATLYS PAYMENTS</t>
  </si>
  <si>
    <t>CASH-TEMPORARY INVEST</t>
  </si>
  <si>
    <t>CASH-AMSOUTH-MONEY MARKET</t>
  </si>
  <si>
    <t>CASH-HANCOCK BANK MONEY MA</t>
  </si>
  <si>
    <t>CASH-TRUSTMARK</t>
  </si>
  <si>
    <t>CASH-REGIONS</t>
  </si>
  <si>
    <t>CASH-DEFAULT ACCOUNT</t>
  </si>
  <si>
    <t>5TH 3RD VISA/MC - POS</t>
  </si>
  <si>
    <t>VISA/MC</t>
  </si>
  <si>
    <t>AMEX</t>
  </si>
  <si>
    <t>DISCOVER</t>
  </si>
  <si>
    <t>CASH-TEMP INVEST. TRUSTMARK</t>
  </si>
  <si>
    <t>CASH-TEMP INVEST. MORGAN KEEGAN</t>
  </si>
  <si>
    <t>CASH-TEMP INVEST. TRUSTMARK FV ADJ</t>
  </si>
  <si>
    <t>CASH-TEMP INVEST. MORGAN KEEGAN FV ADJ</t>
  </si>
  <si>
    <t>SHORT TERM INVESTMENTS</t>
  </si>
  <si>
    <t>ACCTS REC -INTER-ORG</t>
  </si>
  <si>
    <t>ACCTS REC-CUSTOMERS</t>
  </si>
  <si>
    <t>IN-STORE PICKUP PAYMENT CLEARING</t>
  </si>
  <si>
    <t>ALLOWANCE FOR UNCOLLECTIBL</t>
  </si>
  <si>
    <t>ACCTS REC - TECH EQ CREDITS</t>
  </si>
  <si>
    <t>UNIDENTIFIED RECEIPTS</t>
  </si>
  <si>
    <t>ACCTS REC-BELLSOUTH</t>
  </si>
  <si>
    <t>ACCTS REC-BELL FACILITIES</t>
  </si>
  <si>
    <t>ACCTS REC-GULFTEL USAGE</t>
  </si>
  <si>
    <t>ACCTS REC-CHECK WARRANTY</t>
  </si>
  <si>
    <t>ACCTS REC-ELECTRONIC CHECK</t>
  </si>
  <si>
    <t>ACCTS REC-E911 MISSISSIPPI PHASE I</t>
  </si>
  <si>
    <t>ACCTS REC-E911 MISSISSIPPI PHASE II</t>
  </si>
  <si>
    <t>ACCTS REC-E911 ALABAMA PHASE I</t>
  </si>
  <si>
    <t>ACCTS REC-E911 ALABAMA PHASE II</t>
  </si>
  <si>
    <t>ACCTS REC-E911 TENNESSEE PHASE I</t>
  </si>
  <si>
    <t>ACCTS REC-E911 TENNESSEE PHASE II</t>
  </si>
  <si>
    <t>ACCTS REC-E911 FLORIDA PHASE I</t>
  </si>
  <si>
    <t>ACCTS REC-E911 FLORIDA PHASE II</t>
  </si>
  <si>
    <t>INSURANCE PROCESSING FEE PAYABLE</t>
  </si>
  <si>
    <t>ACCTS REC-DAMAGED AND NOP PHONES</t>
  </si>
  <si>
    <t>ACCTS REC-AFFILIATED</t>
  </si>
  <si>
    <t>CELLULAR INVENTORY</t>
  </si>
  <si>
    <t>IN-STORE PICKUP INVENTORY CLEARING</t>
  </si>
  <si>
    <t>WAREHOUSED INVENTORY</t>
  </si>
  <si>
    <t>REFURBISHED PHONE INVENTORY - INTERNAL</t>
  </si>
  <si>
    <t>REFURBISHED PHONE INVENTORY - EXTERNAL</t>
  </si>
  <si>
    <t>PARTS INVENTORY - INTERNAL REPAIR CENTER</t>
  </si>
  <si>
    <t>EQUIPMENT INVENTORY</t>
  </si>
  <si>
    <t>PREPAID PENSION COSTS</t>
  </si>
  <si>
    <t>PREPAID TOWER - OWNED</t>
  </si>
  <si>
    <t>PREPAID EXPENSES-OTHER</t>
  </si>
  <si>
    <t>CURRENT DEFERRED STATE TAX ASSET</t>
  </si>
  <si>
    <t>INVESTMENT-SUBSIDIARIES</t>
  </si>
  <si>
    <t>NOTE RECEIVABLE - CLI</t>
  </si>
  <si>
    <t>NET VALUE OF ASSETS - PENSION</t>
  </si>
  <si>
    <t>ACCUM AMTZ - PURCHASED CUSTOMERS</t>
  </si>
  <si>
    <t>CO-BANK PARTICIPATION CERTIFICATE</t>
  </si>
  <si>
    <t>DEFERRED ESOP COSTS (NONCU</t>
  </si>
  <si>
    <t>NONCURRENT DEFERRED TAX AS</t>
  </si>
  <si>
    <t>NONCURRENT TAXES DUE FROM C</t>
  </si>
  <si>
    <t>NONCURRENT STATE TAXES</t>
  </si>
  <si>
    <t>NONCURRENT DEF TAX ASSET-OCI ELMTS</t>
  </si>
  <si>
    <t>NONCURRENT ST TAX ASSET-OCI ELMTS</t>
  </si>
  <si>
    <t>FIXED ASSET CLEARING</t>
  </si>
  <si>
    <t>PROCUREMENT CLEARING</t>
  </si>
  <si>
    <t>FURNITURE AND OTHER OFF MACH</t>
  </si>
  <si>
    <t>OFFICE EQUIPMENT (DATA HAN</t>
  </si>
  <si>
    <t>COMPUTERS AND ROUTERS</t>
  </si>
  <si>
    <t>RADIO FREQ AND COMMON EQUIPM</t>
  </si>
  <si>
    <t>CPU-BASED CELL SITE EQUIPM</t>
  </si>
  <si>
    <t>PURCHASE TRANSACTION FIXED ASSETS</t>
  </si>
  <si>
    <t>ANTENNAS</t>
  </si>
  <si>
    <t>INSTALL EQUIPMENT</t>
  </si>
  <si>
    <t>SHELTERS</t>
  </si>
  <si>
    <t>COMMUNICATION EQUIPMENT</t>
  </si>
  <si>
    <t>SIGNS</t>
  </si>
  <si>
    <t>TRADEMARK</t>
  </si>
  <si>
    <t>ENTERPRISE SOFTWARE</t>
  </si>
  <si>
    <t>ASSET RETIREMENT COST</t>
  </si>
  <si>
    <t>ACCUMULATED DEPRECIATION LAND</t>
  </si>
  <si>
    <t>ACCUM AMORT - LICENSE INVESTMENTS</t>
  </si>
  <si>
    <t>ACCUMULATED AMORTZ - ARO</t>
  </si>
  <si>
    <t>OTHER ASSETS</t>
  </si>
  <si>
    <t>A/P-FULFILLMENT VENDOR</t>
  </si>
  <si>
    <t>ACCTS PAY-PHONE AND ACCESSORY VENDOR</t>
  </si>
  <si>
    <t>RETURNS-PHONE AND ACCESSORY VENDOR</t>
  </si>
  <si>
    <t>ACCTS PAY-PREPAID VENDOR</t>
  </si>
  <si>
    <t>ACCTS PAY-YE ACCRUED</t>
  </si>
  <si>
    <t>ACCTS PAY-ESECURITEL HANDSET INS</t>
  </si>
  <si>
    <t>ACCTS PAY-CONVERSION</t>
  </si>
  <si>
    <t>ACCTS PAY-FITNESS LADY</t>
  </si>
  <si>
    <t>ACCTS PAY-401K W/H</t>
  </si>
  <si>
    <t>ACCTS PAY-DENTAL AND VISION</t>
  </si>
  <si>
    <t>ACCTS PAY-LONG TERM CARE</t>
  </si>
  <si>
    <t>ACCTS PAY-SUPPLEMENTAL LIFE</t>
  </si>
  <si>
    <t>ENHANCED TEXT MESSAGING PAYABLE</t>
  </si>
  <si>
    <t>PREMIUM TEXT MESSAGING PAYABLE</t>
  </si>
  <si>
    <t>ACCRUED TAX - USE</t>
  </si>
  <si>
    <t>ACCRUED TAX - STATE</t>
  </si>
  <si>
    <t>ACCRUED TAX - E911</t>
  </si>
  <si>
    <t>ACCTS PAY-AFFILIATED</t>
  </si>
  <si>
    <t>DUE TO/DUE FROM</t>
  </si>
  <si>
    <t>ACCRUED COMMISSIONS</t>
  </si>
  <si>
    <t>ACCRUED ESOP PAYABLE</t>
  </si>
  <si>
    <t>ACCRUED 401K MATCHING</t>
  </si>
  <si>
    <t>DEF TOWER RENT</t>
  </si>
  <si>
    <t>ACCRUED INTEREST-FIRST UNION</t>
  </si>
  <si>
    <t>DEFERRED REVENUE</t>
  </si>
  <si>
    <t>DEFERRED GAIN</t>
  </si>
  <si>
    <t>GIFT CERTIFICATE LIABILITY</t>
  </si>
  <si>
    <t>GIFT CARD LIABILITY</t>
  </si>
  <si>
    <t>CURRENT DEFERRED TAX LIABI</t>
  </si>
  <si>
    <t>CURRENT DEFERRED STATE TAX LIABI</t>
  </si>
  <si>
    <t>NOTES PAY-CURRENT-OTHER</t>
  </si>
  <si>
    <t>DEFERRED USF REVENUE</t>
  </si>
  <si>
    <t>LOAN PROCEEDS RECEIVED</t>
  </si>
  <si>
    <t>NOTE PAY-DAVIS</t>
  </si>
  <si>
    <t>NOTES PAY-BANK OF AMERICA</t>
  </si>
  <si>
    <t>CURR PORTION NOTES PAY-BK OF AMERIC</t>
  </si>
  <si>
    <t>CAPITAL LEASE PAY - DELAWA</t>
  </si>
  <si>
    <t>NOTE PAY - INTERCOMPANY</t>
  </si>
  <si>
    <t>NONCURRENT DEFERRED TAX LI</t>
  </si>
  <si>
    <t>NONCURRENT TAXES DUE TO PC</t>
  </si>
  <si>
    <t>NONCURRENT FED LIAB ON OCI COMP</t>
  </si>
  <si>
    <t>NONCURRENT ST LIAB ON OCI COMP</t>
  </si>
  <si>
    <t>PROJECTED PENSION OBLIGATION</t>
  </si>
  <si>
    <t>DEF ASSET RETIREMENT OBLIG</t>
  </si>
  <si>
    <t>UNCLAIMED PROPERTY CONSUMER</t>
  </si>
  <si>
    <t>UNCLAIMED PROPERTY VENDORS</t>
  </si>
  <si>
    <t>MINORITY INTEREST</t>
  </si>
  <si>
    <t>INVENTORY COST CLEARING</t>
  </si>
  <si>
    <t>MISCELLANEOUS TRANSACTIONS CLEARING</t>
  </si>
  <si>
    <t>CAPITAL CONVERSION</t>
  </si>
  <si>
    <t>SUSPENSE</t>
  </si>
  <si>
    <t>COMMON STOCK-SUBSIDIARIES</t>
  </si>
  <si>
    <t>ADDITIONAL PAID-IN CAPITAL ESOP</t>
  </si>
  <si>
    <t>TAX BENEFIT-ESOP COST OVER VAL-FED</t>
  </si>
  <si>
    <t>TAX BENEFIT-ESOP COST OVER VAL-ST</t>
  </si>
  <si>
    <t>ADDITIONAL PAID-IN CAPITAL-SUBS</t>
  </si>
  <si>
    <t>OTHER COMPREHENSIVE INCOME - TAX EFFECT</t>
  </si>
  <si>
    <t>OTHER COMPREHENSIVE INCOME - PENSION</t>
  </si>
  <si>
    <t>OTHER COMPREHENSIVE INCOME - TAX EFFECT OF PENSION</t>
  </si>
  <si>
    <t>OTHER COMPREHENSIVE INCOME - SWAP</t>
  </si>
  <si>
    <t>OTHER COMPREHENSIVE INCOME - TAX EFFECT OF SWAP</t>
  </si>
  <si>
    <t>CAPITAL CONTRIBUTION</t>
  </si>
  <si>
    <t>OVERAGE</t>
  </si>
  <si>
    <t>INCOLLECT</t>
  </si>
  <si>
    <t>INCOLLECT SURCHARGE FEE</t>
  </si>
  <si>
    <t>FEATURE ACTIVATION FEES AND DISCOUNTS</t>
  </si>
  <si>
    <t>PHONEBOOK TRANSFER FEE</t>
  </si>
  <si>
    <t>MOBILE COMMERCE REVENUE</t>
  </si>
  <si>
    <t>LNP MS GOVT ACCT. DISCOUNT</t>
  </si>
  <si>
    <t>WARRANTY NONRETURN FEE</t>
  </si>
  <si>
    <t>CUSTOMER SATISFACTION</t>
  </si>
  <si>
    <t>TECHNICAL UPGRADE</t>
  </si>
  <si>
    <t>OUTCOLLECT USAGE</t>
  </si>
  <si>
    <t>INTERNATIONAL ROAMING REVENUE</t>
  </si>
  <si>
    <t>INTERNATIONAL TOLL REVENUE</t>
  </si>
  <si>
    <t>MARKUPS</t>
  </si>
  <si>
    <t>INSTALLATION AND REPAIR REV</t>
  </si>
  <si>
    <t>TECH SUPPLY REVENUE</t>
  </si>
  <si>
    <t>SHIPPING CHARGES REVENUE</t>
  </si>
  <si>
    <t>RECIPROCAL COMPENSATION</t>
  </si>
  <si>
    <t>INTERCOMPANY LEASE REVENUE</t>
  </si>
  <si>
    <t>AFFILIATED SERVICES-BRANCH</t>
  </si>
  <si>
    <t>CUST USAGE-FTC/DTC</t>
  </si>
  <si>
    <t>TELEPAK LANDLINE</t>
  </si>
  <si>
    <t>CUSTOMER USAGE</t>
  </si>
  <si>
    <t>CUST USAGE-LNP QUERIES BELLSOUTH</t>
  </si>
  <si>
    <t>CUST USAGE-LNP QUERIES TSI</t>
  </si>
  <si>
    <t>CUSTOMER USAGE-DIR ASST</t>
  </si>
  <si>
    <t>CUSTOMER USAGE-DIR ASST OTHER</t>
  </si>
  <si>
    <t>CUSTOMER USAGE-LTM TRAFFIC</t>
  </si>
  <si>
    <t>CUSTOMER USAGE-OTHER</t>
  </si>
  <si>
    <t>LEASED PROPERTIES - CO-LO</t>
  </si>
  <si>
    <t>LEASED PROPERTIES - OWNED</t>
  </si>
  <si>
    <t>STRAIGHT LINE LEASE EXP</t>
  </si>
  <si>
    <t>LEASED LINE-NETWORKS</t>
  </si>
  <si>
    <t>LEASED LINE-BELL/OTHER</t>
  </si>
  <si>
    <t>LEASED LINE-DTC/FTC</t>
  </si>
  <si>
    <t>LONG DISTANCE-INTRASTATE</t>
  </si>
  <si>
    <t>LONG DISTANCE-INTERSTATE</t>
  </si>
  <si>
    <t>LONG DISTANCE-OTHER</t>
  </si>
  <si>
    <t>LD INTERSTATE-INTERCOMPANY</t>
  </si>
  <si>
    <t>LD-FIXED INTERCOMPANY</t>
  </si>
  <si>
    <t>E911 REIMBURSEMENTS</t>
  </si>
  <si>
    <t>TRUNK CHARGES-FTC/DTC</t>
  </si>
  <si>
    <t>LEASED LINE-TPK NETWORKS</t>
  </si>
  <si>
    <t>DATA CIRCUIT COST-TPK NWKS</t>
  </si>
  <si>
    <t>RINGBACK SUBSCRIPTION FEE</t>
  </si>
  <si>
    <t>RINGBACK CONTENT - STANDARD</t>
  </si>
  <si>
    <t>RINGBACK CONTENT - PREMIUM</t>
  </si>
  <si>
    <t>SMS CONTENT</t>
  </si>
  <si>
    <t>RING CONSTRUCTION-NETWORKS</t>
  </si>
  <si>
    <t>INTERNATIONAL TOLL EXPENSE</t>
  </si>
  <si>
    <t>INTERNATIONAL ROAMING EXPENSE</t>
  </si>
  <si>
    <t>INVENTORY ADJUSTMENTS</t>
  </si>
  <si>
    <t>EQUIPMENT CREDITS</t>
  </si>
  <si>
    <t>BONUS</t>
  </si>
  <si>
    <t>TRAINING</t>
  </si>
  <si>
    <t>EMPLOYEE RELATIONS</t>
  </si>
  <si>
    <t>TOOLS &amp; EQUIPMENTS</t>
  </si>
  <si>
    <t>INSTALL SUPPLIES</t>
  </si>
  <si>
    <t>CONSULTANT SERVICES</t>
  </si>
  <si>
    <t>ENTERPRISE RENTAL</t>
  </si>
  <si>
    <t>NONEMPLOYEE TRAVEL AND MEALS</t>
  </si>
  <si>
    <t>RENT</t>
  </si>
  <si>
    <t>RENT-FTC</t>
  </si>
  <si>
    <t>SHARED SOFTWARE COSTS-AFFIL</t>
  </si>
  <si>
    <t>DUES AND SUBSCRIPTIONS</t>
  </si>
  <si>
    <t>TOOLS AND EQUIPMENT</t>
  </si>
  <si>
    <t>IN-HOUSE INVENTORY ADJUSTMENTS</t>
  </si>
  <si>
    <t>HANDLING AND FULFILLMENT FEES</t>
  </si>
  <si>
    <t>OFFICE MAINTENANCE</t>
  </si>
  <si>
    <t>FRAME RELAY AND ETHERNET</t>
  </si>
  <si>
    <t>LOCAL INTERNET</t>
  </si>
  <si>
    <t>TELEPHONE-INTERCOMPANY</t>
  </si>
  <si>
    <t>FRAME RELAY-INTERCOMPANY</t>
  </si>
  <si>
    <t>OFF USAGE-TECHNICAL</t>
  </si>
  <si>
    <t>OFF USAGE-NOC</t>
  </si>
  <si>
    <t>OFF USAGE-MARKETING</t>
  </si>
  <si>
    <t>OFF USAGE-CORP SALES</t>
  </si>
  <si>
    <t>OFF USAGE-MEADVILLE</t>
  </si>
  <si>
    <t>OFF USAGE-IT</t>
  </si>
  <si>
    <t>OFF USAGE-ACCOUNTING</t>
  </si>
  <si>
    <t>OFF USAGE-HR</t>
  </si>
  <si>
    <t>OFF USAGE-CORPORATE</t>
  </si>
  <si>
    <t>OFF USAGE-ENGINEERING</t>
  </si>
  <si>
    <t>OFF USAGE-NWK DEVELOPMENT</t>
  </si>
  <si>
    <t>OFF USAGE-RF ENGINEERING</t>
  </si>
  <si>
    <t>OFF USAGE-NWK PERFORMANCE</t>
  </si>
  <si>
    <t>OFF USAGE-TECH AREA A</t>
  </si>
  <si>
    <t>OFF USAGE-TECH AREA B</t>
  </si>
  <si>
    <t>OFF USAGE-TECH AREA C</t>
  </si>
  <si>
    <t>OFF USAGE-TECH AREA D</t>
  </si>
  <si>
    <t>OFF USAGE-TECH AREA E-MS</t>
  </si>
  <si>
    <t>OFF USAGE-TECH AREA E-TN</t>
  </si>
  <si>
    <t>OFF USAGE-TECH AREA F-AL</t>
  </si>
  <si>
    <t>OFF USAGE-TECH AREA F-FL</t>
  </si>
  <si>
    <t>OFF USAGE-TECH AREA M</t>
  </si>
  <si>
    <t>OFF USAGE-TECH AREA J</t>
  </si>
  <si>
    <t>OFF USAGE-TECH AREA T</t>
  </si>
  <si>
    <t>OFFICIAL USAGE-FIELD</t>
  </si>
  <si>
    <t>OFF USAGE-STRATEGIC APPS DEV</t>
  </si>
  <si>
    <t>CELL SITE MAINTENANCE</t>
  </si>
  <si>
    <t>MAINTENANCE CONTRACTS</t>
  </si>
  <si>
    <t>OPTIMIZATION</t>
  </si>
  <si>
    <t>WEATHER REPAIRS</t>
  </si>
  <si>
    <t>SOFTWARE AND COMPUTER MAINTENANCE</t>
  </si>
  <si>
    <t>APPLICATION HOSTING SERVICES</t>
  </si>
  <si>
    <t>CHECK WARRANTY SERVICES</t>
  </si>
  <si>
    <t>BANK CHARGES</t>
  </si>
  <si>
    <t>CHARGEBACKS AND CC FRAUD</t>
  </si>
  <si>
    <t>CHARGEBACKS AND CC FRAUD-ACCTG</t>
  </si>
  <si>
    <t>CREDIT CARD INTERCHANGE FEES</t>
  </si>
  <si>
    <t>CREATIVE AND PRODUCTION</t>
  </si>
  <si>
    <t>MEDIA</t>
  </si>
  <si>
    <t>MEDIA - INTERACTIVE</t>
  </si>
  <si>
    <t>AGENCY FEES - ADV</t>
  </si>
  <si>
    <t>AGENT SALES CREDITS</t>
  </si>
  <si>
    <t>PUBLIC RELATIONS-AREA A</t>
  </si>
  <si>
    <t>PUBLIC RELATIONS-AREA B</t>
  </si>
  <si>
    <t>PUBLIC RELATIONS-AREA C</t>
  </si>
  <si>
    <t>PUBLIC RELATIONS-AREA D</t>
  </si>
  <si>
    <t>PUBLIC RELATIONS-AREA E</t>
  </si>
  <si>
    <t>PUBLIC RELATIONS-AREA F</t>
  </si>
  <si>
    <t>PUBLIC RELATIONS-AREA J</t>
  </si>
  <si>
    <t>PUBLIC RELATIONS-AREA M</t>
  </si>
  <si>
    <t>PUBLIC RELATIONS-AREA T</t>
  </si>
  <si>
    <t>CUSTOMER SAT VCHRS - FIELD</t>
  </si>
  <si>
    <t>CUSTOMER SAT VCHRS - MVILLE</t>
  </si>
  <si>
    <t>DECEASED CUSTOMER VOUCHERS</t>
  </si>
  <si>
    <t>B2B VP APPROVED ETF VOUCHERS</t>
  </si>
  <si>
    <t>ETF PROMO - CONSUMER VOUCHERS</t>
  </si>
  <si>
    <t>ETF PROMO - B2B VOUCHERS</t>
  </si>
  <si>
    <t>CUSTOMER AQUISTION VOUCHERS</t>
  </si>
  <si>
    <t>ACCRETION-ASSET RETIREMENT OBLIG</t>
  </si>
  <si>
    <t>EMPLOYEE EXPENSE ACCT</t>
  </si>
  <si>
    <t>INTERCOMPANY COST OF EQUIP SALES</t>
  </si>
  <si>
    <t>INTERCOMPANY LEASE EXP</t>
  </si>
  <si>
    <t>AMORTIZATION EXP - ARO</t>
  </si>
  <si>
    <t>NONTAXABLE INTEREST INCOME</t>
  </si>
  <si>
    <t>NONTAXABLE DIVIDEND INCOME</t>
  </si>
  <si>
    <t>GAIN/LOSS ON SALE OF EQ</t>
  </si>
  <si>
    <t>GAIN/LOSS - OTHER</t>
  </si>
  <si>
    <t>G/L SETTLEMENT ARO</t>
  </si>
  <si>
    <t>UNREALIZED GAIN/LOSS</t>
  </si>
  <si>
    <t>INTEREST EXPENSE-OTHER</t>
  </si>
  <si>
    <t>INTEREST EXPENSE-CREDIT FACILITY</t>
  </si>
  <si>
    <t>INTERCO INTEREST EXP-CELL SO</t>
  </si>
  <si>
    <t>SUBSIDIARY INCOME (LOSS)</t>
  </si>
  <si>
    <t>SUBSIDIARY INCOME(LOSS)-LLC</t>
  </si>
  <si>
    <t>CURRENT FEDERAL INCOME TAX PROV</t>
  </si>
  <si>
    <t>CURRENT STATE INCOME TAX PROV</t>
  </si>
  <si>
    <t>DEFERRED FEDERAL INCOME TAXES</t>
  </si>
  <si>
    <t>DEFERRED STATE INCOME TAXES</t>
  </si>
  <si>
    <t>DEACTIVATED 7/7/9 -- have to use myriads of prods with these revenues</t>
  </si>
  <si>
    <t>deleted 7/7/09 - need var prods with 58xx accounts</t>
  </si>
  <si>
    <t>Employee default expense account</t>
  </si>
  <si>
    <t>605071-605074</t>
  </si>
  <si>
    <t>605076-605084</t>
  </si>
  <si>
    <t>0120-6889</t>
  </si>
  <si>
    <t>chg 10/12: need 259 with nonoperating expenses department 0000</t>
  </si>
  <si>
    <t>I00</t>
  </si>
  <si>
    <t>TPX</t>
  </si>
  <si>
    <t>TPX DESCRIPTION</t>
  </si>
  <si>
    <t>Interest Income-Taxable Investments</t>
  </si>
  <si>
    <t>Dividend Income-Taxable Investments</t>
  </si>
  <si>
    <t>Dividend Income-Other</t>
  </si>
  <si>
    <t>731090</t>
  </si>
  <si>
    <t>732090</t>
  </si>
  <si>
    <t>Interest Income-Other</t>
  </si>
  <si>
    <t>401550</t>
  </si>
  <si>
    <t>119550</t>
  </si>
  <si>
    <t>Calling Feature Revenue</t>
  </si>
  <si>
    <t>561050</t>
  </si>
  <si>
    <t>562050</t>
  </si>
  <si>
    <t>563050</t>
  </si>
  <si>
    <t>566050</t>
  </si>
  <si>
    <t>567050</t>
  </si>
  <si>
    <t>Equipment sales Key Systems</t>
  </si>
  <si>
    <t>Equipment lease revenues Key Systems</t>
  </si>
  <si>
    <t>Installation &amp; Setup charges Key Systems</t>
  </si>
  <si>
    <t>Maintenance charges Key Systems</t>
  </si>
  <si>
    <t>Maintenance plan revenues Key Systems</t>
  </si>
  <si>
    <t>506080</t>
  </si>
  <si>
    <t>506040</t>
  </si>
  <si>
    <t>586355</t>
  </si>
  <si>
    <t>Affiliate Plant Operations Revenue Headend</t>
  </si>
  <si>
    <t>586353</t>
  </si>
  <si>
    <t>Area Calling Plan Terminating Access</t>
  </si>
  <si>
    <t>Directory Assistance Charges</t>
  </si>
  <si>
    <t>Switched access - CABS</t>
  </si>
  <si>
    <t>Switched access - Cellular</t>
  </si>
  <si>
    <t>deactived - no longer used - effective 11/10/2009</t>
  </si>
  <si>
    <t>11/12/09 DISABLED - no longer app</t>
  </si>
  <si>
    <t>for TNI can create and disable the 000000 product for just the rev accounts for commercial products</t>
  </si>
  <si>
    <t>11/12/09:diff for CSI -- they have dpts on 7/8 accounts :(</t>
  </si>
  <si>
    <t>11/12/09 new for CSI</t>
  </si>
  <si>
    <t>INTERCOEXCCS</t>
  </si>
  <si>
    <t>disallows interco 101-399 on nonCS affiliated accounts</t>
  </si>
  <si>
    <t>101-399</t>
  </si>
  <si>
    <t>000000-999999</t>
  </si>
  <si>
    <t>586260-586349</t>
  </si>
  <si>
    <t>11/12/09 editted from cuz new accts</t>
  </si>
  <si>
    <t>586360-587499</t>
  </si>
  <si>
    <t>736010-754049</t>
  </si>
  <si>
    <t>736000-736009</t>
  </si>
  <si>
    <t>116095</t>
  </si>
  <si>
    <t>142500</t>
  </si>
  <si>
    <t>435000</t>
  </si>
  <si>
    <t>expense side of internal charge for Dereg portion of vehicle depreciation</t>
  </si>
  <si>
    <t>revenue side of internal charge for Dereg portion of vehicle depreciation</t>
  </si>
  <si>
    <t>Other Intangibles (Trademark,NonCompete,etc)</t>
  </si>
  <si>
    <t>73600D</t>
  </si>
  <si>
    <t>SUBSIDIARY INCOME</t>
  </si>
  <si>
    <t>116099</t>
  </si>
  <si>
    <t>Long Term Investment Maturities</t>
  </si>
  <si>
    <t>ACCTS REC-WESTERN UNION</t>
  </si>
  <si>
    <t>CUSTOMER USAGE-PREPAY PLAN USAGE FEES</t>
  </si>
  <si>
    <t>ACCTS PAY-VENDOR WITHHOLDING TAX</t>
  </si>
  <si>
    <t>OFFICIAL USAGE</t>
  </si>
  <si>
    <t>PUBLIC RELATIONS</t>
  </si>
  <si>
    <t>chg fr 735000 3/3/10</t>
  </si>
  <si>
    <t>Def Op Federal Inc Tax Allowance</t>
  </si>
  <si>
    <t>Def Op State Inc Tax Allowance</t>
  </si>
  <si>
    <t>SIM CARD COST</t>
  </si>
  <si>
    <t>TELEMATICS-SECURITY REVENUE</t>
  </si>
  <si>
    <t>TOOLS AND MINOR EQUIPMENT</t>
  </si>
  <si>
    <t>3/2010: per Brenda -- only the auction rate security here so will change mapping</t>
  </si>
  <si>
    <t>WAS</t>
  </si>
  <si>
    <t>EQUIPMENT SOFTWARE</t>
  </si>
  <si>
    <t>was 269200</t>
  </si>
  <si>
    <t>Inventory variance clearing</t>
  </si>
  <si>
    <t>PROFESSIONAL SERVICES</t>
  </si>
  <si>
    <t>OTHER INCOME</t>
  </si>
  <si>
    <t>OTHER ACCRUED EXPENSES</t>
  </si>
  <si>
    <t>ACCRUED RETIREMENT</t>
  </si>
  <si>
    <t>OTHER ACCRUED TAXES</t>
  </si>
  <si>
    <t>MARKET INVESTMENTS</t>
  </si>
  <si>
    <t>ALL STATISTICAL ACCOUNTS</t>
  </si>
  <si>
    <t>MINUTES OF USE</t>
  </si>
  <si>
    <t>851000</t>
  </si>
  <si>
    <t>850820</t>
  </si>
  <si>
    <t>850823</t>
  </si>
  <si>
    <t>PERSONNEL &amp; STAFFING</t>
  </si>
  <si>
    <t>860005</t>
  </si>
  <si>
    <t>Employee count</t>
  </si>
  <si>
    <t>Voice &amp; Internet</t>
  </si>
  <si>
    <t>Voice &amp; Video</t>
  </si>
  <si>
    <t>Voice, Internet, &amp; Video</t>
  </si>
  <si>
    <t>Consumer gross adds</t>
  </si>
  <si>
    <t>by jurisdiction</t>
  </si>
  <si>
    <t>by department</t>
  </si>
  <si>
    <t>850022</t>
  </si>
  <si>
    <t>CABS Terminating</t>
  </si>
  <si>
    <t>CABS Originating</t>
  </si>
  <si>
    <t>850020</t>
  </si>
  <si>
    <t>850822</t>
  </si>
  <si>
    <t>ST8500</t>
  </si>
  <si>
    <t>ACCESS MINUTES</t>
  </si>
  <si>
    <t>ACP Originating</t>
  </si>
  <si>
    <t>ACP Terminating</t>
  </si>
  <si>
    <t>CABS MINUTES</t>
  </si>
  <si>
    <t>ACP MINUTES</t>
  </si>
  <si>
    <t>ST8599</t>
  </si>
  <si>
    <t>ST85082</t>
  </si>
  <si>
    <t>ST0000</t>
  </si>
  <si>
    <t>ST8508</t>
  </si>
  <si>
    <t>ST8502</t>
  </si>
  <si>
    <t>Cellular Minutes</t>
  </si>
  <si>
    <t>ST8600</t>
  </si>
  <si>
    <t>by service area</t>
  </si>
  <si>
    <t>ST8900</t>
  </si>
  <si>
    <t>ST8950</t>
  </si>
  <si>
    <t>ST8910</t>
  </si>
  <si>
    <t>On-net circuits</t>
  </si>
  <si>
    <t>Resale circuits</t>
  </si>
  <si>
    <t>by product &amp; interco</t>
  </si>
  <si>
    <t>SUBSCRIBER/ LINE COUNT STATS</t>
  </si>
  <si>
    <t>ST8999</t>
  </si>
  <si>
    <t>Private telecomm lines</t>
  </si>
  <si>
    <t>Consumer Subscribers</t>
  </si>
  <si>
    <t>Commercial Subscribers</t>
  </si>
  <si>
    <t>ST8951</t>
  </si>
  <si>
    <t>Commercial net adds</t>
  </si>
  <si>
    <t>Commercial gross adds</t>
  </si>
  <si>
    <t>Commercial disconnects</t>
  </si>
  <si>
    <t>ST8920</t>
  </si>
  <si>
    <t>ST8952</t>
  </si>
  <si>
    <t>REVENUE STATISTICS</t>
  </si>
  <si>
    <t>ST8699</t>
  </si>
  <si>
    <t>ST8899</t>
  </si>
  <si>
    <t>OTHER STATISTICS</t>
  </si>
  <si>
    <t>Homes Passed</t>
  </si>
  <si>
    <t>EXPENDITURE STATISTICS</t>
  </si>
  <si>
    <t>Route miles</t>
  </si>
  <si>
    <t>SUBSCRIBER/ LINE ACTIVITY</t>
  </si>
  <si>
    <t>ACTIVE SUBSCRIBERS/ LINES</t>
  </si>
  <si>
    <t>Internet Only</t>
  </si>
  <si>
    <t>Video Only</t>
  </si>
  <si>
    <t>Bundled Services</t>
  </si>
  <si>
    <t>Voice Only</t>
  </si>
  <si>
    <t>ST8901</t>
  </si>
  <si>
    <t>Traditional Services</t>
  </si>
  <si>
    <t>ST8903</t>
  </si>
  <si>
    <t>by service area(xchg) and juris (B,R)</t>
  </si>
  <si>
    <t>Cable Television</t>
  </si>
  <si>
    <t>RACode</t>
  </si>
  <si>
    <t>ROXIE</t>
  </si>
  <si>
    <t>CRYSPRINGS</t>
  </si>
  <si>
    <t>LOSTRAB</t>
  </si>
  <si>
    <t>INVERNESS</t>
  </si>
  <si>
    <t>FACILITIES</t>
  </si>
  <si>
    <t>MINCREEK</t>
  </si>
  <si>
    <t>BAYPOINT</t>
  </si>
  <si>
    <t>410</t>
  </si>
  <si>
    <t>405</t>
  </si>
  <si>
    <t>Internet &amp; Video</t>
  </si>
  <si>
    <t>Flora</t>
  </si>
  <si>
    <t>TATCABLE</t>
  </si>
  <si>
    <t>407100</t>
  </si>
  <si>
    <t>407200</t>
  </si>
  <si>
    <t>11800E</t>
  </si>
  <si>
    <t>CUSTOMER ACCOUNTS RECEIVABLE, GROSS</t>
  </si>
  <si>
    <t>14100F</t>
  </si>
  <si>
    <t>14109F</t>
  </si>
  <si>
    <t>14105F</t>
  </si>
  <si>
    <t>OTHER LONG-TERM ASSETS</t>
  </si>
  <si>
    <t>DEPRECIABLE GENERAL SUPPORT ASSETS</t>
  </si>
  <si>
    <t>21110F</t>
  </si>
  <si>
    <t>Lease Acquisition Costs</t>
  </si>
  <si>
    <t>21120F</t>
  </si>
  <si>
    <t>AMORTIZABLE GENERAL SUPPORT ASSETS</t>
  </si>
  <si>
    <t>40800E</t>
  </si>
  <si>
    <t>41200E</t>
  </si>
  <si>
    <t>ACCRUED COMPENSATION &amp; BENEFITS</t>
  </si>
  <si>
    <t>41204E</t>
  </si>
  <si>
    <t>41207E</t>
  </si>
  <si>
    <t>41208E</t>
  </si>
  <si>
    <t>OTHER LONG-TERM LIABILITIES</t>
  </si>
  <si>
    <t>43100F</t>
  </si>
  <si>
    <t>45600C</t>
  </si>
  <si>
    <t>NONCONTROLLING INTEREST IN MINORITY SUB</t>
  </si>
  <si>
    <t>63000C</t>
  </si>
  <si>
    <t>EQUIPMENT COSTS</t>
  </si>
  <si>
    <t>OTHER DIRECT COSTS</t>
  </si>
  <si>
    <t>WIRELESS DATA &amp; ROAMING COSTS</t>
  </si>
  <si>
    <t>63002C</t>
  </si>
  <si>
    <t>63008C</t>
  </si>
  <si>
    <t>63100C</t>
  </si>
  <si>
    <t>73200D</t>
  </si>
  <si>
    <t>TAXABLE INTEREST INCOME</t>
  </si>
  <si>
    <t>73602D</t>
  </si>
  <si>
    <t>INVESTMENT GAINS &amp; LOSSES</t>
  </si>
  <si>
    <t>73608D</t>
  </si>
  <si>
    <t>65610C</t>
  </si>
  <si>
    <t>DEPRECIATION</t>
  </si>
  <si>
    <t>65630C</t>
  </si>
  <si>
    <t>AMORTIZATION</t>
  </si>
  <si>
    <t>61500C</t>
  </si>
  <si>
    <t>61506C</t>
  </si>
  <si>
    <t>DATA &amp; FINANCIAL SERVICES</t>
  </si>
  <si>
    <t>AFFILIATED SERVICES</t>
  </si>
  <si>
    <t>61550C</t>
  </si>
  <si>
    <t>63752C</t>
  </si>
  <si>
    <t>CORPORATE INSURANCE</t>
  </si>
  <si>
    <t>OTHER COSTS &amp; EXPENSES</t>
  </si>
  <si>
    <t>63754C</t>
  </si>
  <si>
    <t>65600aA</t>
  </si>
  <si>
    <t>NONDEPARTMENTAL EXPENSES</t>
  </si>
  <si>
    <t>60250C</t>
  </si>
  <si>
    <t>60257C</t>
  </si>
  <si>
    <t>PLAN ADMINISTRATION &amp; OTHER</t>
  </si>
  <si>
    <t>113016</t>
  </si>
  <si>
    <t>113017</t>
  </si>
  <si>
    <t>268200</t>
  </si>
  <si>
    <t>??</t>
  </si>
  <si>
    <t>73705D</t>
  </si>
  <si>
    <t>NONDEDUCTIBLE CHARGES</t>
  </si>
  <si>
    <t>731099</t>
  </si>
  <si>
    <t>Dividend Income-Subsidiaries</t>
  </si>
  <si>
    <t>656999</t>
  </si>
  <si>
    <t>Depreciation recorded elsewhere</t>
  </si>
  <si>
    <t>122099</t>
  </si>
  <si>
    <t>12200D</t>
  </si>
  <si>
    <t>INVENTORY TAX BALANCE</t>
  </si>
  <si>
    <t>Inventory used in maintenance</t>
  </si>
  <si>
    <t>SECTION 263A COSTS</t>
  </si>
  <si>
    <t>SCHEDULE A INVENTORY COSTS</t>
  </si>
  <si>
    <t>OTHER COSTS IN CGS</t>
  </si>
  <si>
    <t>Salaries (Sec263)</t>
  </si>
  <si>
    <t>Benefits (Sec263)</t>
  </si>
  <si>
    <t>Office rents (Sec263)</t>
  </si>
  <si>
    <t>Utilities (Sec263)</t>
  </si>
  <si>
    <t>Freight (Sec263)</t>
  </si>
  <si>
    <t>Depreciation (Sec263)</t>
  </si>
  <si>
    <t>630590</t>
  </si>
  <si>
    <t>Inventory-263a cost offset</t>
  </si>
  <si>
    <t>63040C</t>
  </si>
  <si>
    <t>63040D</t>
  </si>
  <si>
    <t>63050D</t>
  </si>
  <si>
    <t>A00001</t>
  </si>
  <si>
    <t>400000-870000,870020-880001</t>
  </si>
  <si>
    <t>Incidental Materials - Fiber Cable</t>
  </si>
  <si>
    <t>no longer used -- use 407100.000</t>
  </si>
  <si>
    <t>no longer used -- use 407200.000</t>
  </si>
  <si>
    <t>no longer used -- use 407200.250</t>
  </si>
  <si>
    <t>no longer used -- use 407100.250</t>
  </si>
  <si>
    <t>Incidental Materials - Electronics</t>
  </si>
  <si>
    <t xml:space="preserve">DRs from AP/Inventory for non-inventoriable ELO items -- CRs from project allocations </t>
  </si>
  <si>
    <t xml:space="preserve">DRs from AP/Inventory for non-inventoriable OSP items -- CRs from project allocations </t>
  </si>
  <si>
    <t>Project Issue default account</t>
  </si>
  <si>
    <t>DRs here means POET failed on cost collection mgr for the project issue and needs reclassfying</t>
  </si>
  <si>
    <t>542000</t>
  </si>
  <si>
    <t>VoIP service revenues</t>
  </si>
  <si>
    <t>Salaries - Officers</t>
  </si>
  <si>
    <t>600000</t>
  </si>
  <si>
    <t>735090</t>
  </si>
  <si>
    <t>Section 1231 Gain(Loss) on Dispositions</t>
  </si>
  <si>
    <t>725010</t>
  </si>
  <si>
    <t>726010</t>
  </si>
  <si>
    <t>Def Op State Income Tax Provision-Allowance</t>
  </si>
  <si>
    <t>HOW TO LOAD NEW ACCOUNT ELEMENTS INTO TM1 BY IMPORTING FROM A CSV FILE</t>
  </si>
  <si>
    <t>Save the following 2 files as comma delimited types (.csv) to the TM1 mapped drive to /BPMS/TM1Server/Data</t>
  </si>
  <si>
    <t>a</t>
  </si>
  <si>
    <t>List of new accounts with 2 columns but NO HEADINGS</t>
  </si>
  <si>
    <t>DESCRIPTION</t>
  </si>
  <si>
    <t>NUMBER/ID</t>
  </si>
  <si>
    <t>b</t>
  </si>
  <si>
    <t>List of the tree / parent-child relationship of the new accounts with the following 3 columns (Headings okay)</t>
  </si>
  <si>
    <t>PARENT</t>
  </si>
  <si>
    <t>CHILD</t>
  </si>
  <si>
    <t>WEIGHT</t>
  </si>
  <si>
    <t>In the TM1 explorer, open the Processes list for the tpx_prod server</t>
  </si>
  <si>
    <r>
      <t xml:space="preserve">Right click / edit the process named </t>
    </r>
    <r>
      <rPr>
        <i/>
        <sz val="10"/>
        <rFont val="Arial"/>
        <family val="2"/>
      </rPr>
      <t>"DIM - Build Hier - Account - Add New Elements"</t>
    </r>
  </si>
  <si>
    <t>Save the changes -- ensure the "Keep all variables" button is selected - press OK</t>
  </si>
  <si>
    <t>Can click on Preview if desired just to make sure the right data file name is used</t>
  </si>
  <si>
    <t>Close the process window</t>
  </si>
  <si>
    <r>
      <t xml:space="preserve">Right click on the process again but this time choose </t>
    </r>
    <r>
      <rPr>
        <i/>
        <sz val="10"/>
        <rFont val="Arial"/>
        <family val="2"/>
      </rPr>
      <t>Run</t>
    </r>
  </si>
  <si>
    <r>
      <t xml:space="preserve">Right click / edit the process named </t>
    </r>
    <r>
      <rPr>
        <i/>
        <sz val="10"/>
        <rFont val="Arial"/>
        <family val="2"/>
      </rPr>
      <t>"DIM - Build Hier - Account - For Existing Dimension"</t>
    </r>
  </si>
  <si>
    <r>
      <t xml:space="preserve">change the file name in the first to fields to the .csv filename that was saved in step </t>
    </r>
    <r>
      <rPr>
        <b/>
        <sz val="10"/>
        <rFont val="Arial"/>
        <family val="2"/>
      </rPr>
      <t>1a</t>
    </r>
    <r>
      <rPr>
        <sz val="10"/>
        <rFont val="Arial"/>
        <family val="2"/>
      </rPr>
      <t xml:space="preserve"> above</t>
    </r>
  </si>
  <si>
    <r>
      <t xml:space="preserve">change the file name in the first to fields to the .csv filename that was saved in step </t>
    </r>
    <r>
      <rPr>
        <b/>
        <sz val="10"/>
        <rFont val="Arial"/>
        <family val="2"/>
      </rPr>
      <t>1b</t>
    </r>
    <r>
      <rPr>
        <sz val="10"/>
        <rFont val="Arial"/>
        <family val="2"/>
      </rPr>
      <t xml:space="preserve"> above</t>
    </r>
  </si>
  <si>
    <t>656700</t>
  </si>
  <si>
    <t>Amortization Expense-Goodwill</t>
  </si>
  <si>
    <t>98100</t>
  </si>
  <si>
    <t>98200</t>
  </si>
  <si>
    <t>98300</t>
  </si>
  <si>
    <t>Bundled services</t>
  </si>
  <si>
    <t>630470</t>
  </si>
  <si>
    <t>Taxes (Sec263)</t>
  </si>
  <si>
    <t>73601D</t>
  </si>
  <si>
    <t>OTHER NONOPERATING ITEMS</t>
  </si>
  <si>
    <t>736015</t>
  </si>
  <si>
    <t>8/6/10 might be better at 615030 -- makes audit &amp; acctg look ridiculous</t>
  </si>
  <si>
    <t>735065</t>
  </si>
  <si>
    <t>Gain (Loss) On Plant Dispositions from pass-thrus</t>
  </si>
  <si>
    <t>Loss from pass through entities</t>
  </si>
  <si>
    <t>73500C</t>
  </si>
  <si>
    <t>GAIN (LOSS) ON DISPOSALS</t>
  </si>
  <si>
    <t>3/2010: Per Sheila -- only 300Ren Lease Execution Costs here -- but now Corr has something there</t>
  </si>
  <si>
    <t>?</t>
  </si>
  <si>
    <t>113099</t>
  </si>
  <si>
    <t>Cash-Clearing</t>
  </si>
  <si>
    <t>NOTES PAYABLE-LOCAL BANKS</t>
  </si>
  <si>
    <t>42300F</t>
  </si>
  <si>
    <t>423010</t>
  </si>
  <si>
    <t>423011</t>
  </si>
  <si>
    <t>Voice gross adds</t>
  </si>
  <si>
    <t>Copper miles</t>
  </si>
  <si>
    <t>by service area(xchg)</t>
  </si>
  <si>
    <t>was mapped to 610050</t>
  </si>
  <si>
    <t>was mapped to 610075</t>
  </si>
  <si>
    <t>was mapped to 610090</t>
  </si>
  <si>
    <t>was mapped to 610005</t>
  </si>
  <si>
    <t>added/chgd</t>
  </si>
  <si>
    <t>change note</t>
  </si>
  <si>
    <t>115</t>
  </si>
  <si>
    <t>CWC</t>
  </si>
  <si>
    <t>Corr Wireless</t>
  </si>
  <si>
    <t>Acquired Company Eliminations</t>
  </si>
  <si>
    <t>376</t>
  </si>
  <si>
    <t>N</t>
  </si>
  <si>
    <t>Y</t>
  </si>
  <si>
    <t>ALLOWANCE-DEFERRED STATE INCOME TAXES</t>
  </si>
  <si>
    <t>ALLOWANCE-DEFERRED FEDERAL INCOME TAXES</t>
  </si>
  <si>
    <t>ADVANCED PAY DEFERRED REVENUE</t>
  </si>
  <si>
    <t>ADVANCED PAY CUSTOMER DEPOSITS</t>
  </si>
  <si>
    <t>ACCRUED INCOME TAXES - STATE</t>
  </si>
  <si>
    <t>ACCRUED INCOME TAXES - FEDERAL</t>
  </si>
  <si>
    <t>iEXPENSE CLEARING</t>
  </si>
  <si>
    <t>GOODWILL-CORR</t>
  </si>
  <si>
    <t>CASH-POS SYSTEM</t>
  </si>
  <si>
    <t>CASH-REGIONS CORP DEPOSITS</t>
  </si>
  <si>
    <t>CSI DESCRIPTION</t>
  </si>
  <si>
    <t>Inactive?</t>
  </si>
  <si>
    <t>CASH-REGIONS DISBURSEMENT</t>
  </si>
  <si>
    <t>POS INVOICE CLEARING</t>
  </si>
  <si>
    <t>by service area(xchg) and juris (B,R,RsLL)</t>
  </si>
  <si>
    <t>MANUAL ACCOUNT ADDITIONS</t>
  </si>
  <si>
    <t>Edit dimension structure</t>
  </si>
  <si>
    <t>cut from orphans and paste as child to correct parent</t>
  </si>
  <si>
    <t>make sure ABS/AIS formula isn't referring to individual accounts in that section</t>
  </si>
  <si>
    <t>if so have to past as child in that tree as well</t>
  </si>
  <si>
    <t>Edit dimension attributions</t>
  </si>
  <si>
    <t>Cube: }ElementAttributes_bpmAccount</t>
  </si>
  <si>
    <t>Name</t>
  </si>
  <si>
    <t>LeadApp</t>
  </si>
  <si>
    <t>AcctCalc</t>
  </si>
  <si>
    <t>N for all base level accounts</t>
  </si>
  <si>
    <t>Color</t>
  </si>
  <si>
    <t>Type</t>
  </si>
  <si>
    <t>B=balance sheet</t>
  </si>
  <si>
    <t>I =income statement</t>
  </si>
  <si>
    <t>Multiplier</t>
  </si>
  <si>
    <t>1 / -1 based on sign on reports vs account color</t>
  </si>
  <si>
    <t>ACCUM AMORT - OTHER ACQUIRED INTANGIBLES</t>
  </si>
  <si>
    <t>OTHER ACQUIRED INTANGIBLES</t>
  </si>
  <si>
    <t>Other Intangibles (Trademark,Noncompete,etc)</t>
  </si>
  <si>
    <t>TECHNICAL EQUIPMENT INVENTORY</t>
  </si>
  <si>
    <t>ST_CALC</t>
  </si>
  <si>
    <t>Calculated / misc use statistics</t>
  </si>
  <si>
    <t>SUBS_Video</t>
  </si>
  <si>
    <t>SUBS_Internet</t>
  </si>
  <si>
    <t>SUBS_Voice</t>
  </si>
  <si>
    <t>Video subscribers</t>
  </si>
  <si>
    <t>Internet subsribers</t>
  </si>
  <si>
    <t>Voice Subscribers</t>
  </si>
  <si>
    <t>Accts Rec-Commercial Customers</t>
  </si>
  <si>
    <t>Prepaid Access Charges</t>
  </si>
  <si>
    <t>403050</t>
  </si>
  <si>
    <t>Advance Billing-End User</t>
  </si>
  <si>
    <t>Advance Billing</t>
  </si>
  <si>
    <t>Advance Billing-CABS</t>
  </si>
  <si>
    <t>119005</t>
  </si>
  <si>
    <t>133050</t>
  </si>
  <si>
    <t>FUNDS HELD IN ESCROW</t>
  </si>
  <si>
    <t>AGENT CO-OP ADVERTISING</t>
  </si>
  <si>
    <t>AGENT ACTIVATION BONUS</t>
  </si>
  <si>
    <t>AGENT CUSTOMER SERVICE BONUS</t>
  </si>
  <si>
    <t>AGENT CUSTOMER REBATES</t>
  </si>
  <si>
    <t>AGENT CHARGEBACKS</t>
  </si>
  <si>
    <t>AGENT EQUIPMENTSUBSIDY</t>
  </si>
  <si>
    <t>Agent Compensation</t>
  </si>
  <si>
    <t>Marketing</t>
  </si>
  <si>
    <t>Retail Sales</t>
  </si>
  <si>
    <t>9310</t>
  </si>
  <si>
    <t>9320</t>
  </si>
  <si>
    <t>11/12/10 eff 2010</t>
  </si>
  <si>
    <t>left as plain 9300 even though no longer lowest level so consolidated reports unaffected</t>
  </si>
  <si>
    <t>was mapped to 630010</t>
  </si>
  <si>
    <t>Equipment costs</t>
  </si>
  <si>
    <t>was mapped (in error) to 630010 Equipment costs</t>
  </si>
  <si>
    <t>Revenue tree</t>
  </si>
  <si>
    <t>was mapped to 586400</t>
  </si>
  <si>
    <t>was mapped to 506000</t>
  </si>
  <si>
    <t>ASCCTS REC-CHECKFREE</t>
  </si>
  <si>
    <t>ACCTS REC-INDIRECT CUSTOMER PAYMENTS</t>
  </si>
  <si>
    <t>WIRELINE ACCESS CHARGES</t>
  </si>
  <si>
    <t>WIRELESS ACCESS CHARGES</t>
  </si>
  <si>
    <t>DIRECTORY ASSISTANCE</t>
  </si>
  <si>
    <t>DISCONTINUED/OBSOLETE CAPITAL INVENTORY</t>
  </si>
  <si>
    <t>Org_ID</t>
  </si>
  <si>
    <t>345=BCF inventory org</t>
  </si>
  <si>
    <t>737060</t>
  </si>
  <si>
    <t>Telecom Museum Expenses</t>
  </si>
  <si>
    <t>MONTHLY TELEMETRY DATA OVERAGE</t>
  </si>
  <si>
    <t>ACTIVATION FEE TELEMETRY DATA</t>
  </si>
  <si>
    <t>MONTHLY TELEMETRY DATA ACCESS</t>
  </si>
  <si>
    <t>tree</t>
  </si>
  <si>
    <t>ABS0000</t>
  </si>
  <si>
    <t>350060</t>
  </si>
  <si>
    <t>Amortization Expense-Other Intangibles</t>
  </si>
  <si>
    <t>656800</t>
  </si>
  <si>
    <t>Long Term Prepaids &amp; Receivables</t>
  </si>
  <si>
    <t>401080</t>
  </si>
  <si>
    <t>Accts Pay-Subpoena Funds</t>
  </si>
  <si>
    <t>CASH-REGIONS DRAFTS</t>
  </si>
  <si>
    <t>TECHNICAL EQUIPMENT COSTS</t>
  </si>
  <si>
    <t>was 630010</t>
  </si>
  <si>
    <t>NON RETAIL INVENTORY COST CLEARING</t>
  </si>
  <si>
    <t>ACCTS PAY-NON RETAIL INVENTORY</t>
  </si>
  <si>
    <t>Fiber miles - service area</t>
  </si>
  <si>
    <t>ST8820</t>
  </si>
  <si>
    <t>ST8840</t>
  </si>
  <si>
    <t>Broadband Equipment Sites</t>
  </si>
  <si>
    <t>Fiber to the cell</t>
  </si>
  <si>
    <t>Terminations</t>
  </si>
  <si>
    <t>Full Time Equivalents</t>
  </si>
  <si>
    <t>Overtime FTEs</t>
  </si>
  <si>
    <t>Contractor FTEs</t>
  </si>
  <si>
    <t>60009C</t>
  </si>
  <si>
    <t>COMPENSATION, NET</t>
  </si>
  <si>
    <t>COMPENSATION, GROSS</t>
  </si>
  <si>
    <t>60259C</t>
  </si>
  <si>
    <t>BENEFITS &amp; OTHER EMPLOYEE COSTS, NET</t>
  </si>
  <si>
    <t>BENEFITS &amp; OTHER EMPLOYEE COSTS, GROSS</t>
  </si>
  <si>
    <t>615025</t>
  </si>
  <si>
    <t>OPASTCO, ITPA, and other 100% regulated dues</t>
  </si>
  <si>
    <t>637555</t>
  </si>
  <si>
    <t>Local revenue</t>
  </si>
  <si>
    <t>Service wages</t>
  </si>
  <si>
    <t>Total revenue</t>
  </si>
  <si>
    <t>Avg all 4 %</t>
  </si>
  <si>
    <t>Avg plant &amp; total rev</t>
  </si>
  <si>
    <t>Plant Specific Departments</t>
  </si>
  <si>
    <t>Plant NonSpecific Departments</t>
  </si>
  <si>
    <t>Customer &amp; Corporate</t>
  </si>
  <si>
    <t>6100 - 6499</t>
  </si>
  <si>
    <t>Plant Specific Excl Nwk Support Departments</t>
  </si>
  <si>
    <t>6120 - 6499</t>
  </si>
  <si>
    <t>6500 - 6539</t>
  </si>
  <si>
    <t>6573 - 6999</t>
  </si>
  <si>
    <t>A950</t>
  </si>
  <si>
    <t>Dpmts alloc via Total Revenues</t>
  </si>
  <si>
    <t>Dpmts alloc via Local Revenues</t>
  </si>
  <si>
    <t>A959</t>
  </si>
  <si>
    <t>A960</t>
  </si>
  <si>
    <t>Dpmts alloc via Service Wages</t>
  </si>
  <si>
    <t>A721</t>
  </si>
  <si>
    <t>Dpmts alloc via Acctg Average</t>
  </si>
  <si>
    <t>A728</t>
  </si>
  <si>
    <t>Dpmts alloc via G&amp;A Average</t>
  </si>
  <si>
    <t>6613, 6624</t>
  </si>
  <si>
    <t>6622 - 6623</t>
  </si>
  <si>
    <t>6721, 6726</t>
  </si>
  <si>
    <t>6711, 6722-6725, 6728</t>
  </si>
  <si>
    <t>RENTS, GROSS</t>
  </si>
  <si>
    <t>RENTS, NET</t>
  </si>
  <si>
    <t>63750C</t>
  </si>
  <si>
    <t>CORPORATE &amp; OTHER, GROSS</t>
  </si>
  <si>
    <t>CORPORATE &amp; OTHER, NET</t>
  </si>
  <si>
    <t>60409C</t>
  </si>
  <si>
    <t>SMS APPLICATION CONTENT</t>
  </si>
  <si>
    <t>SMS APPLICATION CONTENT CONTRA</t>
  </si>
  <si>
    <t>was 350000</t>
  </si>
  <si>
    <t>14397D</t>
  </si>
  <si>
    <t>LEASE INCENTIVE ASSET, NET</t>
  </si>
  <si>
    <t>Acc Amort-Lease incentive asset</t>
  </si>
  <si>
    <t>Lease incentive asset</t>
  </si>
  <si>
    <t>143970</t>
  </si>
  <si>
    <t>143971</t>
  </si>
  <si>
    <t>LEASE INCENTIVE ASSET</t>
  </si>
  <si>
    <t>ACC AMORT-LEASE INCENTIVE ASSET</t>
  </si>
  <si>
    <t>75000C</t>
  </si>
  <si>
    <t>INTEREST EXPENSE</t>
  </si>
  <si>
    <t>401275</t>
  </si>
  <si>
    <t>TM1 Only</t>
  </si>
  <si>
    <t>563030</t>
  </si>
  <si>
    <t>Installation &amp; Setup charges SCAW</t>
  </si>
  <si>
    <t>PROMOTION SERVICE CREDIT</t>
  </si>
  <si>
    <t>TNI Capitalized Labor - Electronics</t>
  </si>
  <si>
    <t>TNI Capitalized Labor - Fiber Cable</t>
  </si>
  <si>
    <t>DRs monthly from capitalization journal entry -- CRs from project allocations</t>
  </si>
  <si>
    <t>119100</t>
  </si>
  <si>
    <t>662285W</t>
  </si>
  <si>
    <t>A2000B</t>
  </si>
  <si>
    <t>BALSHEET ROLLUP SUBTOTAL</t>
  </si>
  <si>
    <t>Electronics in PUC</t>
  </si>
  <si>
    <t>Support in PUC</t>
  </si>
  <si>
    <t>PUC that is not OSP</t>
  </si>
  <si>
    <t>A20032</t>
  </si>
  <si>
    <t>A20031</t>
  </si>
  <si>
    <t>A20034</t>
  </si>
  <si>
    <t>Fiber miles - commercial leased</t>
  </si>
  <si>
    <t>Fiber miles - commercial owned</t>
  </si>
  <si>
    <t>Corporate locations</t>
  </si>
  <si>
    <t>Remotes (consumer service areas)</t>
  </si>
  <si>
    <t>POPs (excluding remotes)</t>
  </si>
  <si>
    <t>ERate locations</t>
  </si>
  <si>
    <t>Meals &amp; Ent-Out of Town Business Travel (50%)</t>
  </si>
  <si>
    <t>61000C</t>
  </si>
  <si>
    <t>VEHICLE &amp; TRAVEL (NO LIMITATIONS)</t>
  </si>
  <si>
    <t>MEALS &amp; ENTERTAINMENT (50% DEDUCTIBILITY)</t>
  </si>
  <si>
    <t>370</t>
  </si>
  <si>
    <t>CS American Holding Elims Only</t>
  </si>
  <si>
    <t>572000</t>
  </si>
  <si>
    <t>630480</t>
  </si>
  <si>
    <t>Supplies &amp; Other (Sec263)</t>
  </si>
  <si>
    <t>GEORGIA</t>
  </si>
  <si>
    <t>GA intrastate</t>
  </si>
  <si>
    <t>State or Territory</t>
  </si>
  <si>
    <t>USPS</t>
  </si>
  <si>
    <t>FIPS</t>
  </si>
  <si>
    <t>AK</t>
  </si>
  <si>
    <t>AZ</t>
  </si>
  <si>
    <t>AR</t>
  </si>
  <si>
    <t>CA</t>
  </si>
  <si>
    <t>CO</t>
  </si>
  <si>
    <t>CT</t>
  </si>
  <si>
    <t>DE</t>
  </si>
  <si>
    <t>District of Columbia</t>
  </si>
  <si>
    <t>DC</t>
  </si>
  <si>
    <t>GA</t>
  </si>
  <si>
    <t>HI</t>
  </si>
  <si>
    <t>ID</t>
  </si>
  <si>
    <t>IL</t>
  </si>
  <si>
    <t>IN</t>
  </si>
  <si>
    <t>IA</t>
  </si>
  <si>
    <t>KS</t>
  </si>
  <si>
    <t>ME</t>
  </si>
  <si>
    <t>MD</t>
  </si>
  <si>
    <t>MA</t>
  </si>
  <si>
    <t>MI</t>
  </si>
  <si>
    <t>MN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</si>
  <si>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</si>
  <si>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</si>
  <si>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</si>
  <si>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</si>
  <si>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</si>
  <si>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</si>
  <si>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</si>
  <si>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</si>
  <si>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</si>
  <si>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</si>
  <si>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</si>
  <si>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</si>
  <si>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</si>
  <si>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Rhode Island</t>
  </si>
  <si>
    <t>RI</t>
  </si>
  <si>
    <t>SC</t>
  </si>
  <si>
    <t>SD</t>
  </si>
  <si>
    <t>TX</t>
  </si>
  <si>
    <t>UT</t>
  </si>
  <si>
    <t>VT</t>
  </si>
  <si>
    <t>VA</t>
  </si>
  <si>
    <t>WA</t>
  </si>
  <si>
    <t>West Virginia</t>
  </si>
  <si>
    <t>WV</t>
  </si>
  <si>
    <t>WI</t>
  </si>
  <si>
    <t>WY</t>
  </si>
  <si>
    <t>OurFIPS :)</t>
  </si>
  <si>
    <t>J11</t>
  </si>
  <si>
    <t>110</t>
  </si>
  <si>
    <t>736009</t>
  </si>
  <si>
    <t>Subsidiary Income/Loss - C Corporations</t>
  </si>
  <si>
    <t>Subsidiary Income/Loss - Pass Thru Entities</t>
  </si>
  <si>
    <t>Subsidiary Income/Loss - Disregarded Entities</t>
  </si>
  <si>
    <t>ACCTS PAY-EMPLOYEE GIVING</t>
  </si>
  <si>
    <t>Accts Pay-Charitable Contributions</t>
  </si>
  <si>
    <t>SUBSIDIARY INCOME(LOSS)-DISREGARDED</t>
  </si>
  <si>
    <t>CURRENT NOTES PAY - AFFIL</t>
  </si>
  <si>
    <t>P1105</t>
  </si>
  <si>
    <t>OffNet</t>
  </si>
  <si>
    <t>P1125</t>
  </si>
  <si>
    <t>OnNet</t>
  </si>
  <si>
    <t>P1130</t>
  </si>
  <si>
    <t>11301</t>
  </si>
  <si>
    <t>11310</t>
  </si>
  <si>
    <t>Ethernet 1G</t>
  </si>
  <si>
    <t>Ethernet 10G</t>
  </si>
  <si>
    <t>630005</t>
  </si>
  <si>
    <t>Equipment Cost VoIP/KeySystems</t>
  </si>
  <si>
    <t>NETWORK DESIGN</t>
  </si>
  <si>
    <t>Phones, VoIP etc within customer premises</t>
  </si>
  <si>
    <t>NIDS, etc on outside of subscriber premises</t>
  </si>
  <si>
    <t>ACCRUED REWARDS PROGRAM</t>
  </si>
  <si>
    <t>REWARDS PROGRAM EXPENSE</t>
  </si>
  <si>
    <t>RESTOCKING FEE</t>
  </si>
  <si>
    <t>PREMIUM PHONE WARRANTY PAYABLE</t>
  </si>
  <si>
    <t>ETHERNET-OTHER</t>
  </si>
  <si>
    <t>ETHERNET-TNI</t>
  </si>
  <si>
    <t>CASH-BANK FIRST</t>
  </si>
  <si>
    <t>TRApp</t>
  </si>
  <si>
    <t>Interco</t>
  </si>
  <si>
    <t>Y if intercompany account else N</t>
  </si>
  <si>
    <t xml:space="preserve">Y for base level &amp; "TR" accounts </t>
  </si>
  <si>
    <t>DR=asset/expense</t>
  </si>
  <si>
    <t>CR=liab/equity/revenue</t>
  </si>
  <si>
    <t>S=Statistical</t>
  </si>
  <si>
    <t>Y for base level &amp; "ABS/AIS" accounts</t>
  </si>
  <si>
    <t>ACCUMULATED AMORTIZATION-OTHER ASSETS</t>
  </si>
  <si>
    <t>BUILDING MAINTENANCE</t>
  </si>
  <si>
    <t>REFERRAL (BOUNTY) REVENUE</t>
  </si>
  <si>
    <t>APPLE ADVERTISING</t>
  </si>
  <si>
    <t>50/50 OFF-NETWORK USAGE VOUCHERS</t>
  </si>
  <si>
    <t>amortization for this on 273</t>
  </si>
  <si>
    <t>6993</t>
  </si>
  <si>
    <t>Deregulated Ops-Struct Cable</t>
  </si>
  <si>
    <t>Deregulated ops-key systems</t>
  </si>
  <si>
    <t>Deregulated Ops-VoIP</t>
  </si>
  <si>
    <t>6997</t>
  </si>
  <si>
    <t>CSDpmt</t>
  </si>
  <si>
    <t>TPXDpmt</t>
  </si>
  <si>
    <t>ACCTS PAY-MEDICAL COVERAGE-FAMILY-ER</t>
  </si>
  <si>
    <t>ACCTS PAY-LONG TERM CARE-EE</t>
  </si>
  <si>
    <t>ACCTS PAY-LONG TERM DISABILITY MGR-ER</t>
  </si>
  <si>
    <t>ACCTS PAY-LONG TERM DISABILITY-ER</t>
  </si>
  <si>
    <t>ACCTS PAY-LIFE INSURANCE-DEPENDENT-ER</t>
  </si>
  <si>
    <t>ACCTS PAY-MEDICAL COVERAGE-SINGLE-ER</t>
  </si>
  <si>
    <t>ACCTS PAY-MEDICAL COVERAGE-FAMILY-EE</t>
  </si>
  <si>
    <t>ACCTS PAY-LIFE INSURANCE-ER</t>
  </si>
  <si>
    <t>ACCRUED 401K DISCRETIONARY-ER</t>
  </si>
  <si>
    <t>ACCTS PAY-USF</t>
  </si>
  <si>
    <t>PREPAID EXPENSE-TECHNICAL</t>
  </si>
  <si>
    <t>EARLY RENEWAL FEES</t>
  </si>
  <si>
    <t>(E-911) NON-REIMBURSABLE CHARGES</t>
  </si>
  <si>
    <t>(E-911) TRUNK CHARGES</t>
  </si>
  <si>
    <t>SWITCH MAINTENANCE</t>
  </si>
  <si>
    <t>PREDICTIVE ANALYTICS</t>
  </si>
  <si>
    <t>COMPUTER SUPP/SERV INTERNET</t>
  </si>
  <si>
    <t>chg from 401500 4/18/12 -- reloaded 2011/2012</t>
  </si>
  <si>
    <t>SHARED REVENUE PRODUCT SALES</t>
  </si>
  <si>
    <t>CUSTOMER SAT VCHRS - SERVICE INTERRUPTION</t>
  </si>
  <si>
    <t>ACCTS PAY-EMPLOYEE ASSISTANCE</t>
  </si>
  <si>
    <t>ACCTS REC-TOWER MDOIFICATION</t>
  </si>
  <si>
    <t>ST8925</t>
  </si>
  <si>
    <t>VoIP Subscribers</t>
  </si>
  <si>
    <t xml:space="preserve">by service area(xchg) </t>
  </si>
  <si>
    <t>NON RETAIL INVENTORY COST VARIANCE</t>
  </si>
  <si>
    <t>PROMOTIONAL ITEMS - MKTG INTERACTIVE</t>
  </si>
  <si>
    <t>Contractor Hours</t>
  </si>
  <si>
    <t>6991</t>
  </si>
  <si>
    <t>Deregulated ops-internet</t>
  </si>
  <si>
    <t>6992</t>
  </si>
  <si>
    <t>Deregulated ops-phone</t>
  </si>
  <si>
    <t>6996</t>
  </si>
  <si>
    <t>Deregulated Ops-Video</t>
  </si>
  <si>
    <t>Deregulated operations (Allocable)</t>
  </si>
  <si>
    <t>T60250</t>
  </si>
  <si>
    <t>Permanent differences</t>
  </si>
  <si>
    <t>T60255</t>
  </si>
  <si>
    <t>Flow-through temporary differences</t>
  </si>
  <si>
    <t>T20000</t>
  </si>
  <si>
    <t>Net chg in credit carryforwards</t>
  </si>
  <si>
    <t>T72000</t>
  </si>
  <si>
    <t>Effective tax rate</t>
  </si>
  <si>
    <t>All {other} temporary differences</t>
  </si>
  <si>
    <t>T65610</t>
  </si>
  <si>
    <t>6998</t>
  </si>
  <si>
    <t>Deregulated Ops-Satellite</t>
  </si>
  <si>
    <t>508110</t>
  </si>
  <si>
    <t>120000</t>
  </si>
  <si>
    <t>Notes Rec-Current</t>
  </si>
  <si>
    <t>Notes Receivable Affiliated</t>
  </si>
  <si>
    <t>141600</t>
  </si>
  <si>
    <t>141610</t>
  </si>
  <si>
    <t xml:space="preserve">Notes Receivable </t>
  </si>
  <si>
    <t xml:space="preserve">Curr Portion Of NR </t>
  </si>
  <si>
    <t>new</t>
  </si>
  <si>
    <t>maintenance of CO, work, testing, and/or remote site equipment or housing</t>
  </si>
  <si>
    <t>HD VOICE</t>
  </si>
  <si>
    <r>
      <t xml:space="preserve">was </t>
    </r>
    <r>
      <rPr>
        <i/>
        <sz val="11"/>
        <rFont val="Calibri"/>
        <family val="2"/>
      </rPr>
      <t>switching</t>
    </r>
  </si>
  <si>
    <t>Retail operations</t>
  </si>
  <si>
    <t>inactive pre 2011</t>
  </si>
  <si>
    <t>merged with 7551 pre2011</t>
  </si>
  <si>
    <t>merged with 7410 pre2011</t>
  </si>
  <si>
    <t>Chris</t>
  </si>
  <si>
    <t>TP_SVC_AREA</t>
  </si>
  <si>
    <t>6994</t>
  </si>
  <si>
    <t>Deregulated ops-security</t>
  </si>
  <si>
    <t>258</t>
  </si>
  <si>
    <t>MS dereg interstate</t>
  </si>
  <si>
    <t>251</t>
  </si>
  <si>
    <t>MS intrastate (orig)</t>
  </si>
  <si>
    <t>Standard Circuit Equipment - NIDS</t>
  </si>
  <si>
    <t>A21000</t>
  </si>
  <si>
    <t>Dereg Gross Plant by department</t>
  </si>
  <si>
    <t>A62050</t>
  </si>
  <si>
    <t>Service Wages</t>
  </si>
  <si>
    <t>617525</t>
  </si>
  <si>
    <t>A661</t>
  </si>
  <si>
    <t>6991, 6996</t>
  </si>
  <si>
    <t>ACCTS PAY-IMPUTED INC TAX W/H</t>
  </si>
  <si>
    <t>ACCTS PAY-WELLNESS</t>
  </si>
  <si>
    <t>TUITION ASSISTANCE</t>
  </si>
  <si>
    <t>A65610</t>
  </si>
  <si>
    <t>Reg depreciation by department</t>
  </si>
  <si>
    <t>A31000</t>
  </si>
  <si>
    <t>Reg accum deprn by department</t>
  </si>
  <si>
    <t>GAIN/LOSS FROM SALE OF DISCONTINUED OPERATIONS</t>
  </si>
  <si>
    <t>DEFERRED FEDERAL INCOME TAXES DISCONTINUED OPERATIONS</t>
  </si>
  <si>
    <t>LOSS FROM DISCONTINUED OPERATIONS</t>
  </si>
  <si>
    <t>DEFERRED STATE INCOME TAXES DISCONTINUED OPERATIONS</t>
  </si>
  <si>
    <t>CURRENT FEDERAL INCOME TAX PROVISION DISCONTINUED OPERATIONS</t>
  </si>
  <si>
    <t>CURRENT STATE INCOME TAX PROVISION DISCONTINUED OPERATIONS</t>
  </si>
  <si>
    <t>LIABILITIES HELD FOR SALE</t>
  </si>
  <si>
    <t>ASSETS HELD FOR SALE</t>
  </si>
  <si>
    <t>76000A</t>
  </si>
  <si>
    <t>EXTRAORDINARY ITEMS</t>
  </si>
  <si>
    <t>41300D</t>
  </si>
  <si>
    <t>OTHER CURRENT LIABILITIES</t>
  </si>
  <si>
    <t>413010</t>
  </si>
  <si>
    <t>Liabilities Held for Sale</t>
  </si>
  <si>
    <t>135010</t>
  </si>
  <si>
    <t>Assets Held for Sale</t>
  </si>
  <si>
    <t>Loss from Discontinued Operations</t>
  </si>
  <si>
    <t>Gain(loss) from Sale of Discontinued Operations</t>
  </si>
  <si>
    <t>Curr Federal Inc Tax Prov on Discont'd Operations</t>
  </si>
  <si>
    <t>Curr State Inc Tax Prov on Discont'd Operations</t>
  </si>
  <si>
    <t>Def Federal Inc Tax Prov on Discont'd Operations</t>
  </si>
  <si>
    <t>Def State Inc Tax Prov on Discont'd Operations</t>
  </si>
  <si>
    <t>76010B</t>
  </si>
  <si>
    <t>76110C</t>
  </si>
  <si>
    <t>DISCONTINUED OPERATIONS</t>
  </si>
  <si>
    <t>DISCONTINUED OPERATIONS INCOME &amp; EXPENSE</t>
  </si>
  <si>
    <t>DISCONTINUED OPERATIONS TAXES</t>
  </si>
  <si>
    <t>76310C</t>
  </si>
  <si>
    <t>76310D</t>
  </si>
  <si>
    <t>76410D</t>
  </si>
  <si>
    <t>DISCONT'D OPERATIONS CURRENT  INCOME TAXES</t>
  </si>
  <si>
    <t>DISCONT'D OPERATIONS DEFERRED  INCOME TAXES</t>
  </si>
  <si>
    <t>Gain(Loss) from Sale of Discontinued Operations</t>
  </si>
  <si>
    <t>000000</t>
  </si>
  <si>
    <t>223250</t>
  </si>
  <si>
    <t>Power Equipment</t>
  </si>
  <si>
    <t>TNI only</t>
  </si>
  <si>
    <t>distributed with drops/osp</t>
  </si>
  <si>
    <t>TPXDescription</t>
  </si>
  <si>
    <t>CSDescription</t>
  </si>
  <si>
    <t>Reportable Benefits</t>
  </si>
  <si>
    <t>600078</t>
  </si>
  <si>
    <t>211400</t>
  </si>
  <si>
    <t>Vehicular Tools &amp; Equipment</t>
  </si>
  <si>
    <t>019</t>
  </si>
  <si>
    <t>AL deregulated</t>
  </si>
  <si>
    <t>018</t>
  </si>
  <si>
    <t>AL dereg interstate</t>
  </si>
  <si>
    <t>Employee Discount Plans</t>
  </si>
  <si>
    <t>Accts Rec-AT&amp;T</t>
  </si>
  <si>
    <t>Accts Rec-Pending Invoices</t>
  </si>
  <si>
    <t>LEASE COMMISSION ASSET</t>
  </si>
  <si>
    <t>ACC AMORT - LEASE COMMISSION</t>
  </si>
  <si>
    <t>PERSONALIZED SERVICES REVENUE</t>
  </si>
  <si>
    <t>ADVERTISING REIMBURSEMENTS RECEIVED</t>
  </si>
  <si>
    <t>544000</t>
  </si>
  <si>
    <t>s/b mapped to 612560??</t>
  </si>
  <si>
    <t>Product Mgmt and Admin</t>
  </si>
  <si>
    <t>Rolls Up to</t>
  </si>
  <si>
    <t>Consumer</t>
  </si>
  <si>
    <t>Hours in pay period</t>
  </si>
  <si>
    <t>ACCTS REC-DEVICE INSTALL PLAN</t>
  </si>
  <si>
    <t>OTHER NETWORK REVENUE</t>
  </si>
  <si>
    <t>ACCTS PAY-TOWER COMMISSIONS</t>
  </si>
  <si>
    <t>OTHER MISCELLANEOUS INCOME</t>
  </si>
  <si>
    <t>136500</t>
  </si>
  <si>
    <t>Deferred income tax-noncurrent asset-nonoperating</t>
  </si>
  <si>
    <t>Deferred income tax-Current asset-Nonoperating</t>
  </si>
  <si>
    <t>Accts Rec-USAC ERate</t>
  </si>
  <si>
    <t>PROVISION FOR BAD DEBTS (TO COME)</t>
  </si>
  <si>
    <t>INCIDENTAL MATERIALS - ELECTRONICS</t>
  </si>
  <si>
    <t>INCIDENTAL MATERIALS - FIBER CABLE</t>
  </si>
  <si>
    <t>TNI CAPITALIZED LABOR - ELECTRONICS</t>
  </si>
  <si>
    <t>TNI CAPITALIZED LABOR - FIBER CABLE</t>
  </si>
  <si>
    <t>WHOLESALE ACCESS CHARGES</t>
  </si>
  <si>
    <t>VIDEO CONTENT</t>
  </si>
  <si>
    <t>SWITCHED ACCESS - CABS</t>
  </si>
  <si>
    <t>INTERCOMPANY SERVICES EXPENSE</t>
  </si>
  <si>
    <t>CONDUIT AND CABLE</t>
  </si>
  <si>
    <t>NONCURRENT PREPAID ASSET</t>
  </si>
  <si>
    <t>NOTE PAY - CURRENT - INTERCOMPANY</t>
  </si>
  <si>
    <t>CIRCUIT EQUIPMENT - TECH ADVANCED</t>
  </si>
  <si>
    <t>POWER EQUIPMENT</t>
  </si>
  <si>
    <t>CUSTOMER PREMISE EQUIPMENT</t>
  </si>
  <si>
    <t>PREMISES DISTRIBUTION EQUIPMENT</t>
  </si>
  <si>
    <t>CATV DISTRIBUTION</t>
  </si>
  <si>
    <t>CSpire Fiber</t>
  </si>
  <si>
    <t>1</t>
  </si>
  <si>
    <t>2</t>
  </si>
  <si>
    <t>3</t>
  </si>
  <si>
    <t>4</t>
  </si>
  <si>
    <t>6</t>
  </si>
  <si>
    <t>7</t>
  </si>
  <si>
    <t>8</t>
  </si>
  <si>
    <t>10</t>
  </si>
  <si>
    <t>11</t>
  </si>
  <si>
    <t>12</t>
  </si>
  <si>
    <t>Master Mapping Table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</si>
  <si>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</si>
  <si>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</si>
  <si>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</si>
  <si>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</si>
  <si>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</si>
  <si>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</si>
  <si>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</si>
  <si>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</si>
  <si>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</si>
  <si>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</si>
  <si>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</si>
  <si>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TNI Old GL String</t>
  </si>
  <si>
    <t>CSFiber New GL String</t>
  </si>
  <si>
    <t>Full Acct</t>
  </si>
  <si>
    <t>Acct Description</t>
  </si>
  <si>
    <t>Tp Co</t>
  </si>
  <si>
    <t>Tp Account</t>
  </si>
  <si>
    <t>Tp Dept</t>
  </si>
  <si>
    <t>Tp Product</t>
  </si>
  <si>
    <t>Tp Juris</t>
  </si>
  <si>
    <t>Tp Area</t>
  </si>
  <si>
    <t>Tp IC</t>
  </si>
  <si>
    <t>Tp Dept Desc</t>
  </si>
  <si>
    <t>Cs Co</t>
  </si>
  <si>
    <t>Cs Acct</t>
  </si>
  <si>
    <t>Cs Dept</t>
  </si>
  <si>
    <t>Cs Loc</t>
  </si>
  <si>
    <t>Cs State</t>
  </si>
  <si>
    <t>Cs Lob</t>
  </si>
  <si>
    <t>Cs Plan</t>
  </si>
  <si>
    <t>Cs Ic</t>
  </si>
  <si>
    <t>CS FUT1</t>
  </si>
  <si>
    <t>CS Dept Desc</t>
  </si>
  <si>
    <t>FS Class</t>
  </si>
  <si>
    <t>Dept Group</t>
  </si>
  <si>
    <t>CSF Revenue</t>
  </si>
  <si>
    <t>TNI Account</t>
  </si>
  <si>
    <t>TNI Dept</t>
  </si>
  <si>
    <t>113010 - Cash-General Funds Checking</t>
  </si>
  <si>
    <t>NONE</t>
  </si>
  <si>
    <t>ASSETS</t>
  </si>
  <si>
    <t>113020 - Cash-Lock Box Collections</t>
  </si>
  <si>
    <t>113045 - Cash-Retail Store Collections</t>
  </si>
  <si>
    <t>115000 - Cash-Petty Cash</t>
  </si>
  <si>
    <t>118000 - Accts Rec-Customers</t>
  </si>
  <si>
    <t>ACCTS REC-DEVICE VENDORS</t>
  </si>
  <si>
    <t>111090</t>
  </si>
  <si>
    <t>118100 - Allowance For Doubtful Accounts</t>
  </si>
  <si>
    <t>119015 - Accts Rec-Connecting Companies</t>
  </si>
  <si>
    <t>ACCTS REC-ROAMER/CARRIERS</t>
  </si>
  <si>
    <t>119035 - Accts Rec-AT&amp;T</t>
  </si>
  <si>
    <t>119051 - Accts Rec-Pending Invoices</t>
  </si>
  <si>
    <t>119090 - Accts Rec-Other</t>
  </si>
  <si>
    <t>119500 - Accts Rec-Affiliates</t>
  </si>
  <si>
    <t>120000 - Notes Rec-Current</t>
  </si>
  <si>
    <t>122000 - Inventory-Materials</t>
  </si>
  <si>
    <t>122050 - Inventory-Resale</t>
  </si>
  <si>
    <t>131000 - Prepaid Insurance</t>
  </si>
  <si>
    <t>133090 - Prepaid Other Expense</t>
  </si>
  <si>
    <t>136000 - Deferred income tax-Current asset</t>
  </si>
  <si>
    <t>025</t>
  </si>
  <si>
    <t>PRIOR PERIOD ADJUSTMENTS</t>
  </si>
  <si>
    <t>140700 - Loan Origination Costs</t>
  </si>
  <si>
    <t>Asset disposal</t>
  </si>
  <si>
    <t>ASSET DISPOSALS</t>
  </si>
  <si>
    <t>140701 - Acc Amort-Loan Origination</t>
  </si>
  <si>
    <t>141000 - Deposits</t>
  </si>
  <si>
    <t>141010 - Cobank Participation Certificates</t>
  </si>
  <si>
    <t>141060 - Long Term Prepaids &amp; Receivables</t>
  </si>
  <si>
    <t>141600 - Notes Receivable</t>
  </si>
  <si>
    <t>141610 - Curr Portion of NR</t>
  </si>
  <si>
    <t>142000 - Deferred income tax-noncurrent asset</t>
  </si>
  <si>
    <t>NONCASH ADJUSTMENTS</t>
  </si>
  <si>
    <t>143930 - Deferred Customer Setup Costs</t>
  </si>
  <si>
    <t>143931 - Acc Amort-Def Cust Setup Charges</t>
  </si>
  <si>
    <t>143950 - Deferred Esop</t>
  </si>
  <si>
    <t>200300 - Plant Under Construction</t>
  </si>
  <si>
    <t>200390 - Plant Under Construction-Clearing</t>
  </si>
  <si>
    <t>200390</t>
  </si>
  <si>
    <t>200700 - Goodwill</t>
  </si>
  <si>
    <t>200701 - Acc Amort-Goodwill</t>
  </si>
  <si>
    <t>211100 - Land Costs And Clearing</t>
  </si>
  <si>
    <t>211120 - Land Improvements</t>
  </si>
  <si>
    <t>211190 - Land Easements</t>
  </si>
  <si>
    <t>211200 - Vehicles</t>
  </si>
  <si>
    <t>211400 - Vehicular Tools &amp; Equipment</t>
  </si>
  <si>
    <t>211600 - Other Work Equipment</t>
  </si>
  <si>
    <t>212100 - Buildings</t>
  </si>
  <si>
    <t>212200 - Furniture</t>
  </si>
  <si>
    <t>212300 - Office Equipment</t>
  </si>
  <si>
    <t>212400 - Computer Hardware</t>
  </si>
  <si>
    <t>221200 - Digital CO Switching</t>
  </si>
  <si>
    <t>221290 - Central Office Colocation Costs</t>
  </si>
  <si>
    <t>223200 - Standard Circuit Equipment</t>
  </si>
  <si>
    <t>223230 - TechAdv Circuit Equipment</t>
  </si>
  <si>
    <t>223250 - Power Equipment</t>
  </si>
  <si>
    <t>223300 - Headend Equipment</t>
  </si>
  <si>
    <t>231100 - Customer Premise Equipment</t>
  </si>
  <si>
    <t>232100 - Premises Distribution Equipment</t>
  </si>
  <si>
    <t>241000 - CATV Distribution System</t>
  </si>
  <si>
    <t>242300 - Buried Cable</t>
  </si>
  <si>
    <t>242310 - Buried Fiber Cable</t>
  </si>
  <si>
    <t>244100 - Underground Conduit</t>
  </si>
  <si>
    <t>268100 - Capital Lease Assets</t>
  </si>
  <si>
    <t>269100 - Computer Software</t>
  </si>
  <si>
    <t>269200 - License Investments</t>
  </si>
  <si>
    <t>269300 - Other Intangibles (Trademark,Noncompete,etc)</t>
  </si>
  <si>
    <t>310000 - Accumulated Depreciation</t>
  </si>
  <si>
    <t>320000 - Accumulated Depreciation-Intangibles</t>
  </si>
  <si>
    <t>341000 - Accum Amortization-Capital Leases</t>
  </si>
  <si>
    <t>350000 - Accum Amortization-Software</t>
  </si>
  <si>
    <t>350020 - Accum Amortization-Licenses</t>
  </si>
  <si>
    <t>350060 - Accum Amortization-Other Intangibles</t>
  </si>
  <si>
    <t>ACC AMORT-OTHER ACQUIRED INTANGIBLES</t>
  </si>
  <si>
    <t>401010 - Accts Pay-Trade</t>
  </si>
  <si>
    <t>LIABILITIES</t>
  </si>
  <si>
    <t>401012 - Accts Pay-Customer Refunds</t>
  </si>
  <si>
    <t>401019 - Accts Pay-Accrue/Reverse</t>
  </si>
  <si>
    <t>401020 - Accts Pay-AT&amp;T</t>
  </si>
  <si>
    <t>401090 - Accts Pay-Other</t>
  </si>
  <si>
    <t>401095 - Accts Pay-Inventory Auto Accruals</t>
  </si>
  <si>
    <t>401100 - Accts Pay-Federal Excise Tax</t>
  </si>
  <si>
    <t>401110 - Accts Pay-State Sales Tax</t>
  </si>
  <si>
    <t>043</t>
  </si>
  <si>
    <t>401115 - Accts Pay-City Sales/Utilities Taxes</t>
  </si>
  <si>
    <t>401130 - Accts Pay-E911 County Tax</t>
  </si>
  <si>
    <t>401135 - Accts Pay-E911 Training</t>
  </si>
  <si>
    <t>401150 - Accts Pay-Mississippi Relay Tax</t>
  </si>
  <si>
    <t>401180 - Accts Pay-Local Franchise Tax PassThru</t>
  </si>
  <si>
    <t>401185 - Accts Pay-USF Charge PassThru</t>
  </si>
  <si>
    <t>401200 - Accts Pay-FICA W/H</t>
  </si>
  <si>
    <t>401205 - Accts Pay-Federal W/H</t>
  </si>
  <si>
    <t>401210 - Accts Pay-State W/H</t>
  </si>
  <si>
    <t>401220 - Accts Pay-401k Deductions</t>
  </si>
  <si>
    <t>ACCTS PAY-401K W/H-EE</t>
  </si>
  <si>
    <t>211031</t>
  </si>
  <si>
    <t>401230 - Accts Pay-Cafeteria W/H</t>
  </si>
  <si>
    <t>ACCTS PAY-CAFETERIA W/H-EE</t>
  </si>
  <si>
    <t>401240 - Accts Pay-Dental Vision W/H</t>
  </si>
  <si>
    <t>ACCTS PAY-DENTAL AND VISION-EE</t>
  </si>
  <si>
    <t>401250 - Accts Pay-Long Term Care W/H</t>
  </si>
  <si>
    <t>202037</t>
  </si>
  <si>
    <t>202038</t>
  </si>
  <si>
    <t>401260 - Accts Pay-Life Insurance W/H</t>
  </si>
  <si>
    <t>ACCTS PAY-SUPPLEMENTAL LIFE-EE</t>
  </si>
  <si>
    <t>401265 - Accts Pay-LongTerm Disability W/H</t>
  </si>
  <si>
    <t>ACCTS PAY-LONG TERM CARE-ER</t>
  </si>
  <si>
    <t>401275 - Accts Pay-Charitable Contributions</t>
  </si>
  <si>
    <t>401280 - Accts Pay-AFLAC W/H</t>
  </si>
  <si>
    <t>ACCTS PAY-AFLAC W/H-EE</t>
  </si>
  <si>
    <t>401285 - Accts Pay-Fitness Club W/H</t>
  </si>
  <si>
    <t>401290 - Accts Pay-Garnishments</t>
  </si>
  <si>
    <t>401295 - Accts Pay-Other Withholdings</t>
  </si>
  <si>
    <t>401500 - Accts Pay-Affiliates</t>
  </si>
  <si>
    <t>401550 - Accts Pay-Affiliates Content</t>
  </si>
  <si>
    <t>403000 - Advance Billing</t>
  </si>
  <si>
    <t>404000 - Customer Deposits</t>
  </si>
  <si>
    <t>405500 - Current affiliated debt maturites</t>
  </si>
  <si>
    <t>NOTES PAY-CURRENT-AFFILIAT</t>
  </si>
  <si>
    <t>406000 - Current capital lease maturities</t>
  </si>
  <si>
    <t>407000 - Accrued Income Taxes</t>
  </si>
  <si>
    <t>ACCRUED INCOME TAXES - TELAPEX</t>
  </si>
  <si>
    <t>CASH TAXES</t>
  </si>
  <si>
    <t>407020 - Accrued State Income Taxes</t>
  </si>
  <si>
    <t>ACCRUED INCOME TAXES - SEPARTELY FILED STATES</t>
  </si>
  <si>
    <t>408000 - Accrued Tax-Franchise</t>
  </si>
  <si>
    <t>408010 - Accrued Tax-Property</t>
  </si>
  <si>
    <t>408020 - Accrued Tax-Utilities Tax</t>
  </si>
  <si>
    <t>408050 - Accrued Tax-Use</t>
  </si>
  <si>
    <t>408070 - Accrued Tax-FICA</t>
  </si>
  <si>
    <t>408071 - Accrued Tax-FUTA</t>
  </si>
  <si>
    <t>408072 - Accrued Tax-SUTA</t>
  </si>
  <si>
    <t>412010 - Accrued Group Medical</t>
  </si>
  <si>
    <t>202046</t>
  </si>
  <si>
    <t>202047</t>
  </si>
  <si>
    <t>202048</t>
  </si>
  <si>
    <t>412020 - Accrued Vacation</t>
  </si>
  <si>
    <t>412030 - Accrued Year-End Bonus</t>
  </si>
  <si>
    <t>412040 - Accrued Pension</t>
  </si>
  <si>
    <t>412045 - Accrued ESOP Contribution</t>
  </si>
  <si>
    <t>412050 - Accrued 401k Contributions</t>
  </si>
  <si>
    <t>ACCRUED 401K MATCHING-ER</t>
  </si>
  <si>
    <t>421010 - Notes Pay-Cobank</t>
  </si>
  <si>
    <t>NEW LOAN PROCEEDS</t>
  </si>
  <si>
    <t>421011 - Notes Pay-Cobank Current (Contra)</t>
  </si>
  <si>
    <t>421060 - Notes Pay-MBFC</t>
  </si>
  <si>
    <t>421061 - Notes Pay-MBFC Current (Contra)</t>
  </si>
  <si>
    <t>425020 - Capital Lease-Memphis Networx</t>
  </si>
  <si>
    <t>425021 - Capital Lease-Mphs Netwx Current (Contra)</t>
  </si>
  <si>
    <t>425030 - Capital Lease-Megapop</t>
  </si>
  <si>
    <t>425031 - Capital Lease-Megapop Current (Contra)</t>
  </si>
  <si>
    <t>426500 - Notes Pay-Affiliates</t>
  </si>
  <si>
    <t>426510 - Notes Pay-Affiliates Current (Contra)</t>
  </si>
  <si>
    <t>431010 - Unclaimed Property</t>
  </si>
  <si>
    <t>431050 - Net Projected Pension Obligation</t>
  </si>
  <si>
    <t>434000 - Deferred income tax-Noncurrent liability</t>
  </si>
  <si>
    <t>436010 - Deferred Gain On Capital Lease</t>
  </si>
  <si>
    <t>436090 - Other Deferred Income</t>
  </si>
  <si>
    <t>451000 - Common Stock</t>
  </si>
  <si>
    <t>EQUITY</t>
  </si>
  <si>
    <t>452000 - Additional Paid In Capital-Cash</t>
  </si>
  <si>
    <t>452010 - Add'L Paid In Capital-ESOP Value</t>
  </si>
  <si>
    <t>454010 - Other Comprehensive Income</t>
  </si>
  <si>
    <t>454011 - Other Comprehensive Income-Tax Effect</t>
  </si>
  <si>
    <t>455000 - Retained Earnings</t>
  </si>
  <si>
    <t>455010 - Dividends Paid (Standard)</t>
  </si>
  <si>
    <t>455020 - Dividends Paid (Additional)</t>
  </si>
  <si>
    <t>500100 - Basic Local Service</t>
  </si>
  <si>
    <t>3800</t>
  </si>
  <si>
    <t>4000</t>
  </si>
  <si>
    <t>REVENUE</t>
  </si>
  <si>
    <t>CSBS</t>
  </si>
  <si>
    <t>3810</t>
  </si>
  <si>
    <t>ERATE</t>
  </si>
  <si>
    <t>3812</t>
  </si>
  <si>
    <t>ALL OTHER</t>
  </si>
  <si>
    <t>All Other</t>
  </si>
  <si>
    <t>10205</t>
  </si>
  <si>
    <t>10207</t>
  </si>
  <si>
    <t>12601</t>
  </si>
  <si>
    <t>10001</t>
  </si>
  <si>
    <t>500200 - Area Calling Plan Monthly Service</t>
  </si>
  <si>
    <t>504000 - Private Line Revenue</t>
  </si>
  <si>
    <t>4101</t>
  </si>
  <si>
    <t>4103</t>
  </si>
  <si>
    <t>4102</t>
  </si>
  <si>
    <t>504500 - Private Line Revenue (Affiliated)</t>
  </si>
  <si>
    <t>4104</t>
  </si>
  <si>
    <t>506000 - Calling Feature Revenue</t>
  </si>
  <si>
    <t>4010</t>
  </si>
  <si>
    <t>506080 - Other Local Exchange Revenue</t>
  </si>
  <si>
    <t>508100 - Subscriber Line Charges</t>
  </si>
  <si>
    <t>508200 - Switched Access - CABS</t>
  </si>
  <si>
    <t>510000 - Long Distance Revenue</t>
  </si>
  <si>
    <t>510500 - Long Distance Revenue (Affiliated)</t>
  </si>
  <si>
    <t>541000 - Internet service revenue</t>
  </si>
  <si>
    <t>4150</t>
  </si>
  <si>
    <t>542000 - VoIP Service Revenue</t>
  </si>
  <si>
    <t>4200</t>
  </si>
  <si>
    <t>VOIP</t>
  </si>
  <si>
    <t>542500 - Wholesale VoIP Revenue (Affiliated)</t>
  </si>
  <si>
    <t>542500</t>
  </si>
  <si>
    <t>551000 - Video service revenue</t>
  </si>
  <si>
    <t>561000 - Equipment sales</t>
  </si>
  <si>
    <t>562000 - Equipment lease revenues</t>
  </si>
  <si>
    <t>563000 - Installation &amp; Setup charges - Standard CPE</t>
  </si>
  <si>
    <t>566000 - Maintenance charges</t>
  </si>
  <si>
    <t>567000 - Maintenance Plan revenues</t>
  </si>
  <si>
    <t>571000 - Deregulated fees &amp; other charges</t>
  </si>
  <si>
    <t>583000 - Directory Revenue</t>
  </si>
  <si>
    <t>584000 - Rent Revenue</t>
  </si>
  <si>
    <t>585000 - General Corporate services revenues</t>
  </si>
  <si>
    <t>585500 - Affiliate Corporate Services Revenue</t>
  </si>
  <si>
    <t>586250 - Affiliate Customer Operations Revenue</t>
  </si>
  <si>
    <t>586350 - Affiliate Plant Operations Revenue - IRA Maint</t>
  </si>
  <si>
    <t>586353 - Affiliate Plant Operations Revenue - Billing App</t>
  </si>
  <si>
    <t>586400 - Other incidental operating revenues</t>
  </si>
  <si>
    <t>590000 - Uncollectible Revenues</t>
  </si>
  <si>
    <t>600005 - Salaries</t>
  </si>
  <si>
    <t>1100</t>
  </si>
  <si>
    <t>TECHNICAL</t>
  </si>
  <si>
    <t>EXPENSES</t>
  </si>
  <si>
    <t>COS</t>
  </si>
  <si>
    <t>6051</t>
  </si>
  <si>
    <t>IT INFRASTRUCTURE</t>
  </si>
  <si>
    <t>6201</t>
  </si>
  <si>
    <t>ACCOUNTING</t>
  </si>
  <si>
    <t>6035</t>
  </si>
  <si>
    <t>BILLING</t>
  </si>
  <si>
    <t>6015</t>
  </si>
  <si>
    <t>CUSTOMER CARE</t>
  </si>
  <si>
    <t>Commercial Sales</t>
  </si>
  <si>
    <t>SALES OPS</t>
  </si>
  <si>
    <t>Consumer Sales</t>
  </si>
  <si>
    <t>6251</t>
  </si>
  <si>
    <t>CORPORATE</t>
  </si>
  <si>
    <t>CORP &amp; ADMIN</t>
  </si>
  <si>
    <t>Switching</t>
  </si>
  <si>
    <t>1601</t>
  </si>
  <si>
    <t>SWITCH OPERATIONS</t>
  </si>
  <si>
    <t>600025 - Vehicle Allowance</t>
  </si>
  <si>
    <t>600040 - Tuition Reimbursement</t>
  </si>
  <si>
    <t>600050 - Performance Bonuses</t>
  </si>
  <si>
    <t>600075 - Sales Commissions</t>
  </si>
  <si>
    <t>600085 - Year-end Bonuses</t>
  </si>
  <si>
    <t>600099 - Salaries Allocated Elsewhere (Out)</t>
  </si>
  <si>
    <t>CAPITALIZED ENG AND IT COST</t>
  </si>
  <si>
    <t>602505 - Health, Life, &amp; Disability</t>
  </si>
  <si>
    <t>602510 - 401k Contribution</t>
  </si>
  <si>
    <t>602515 - ESOP Compensation Expense</t>
  </si>
  <si>
    <t>602520 - Shared ESOP Costs</t>
  </si>
  <si>
    <t>602525 - Pension Contribution</t>
  </si>
  <si>
    <t>602535 - Personnel Ads</t>
  </si>
  <si>
    <t>602540 - Leave Accruals</t>
  </si>
  <si>
    <t>602550 - Payroll Taxes</t>
  </si>
  <si>
    <t>602555 - Workers Compensation</t>
  </si>
  <si>
    <t>602560 - Business Conventions</t>
  </si>
  <si>
    <t>602562 - Continuing Education</t>
  </si>
  <si>
    <t>602564 - InHouse Training</t>
  </si>
  <si>
    <t>602570 - Employee Awards &amp; De minimis Gifts</t>
  </si>
  <si>
    <t>602575 - Uniforms</t>
  </si>
  <si>
    <t>602585 - Benefit Plan Administration</t>
  </si>
  <si>
    <t>602590 - Other Employee Benefit Expenses</t>
  </si>
  <si>
    <t>602599 - Benefits Allocated Elsewhere</t>
  </si>
  <si>
    <t>604010 - Office Rents</t>
  </si>
  <si>
    <t>604020 - Facilities Rents</t>
  </si>
  <si>
    <t>604030 - Equipment Lease</t>
  </si>
  <si>
    <t>604040 - Real Property Leases</t>
  </si>
  <si>
    <t>604050 - Affiliated Rent Expense</t>
  </si>
  <si>
    <t>Direct Service Costs</t>
  </si>
  <si>
    <t>1401</t>
  </si>
  <si>
    <t>605010 - Office Supplies</t>
  </si>
  <si>
    <t>605015 - Office Services</t>
  </si>
  <si>
    <t>605020 - Office Printing</t>
  </si>
  <si>
    <t>605025 - Proof of Publication Ads</t>
  </si>
  <si>
    <t>605030 - Postage &amp; Freight</t>
  </si>
  <si>
    <t>605035 - Software &amp; Computer Supplies</t>
  </si>
  <si>
    <t>605040 - Minor Office Fixtures &amp; Peripherals</t>
  </si>
  <si>
    <t>605050 - Utilities</t>
  </si>
  <si>
    <t>605060 - Workplace Health &amp; Safety</t>
  </si>
  <si>
    <t>605075 - Wireless Phones (Affiliated)</t>
  </si>
  <si>
    <t>605080 - Landline Telephone Service</t>
  </si>
  <si>
    <t>605085 - Landline Telephone Service (Affiliated)</t>
  </si>
  <si>
    <t>610005 - Air transportation</t>
  </si>
  <si>
    <t>610010 - Ground transportation</t>
  </si>
  <si>
    <t>610015 - Lodging</t>
  </si>
  <si>
    <t>610025 - Vehicle Insurance</t>
  </si>
  <si>
    <t>610030 - Vehicle Fuel</t>
  </si>
  <si>
    <t>610040 - Vehicle Registration / Tags</t>
  </si>
  <si>
    <t>610050 - M&amp;E Business Meetings (50%)</t>
  </si>
  <si>
    <t>MEALS-BUSINESS MEETINGS</t>
  </si>
  <si>
    <t>610075 - M&amp;E Company Functions (100%)</t>
  </si>
  <si>
    <t>MEALS-COMPANY FUNCTIONS</t>
  </si>
  <si>
    <t>610090 - M&amp;E Business Travel (50%)</t>
  </si>
  <si>
    <t>MEALS-BUSINESS TRAVEL</t>
  </si>
  <si>
    <t>612510 - System Equipment Maintenance</t>
  </si>
  <si>
    <t>612515 - Headend Maintenance (Affiliated)</t>
  </si>
  <si>
    <t>INTERCOMPANY SERVICES EXP</t>
  </si>
  <si>
    <t>612520 - Outside Plant Maintenance</t>
  </si>
  <si>
    <t>OUTSIDE PLANT MAINTENANCE</t>
  </si>
  <si>
    <t>612525 - IRU Cable Maintenance (Affiliated)</t>
  </si>
  <si>
    <t>IRU MAINTENANCE-AFFILIATED</t>
  </si>
  <si>
    <t>612530 - Vehicle Maintenance</t>
  </si>
  <si>
    <t>612540 - Office &amp; Building Maintenance</t>
  </si>
  <si>
    <t>612550 - Computer Hardware Maintenance</t>
  </si>
  <si>
    <t>612560 - Computer Software Maintenance</t>
  </si>
  <si>
    <t>612570 - Tools &amp; Minor Equipment</t>
  </si>
  <si>
    <t>612575 - WorkSite Supplies</t>
  </si>
  <si>
    <t>612590 - Abandoned Project Costs</t>
  </si>
  <si>
    <t>615010 - Audit &amp; Accounting</t>
  </si>
  <si>
    <t>615020 - Legal</t>
  </si>
  <si>
    <t>615030 - Other Professional Services &amp; Consulting</t>
  </si>
  <si>
    <t>615060 - Bill Printing Service</t>
  </si>
  <si>
    <t>615065 - Application Hosting Services</t>
  </si>
  <si>
    <t>615070 - Financial Services Charges</t>
  </si>
  <si>
    <t>615080 - Credit Bureau</t>
  </si>
  <si>
    <t>615090 - Other Services</t>
  </si>
  <si>
    <t>615500 - Management Fees (Affiliated)</t>
  </si>
  <si>
    <t>615510 - Billing &amp; Collections (Affiliated)</t>
  </si>
  <si>
    <t>615530 - Business software usage (Affiliated)</t>
  </si>
  <si>
    <t>617510 - Advertising</t>
  </si>
  <si>
    <t>617560 - Free Service Giveaways</t>
  </si>
  <si>
    <t>617575 - Public Relations/Special Events</t>
  </si>
  <si>
    <t>617580 - Agent Compensation</t>
  </si>
  <si>
    <t>625010 - Usage Based Access Charges</t>
  </si>
  <si>
    <t>625015 - Usage Based Access Charges (Affiliated)</t>
  </si>
  <si>
    <t>625020 - Wholesale Access Charges</t>
  </si>
  <si>
    <t>625060 - Mileage Based Access Charges</t>
  </si>
  <si>
    <t>625065 - Mileage Based Access Charges (Affiliated)</t>
  </si>
  <si>
    <t>630010 - Equipment Cost</t>
  </si>
  <si>
    <t>630020 - Cable Channel Costs</t>
  </si>
  <si>
    <t>630090 - Other Service Costs</t>
  </si>
  <si>
    <t>637525 - Liability Insurance</t>
  </si>
  <si>
    <t>637530 - Property Insurance</t>
  </si>
  <si>
    <t>637550 - Professional Dues</t>
  </si>
  <si>
    <t>637560 - Subscriptions &amp; Publications</t>
  </si>
  <si>
    <t>637599 - Capitalized Other Expenses</t>
  </si>
  <si>
    <t>656100 - Depreciation Expense</t>
  </si>
  <si>
    <t>656200 - Depreciation Expense-Intangibles</t>
  </si>
  <si>
    <t>656300 - Amortization Expense-Tangibles</t>
  </si>
  <si>
    <t>656400 - Amortization Expense-Software</t>
  </si>
  <si>
    <t>656800 - Amortization Expense-Other Intangibles</t>
  </si>
  <si>
    <t>722000 - Curr Op Federal Income Taxes</t>
  </si>
  <si>
    <t>INCOME TAXES</t>
  </si>
  <si>
    <t>723000 - Curr Op State Income Taxes</t>
  </si>
  <si>
    <t>724000 - Property Taxes</t>
  </si>
  <si>
    <t>724010 - Local Franchise Taxes</t>
  </si>
  <si>
    <t>724020 - Regulatory Fees</t>
  </si>
  <si>
    <t>724080 - State Franchise Taxes</t>
  </si>
  <si>
    <t>724090 - Other Operating Taxes &amp; Fees</t>
  </si>
  <si>
    <t>724099 - Pass-Through Charges</t>
  </si>
  <si>
    <t>725000 - Def Op Federal Income Tax Provision</t>
  </si>
  <si>
    <t>725010 - Def Op Federal Inc Tax Allowance</t>
  </si>
  <si>
    <t>726000 - Def Op State Income Tax Provision</t>
  </si>
  <si>
    <t>726010 - Def Op State Inc Tax Allowance</t>
  </si>
  <si>
    <t>732090 - Interest Income-Taxable Other</t>
  </si>
  <si>
    <t>735000 - Gain (Loss) On Plant Dispositions</t>
  </si>
  <si>
    <t>OTHER (INCOME)/EXPENSE</t>
  </si>
  <si>
    <t>737010 - Charitable Contributions</t>
  </si>
  <si>
    <t>737020 - Penalties (Nondeductible)</t>
  </si>
  <si>
    <t>737040 - Lobbying</t>
  </si>
  <si>
    <t>754000 - Other interest expense</t>
  </si>
  <si>
    <t>754050 - Affiliated Interest Expense</t>
  </si>
  <si>
    <t>839915 - Incidental Materials-Electronics</t>
  </si>
  <si>
    <t>INCIDENTAL MATERIALS -ELECTRONICS</t>
  </si>
  <si>
    <t>839919 - Incidental Materials-Fiber Cable</t>
  </si>
  <si>
    <t>INCIDENTAL MATERIALS-FIBER CABLE</t>
  </si>
  <si>
    <t>839921 - Inventory variance clearing</t>
  </si>
  <si>
    <t>839923 - TNI Capitalized Labor - Electronics</t>
  </si>
  <si>
    <t>839924 - TNI Capitalized Labor - Fiber Cable</t>
  </si>
  <si>
    <t>839925 - FA Manual Addition Clearing</t>
  </si>
  <si>
    <t>839999 - Suspense/Clearing Account</t>
  </si>
  <si>
    <t>130</t>
  </si>
  <si>
    <t>Callis Communications, Inc.</t>
  </si>
  <si>
    <t>CCI</t>
  </si>
  <si>
    <t>Callis</t>
  </si>
  <si>
    <t>125</t>
  </si>
  <si>
    <t>Corr Wireless Communications, LLC</t>
  </si>
  <si>
    <t>C Spire Advanced Data Solutions, LLC</t>
  </si>
  <si>
    <t>120</t>
  </si>
  <si>
    <t>Vu Digital, LLC</t>
  </si>
  <si>
    <t>CVU</t>
  </si>
  <si>
    <t>AHC</t>
  </si>
  <si>
    <t>275T</t>
  </si>
  <si>
    <t>American Holding Eliminations Both</t>
  </si>
  <si>
    <t>American Holding Eliminations Too</t>
  </si>
  <si>
    <t>375T</t>
  </si>
  <si>
    <t>CS Eliminations Total</t>
  </si>
  <si>
    <t>377</t>
  </si>
  <si>
    <t>Discontinued Operations</t>
  </si>
  <si>
    <t>For tax purposes only until purchased minority interest in 2011</t>
  </si>
  <si>
    <t>799</t>
  </si>
  <si>
    <t>Old - no longer used</t>
  </si>
  <si>
    <t>CSI - TNI Eliminations</t>
  </si>
  <si>
    <t>871</t>
  </si>
  <si>
    <t>Telepax Bank Cellular Special Elims</t>
  </si>
  <si>
    <t>Telapex Bank Eliminations (Excl CSI)</t>
  </si>
  <si>
    <t>880</t>
  </si>
  <si>
    <t>Total Pre Cellular (Bank) Eliminations</t>
  </si>
  <si>
    <t>Pre 2009</t>
  </si>
  <si>
    <t>Telapex Inc, Pre-Cellular (for Bank)</t>
  </si>
  <si>
    <t>CSG</t>
  </si>
  <si>
    <t>TPG</t>
  </si>
  <si>
    <t>CSpire Group Consolidated</t>
  </si>
  <si>
    <t>Telapex Group Combined</t>
  </si>
  <si>
    <t>390 + 799 + 700</t>
  </si>
  <si>
    <t>400 + 500 + 504 + 600 + 800</t>
  </si>
  <si>
    <t>Used in eliminations</t>
  </si>
  <si>
    <t>no longer used eff 1/1/2014</t>
  </si>
  <si>
    <t>A60001</t>
  </si>
  <si>
    <t>Total time to regulated expense</t>
  </si>
  <si>
    <t>600015</t>
  </si>
  <si>
    <t>SNAP dereg alloc departments</t>
  </si>
  <si>
    <t>A613</t>
  </si>
  <si>
    <t>6613,6991,6996</t>
  </si>
  <si>
    <t>All bundled service dpmts for prod adv</t>
  </si>
  <si>
    <t>A50000</t>
  </si>
  <si>
    <t>Total Local Revenues</t>
  </si>
  <si>
    <t>A56360</t>
  </si>
  <si>
    <t>A59000</t>
  </si>
  <si>
    <t>Total Operating Revenues</t>
  </si>
  <si>
    <t>Total Dereg Maint &amp; Install Revenues</t>
  </si>
  <si>
    <t>TP Acct Translated</t>
  </si>
  <si>
    <t>TP Acct Name</t>
  </si>
  <si>
    <t>D659</t>
  </si>
  <si>
    <t>CUSTOMER &amp; CORPORATE</t>
  </si>
  <si>
    <t>Used for allocations</t>
  </si>
  <si>
    <t>D619</t>
  </si>
  <si>
    <t xml:space="preserve">TOTAL SUPPORT </t>
  </si>
  <si>
    <t>Cash taxes/special splits</t>
  </si>
  <si>
    <t>CSPIRE LEDGER COMPANIES</t>
  </si>
  <si>
    <t>Dereg Alloc Method</t>
  </si>
  <si>
    <t>for 600015.6990 time allocation</t>
  </si>
  <si>
    <t>141091</t>
  </si>
  <si>
    <t>300Ren Lease Execution</t>
  </si>
  <si>
    <t>orig 350000; mar-14 chgd 2 141090 so net with asset on bal sheet -- not in plant; aug-14 chg to 141091 so can exclude from other asset chg on cf</t>
  </si>
  <si>
    <t>Acc Amort-Other Noncurr Assets</t>
  </si>
  <si>
    <t>CASH-BANKPLUS</t>
  </si>
  <si>
    <t>CASH-PLANTERS</t>
  </si>
  <si>
    <t>ACCTS REC-DEVICE INSTALL PLAN DISCOUNT</t>
  </si>
  <si>
    <t>736065</t>
  </si>
  <si>
    <t>Capital Gain (Loss) from pass through entities</t>
  </si>
  <si>
    <t>Tp Account Name</t>
  </si>
  <si>
    <t>Cs Acct Name</t>
  </si>
  <si>
    <t>Cs Lob Name</t>
  </si>
  <si>
    <t>VoIP wholesale revenues (Affiliated)</t>
  </si>
  <si>
    <t>TNI ACCOUNT to ACCOUNT &amp; LOB TRANSLATION TABLE</t>
  </si>
  <si>
    <t>Unspecified</t>
  </si>
  <si>
    <t>TRANSPORT</t>
  </si>
  <si>
    <t>VIDEO</t>
  </si>
  <si>
    <t>LOCATION</t>
  </si>
  <si>
    <t>HATTIESBURG</t>
  </si>
  <si>
    <t>MEADVILLE</t>
  </si>
  <si>
    <t>HAZELHURST</t>
  </si>
  <si>
    <t>INDIANOLA</t>
  </si>
  <si>
    <t>MADISON</t>
  </si>
  <si>
    <t>12609</t>
  </si>
  <si>
    <t>RIDGELAND</t>
  </si>
  <si>
    <t>13105</t>
  </si>
  <si>
    <t>QUITMAN</t>
  </si>
  <si>
    <t>Omnia Acct Grp Code</t>
  </si>
  <si>
    <t>Account Group</t>
  </si>
  <si>
    <t>Cs Dpmt</t>
  </si>
  <si>
    <t>Cs Dpmt Name</t>
  </si>
  <si>
    <t>BTEL01</t>
  </si>
  <si>
    <t>Business Telephone Cycle 1</t>
  </si>
  <si>
    <t>BTEL02</t>
  </si>
  <si>
    <t>Business Telephone Cycle 18</t>
  </si>
  <si>
    <t>CALLIS</t>
  </si>
  <si>
    <t>Callis Communications Group</t>
  </si>
  <si>
    <t>CSPIRE Business Solutions</t>
  </si>
  <si>
    <t>CSFRS</t>
  </si>
  <si>
    <t>CSPIRE Fiber Residential Customer</t>
  </si>
  <si>
    <t>CSFBS</t>
  </si>
  <si>
    <t>CSPIRE Fiber Business Customer</t>
  </si>
  <si>
    <t>CSFDE4</t>
  </si>
  <si>
    <t>CSPIRE Fiber Dedicated Cust $4LF</t>
  </si>
  <si>
    <t>CSFDED</t>
  </si>
  <si>
    <t>CSPIRE Fiber Dedicated Customer</t>
  </si>
  <si>
    <t>CSFEAU</t>
  </si>
  <si>
    <t>CSPIRE Fiber ERATE Authority</t>
  </si>
  <si>
    <t>CSFECS</t>
  </si>
  <si>
    <t>CSPIRE Fiber ERATE Customer</t>
  </si>
  <si>
    <t>CSFTTH</t>
  </si>
  <si>
    <t>CSPIRE Fiber to the Home</t>
  </si>
  <si>
    <t>ISP</t>
  </si>
  <si>
    <t>RTEL01</t>
  </si>
  <si>
    <t>Residential Telephone Cycle 1</t>
  </si>
  <si>
    <t>RTEL02</t>
  </si>
  <si>
    <t>Residential Telephone Cycle 18</t>
  </si>
  <si>
    <t>SPEC01</t>
  </si>
  <si>
    <t>Special Billing Numbers Cycle 1</t>
  </si>
  <si>
    <t>SPEC02</t>
  </si>
  <si>
    <t>Special Billing Numbers Cycle 18</t>
  </si>
  <si>
    <t>TNIDED</t>
  </si>
  <si>
    <t>TNI Dedicated Customer</t>
  </si>
  <si>
    <t>TNIDE4</t>
  </si>
  <si>
    <t>TNI Dedicated Cust $4LF</t>
  </si>
  <si>
    <t>VOIPBS</t>
  </si>
  <si>
    <t>VOIP Business Service / Wholesale</t>
  </si>
  <si>
    <t>TNI Omnia Acct Grp to Sales Channel (Dpmt) Translation Table</t>
  </si>
  <si>
    <t>Department / Sales Channel</t>
  </si>
  <si>
    <t>Line of Business</t>
  </si>
  <si>
    <t>Service Area to Location Translation Table</t>
  </si>
  <si>
    <t>Tp Svc Area</t>
  </si>
  <si>
    <t>Tp Svc Area Name</t>
  </si>
  <si>
    <t>Cs Location Name</t>
  </si>
  <si>
    <t>Ridgeland</t>
  </si>
  <si>
    <t>011</t>
  </si>
  <si>
    <t>Quitman</t>
  </si>
  <si>
    <t>TNI Department to Cspire Department Translation Table</t>
  </si>
  <si>
    <t>Company/ Bill Format</t>
  </si>
  <si>
    <t>CSFiber</t>
  </si>
  <si>
    <t>CSHome</t>
  </si>
  <si>
    <t>113018</t>
  </si>
  <si>
    <t>Accts Pay-Vision W/H</t>
  </si>
  <si>
    <t>Accts Pay-Dental W/H</t>
  </si>
  <si>
    <t>401245</t>
  </si>
  <si>
    <t>413060</t>
  </si>
  <si>
    <t>COMMERCIAL SALES</t>
  </si>
  <si>
    <t>CORP SALES</t>
  </si>
  <si>
    <t>TECHNICAL SUPPORT GROUP</t>
  </si>
  <si>
    <t>NOC</t>
  </si>
  <si>
    <t>RF PERFORMANCE</t>
  </si>
  <si>
    <t>TECHNICAL QUALITY ASSURANCE</t>
  </si>
  <si>
    <t>TECHNICAL INFRASTRUCTURE</t>
  </si>
  <si>
    <t>RF DESIGN</t>
  </si>
  <si>
    <t>NETWORK DEVELOPMENT</t>
  </si>
  <si>
    <t>SITE ACQUISITION</t>
  </si>
  <si>
    <t>COS INCOLLECT</t>
  </si>
  <si>
    <t>DATA COS</t>
  </si>
  <si>
    <t>MARKETING</t>
  </si>
  <si>
    <t>RETAIL</t>
  </si>
  <si>
    <t>GOVT SALES</t>
  </si>
  <si>
    <t>TELEMARKETING</t>
  </si>
  <si>
    <t>E-STORE</t>
  </si>
  <si>
    <t>INDIRECT SALES</t>
  </si>
  <si>
    <t>CENTRAL TRIAGE AND REPAIR</t>
  </si>
  <si>
    <t>ROAMER</t>
  </si>
  <si>
    <t>PRODUCT DEVELOPMENT</t>
  </si>
  <si>
    <t>STRATEGIC DEV APPS DEVELOPMENT</t>
  </si>
  <si>
    <t>BRAND SERVICES</t>
  </si>
  <si>
    <t>INTERNAL AUDIT</t>
  </si>
  <si>
    <t>HR</t>
  </si>
  <si>
    <t>PROJECT MANAGEMENT</t>
  </si>
  <si>
    <t>QA/TESTING</t>
  </si>
  <si>
    <t>CUSTOMER ADVOCACY</t>
  </si>
  <si>
    <t>GOVERNMENT RELATIONS</t>
  </si>
  <si>
    <t>REVENUE ASSURANCE</t>
  </si>
  <si>
    <t>ADMINISTRATIVE</t>
  </si>
  <si>
    <t>from PR initially --moved to 412020 after salary stats calculated</t>
  </si>
  <si>
    <t>allocation from 602540.6574</t>
  </si>
  <si>
    <t>allocation from 839965</t>
  </si>
  <si>
    <t>CASH-METROPOLITAN BANK</t>
  </si>
  <si>
    <t>GOVERNMENTAL EXPENSE-MISSISSIPPI</t>
  </si>
  <si>
    <t>State level contributions made directly be Cspire</t>
  </si>
  <si>
    <t>CAPITAL LEASE OBLIGATION CLEARING</t>
  </si>
  <si>
    <t>100% reg</t>
  </si>
  <si>
    <t>Other expenses excluding allocations &amp; 100%reg</t>
  </si>
  <si>
    <t>MC_63759C</t>
  </si>
  <si>
    <t>MC_A62050</t>
  </si>
  <si>
    <t>MC_A50000</t>
  </si>
  <si>
    <t>MC_6000Alloc</t>
  </si>
  <si>
    <t>MC_6025Alloc</t>
  </si>
  <si>
    <t>ACCUM AMORT-GOODWILL</t>
  </si>
  <si>
    <t>ACCTS PAY-VISION-EE</t>
  </si>
  <si>
    <t>DEVICE INSTALL PLAN EARLY UPG LIAB</t>
  </si>
  <si>
    <t>PERCS STATUS DISCOUNTS</t>
  </si>
  <si>
    <t>DPP ADJUSTMENTS</t>
  </si>
  <si>
    <t>IT CLOUD SERVICES</t>
  </si>
  <si>
    <t>NETWORK SERVICES</t>
  </si>
  <si>
    <t>RESIDENTIAL SALES</t>
  </si>
  <si>
    <t>CSBS CLOUD SERVICES</t>
  </si>
  <si>
    <t>CSBS OPERATIONS</t>
  </si>
  <si>
    <t>FIELD SERVICE AND PROVISIONING</t>
  </si>
  <si>
    <t>FIELD ENGINEERING</t>
  </si>
  <si>
    <t>FIELD CONSTRUCTION</t>
  </si>
  <si>
    <t>FIBER ENGINEERING AND DEVELOPMENT</t>
  </si>
  <si>
    <t>INTERNET OPERATIONS</t>
  </si>
  <si>
    <t>NONCURRENT - DEVICE INSTALL</t>
  </si>
  <si>
    <t>Not affiliated, Logista Print cap lease</t>
  </si>
  <si>
    <t>637570</t>
  </si>
  <si>
    <t>Settlements</t>
  </si>
  <si>
    <t>Internet Access</t>
  </si>
  <si>
    <t>Network Transport</t>
  </si>
  <si>
    <t>DEREGULATED SERVICES</t>
  </si>
  <si>
    <t>EQUIPMENT &amp; LABOR (DEREG)</t>
  </si>
  <si>
    <t>MISCELLANEOUS REVENUE (REG)</t>
  </si>
  <si>
    <t>PC Support Service Revenue (Affiliated)</t>
  </si>
  <si>
    <t>ACCTS REC - CUSTOMER CLEARING</t>
  </si>
  <si>
    <t>Sec 481a Adjustment</t>
  </si>
  <si>
    <t>736048</t>
  </si>
  <si>
    <t>638048</t>
  </si>
  <si>
    <t>141290</t>
  </si>
  <si>
    <t>US Government Securities</t>
  </si>
  <si>
    <t>Tax exempt securities</t>
  </si>
  <si>
    <t>141250</t>
  </si>
  <si>
    <t>980</t>
  </si>
  <si>
    <t>Telapex Group Eliminations</t>
  </si>
  <si>
    <t>TPE</t>
  </si>
  <si>
    <t>CTE</t>
  </si>
  <si>
    <t>CDS</t>
  </si>
  <si>
    <t>AHE</t>
  </si>
  <si>
    <t>CSAC</t>
  </si>
  <si>
    <t>CSDO</t>
  </si>
  <si>
    <t>DisplayName</t>
  </si>
  <si>
    <t>CoCode</t>
  </si>
  <si>
    <t>OfficialName</t>
  </si>
  <si>
    <t>Telapex Group</t>
  </si>
  <si>
    <t>CS Partner</t>
  </si>
  <si>
    <t>CS Equip Leasing</t>
  </si>
  <si>
    <t>AH Elims All</t>
  </si>
  <si>
    <t>AH Elims 1</t>
  </si>
  <si>
    <t>AH Elims 2</t>
  </si>
  <si>
    <t>Vu Digital</t>
  </si>
  <si>
    <t>Adv Data Solutions</t>
  </si>
  <si>
    <t>CS Elims Main</t>
  </si>
  <si>
    <t>TP Eliminations</t>
  </si>
  <si>
    <t>Eliminations</t>
  </si>
  <si>
    <t>Telapex, Inc. and Subsidiaries</t>
  </si>
  <si>
    <t>Corr Wireless Communication, LLC</t>
  </si>
  <si>
    <t>Vu Digital LLC</t>
  </si>
  <si>
    <t>Advanced Data Solutions, LLC</t>
  </si>
  <si>
    <t>Callis Communications Inc</t>
  </si>
  <si>
    <t>Telapex Eliminations</t>
  </si>
  <si>
    <t>Acquired Co Eliminations</t>
  </si>
  <si>
    <t>monthly recurring internet service ONLY (no static IPs, emails, or NRCs)</t>
  </si>
  <si>
    <t>primary recurring VOIP service only (no resale POTS, add-ons/features or NRCs)</t>
  </si>
  <si>
    <t>access charges only -- no storage / addons</t>
  </si>
  <si>
    <t>A69020 + A69059</t>
  </si>
  <si>
    <t>A69020 + A69050 + A69059 + A69060</t>
  </si>
  <si>
    <t>A20010</t>
  </si>
  <si>
    <t>Total Gross Plant</t>
  </si>
  <si>
    <t>210000 - 299999</t>
  </si>
  <si>
    <t>COST OF SERVICE-OTHER</t>
  </si>
  <si>
    <t>ALLOCATED EXPENSES-OTHER</t>
  </si>
  <si>
    <t>NON RETAIL INVENTORY INTERORG CLEARING</t>
  </si>
  <si>
    <t>98000</t>
  </si>
  <si>
    <t>Meadville building</t>
  </si>
  <si>
    <t>Meadville C Spire building</t>
  </si>
  <si>
    <t>TP_CO</t>
  </si>
  <si>
    <t>NON RETAIL INVENTORY ADJUSTMENT CLEARING</t>
  </si>
  <si>
    <t>809040</t>
  </si>
  <si>
    <t>Branch Other Repairs &amp; Maint Labor</t>
  </si>
  <si>
    <t>RollUp</t>
  </si>
  <si>
    <t>Posting</t>
  </si>
  <si>
    <t>Inactive</t>
  </si>
  <si>
    <t>Clearing</t>
  </si>
  <si>
    <t>Closing/RollUp</t>
  </si>
  <si>
    <t>CSType</t>
  </si>
  <si>
    <t>NotUsed</t>
  </si>
  <si>
    <t>TM1Stats</t>
  </si>
  <si>
    <t>TM1Return</t>
  </si>
  <si>
    <t>TM1StatsRU</t>
  </si>
  <si>
    <t>A00000 to A99999</t>
  </si>
  <si>
    <t>A00000 to A00099</t>
  </si>
  <si>
    <t>A00006 to A00098</t>
  </si>
  <si>
    <t>A00006 to A00065</t>
  </si>
  <si>
    <t>AllocRU</t>
  </si>
  <si>
    <t>AllocTarget</t>
  </si>
  <si>
    <t>AllocSource</t>
  </si>
  <si>
    <t>500000 to 507999 + 540000 to 589999</t>
  </si>
  <si>
    <t>563000 to 566099</t>
  </si>
  <si>
    <t>500000 to 599999</t>
  </si>
  <si>
    <t>A00060 to A00068</t>
  </si>
  <si>
    <t>allocation from 600005 6200 to 6499 (A610)</t>
  </si>
  <si>
    <t>allocation from 600005 6500 to 6599</t>
  </si>
  <si>
    <t>allocation from 600005 6000 to 6199 (D611)</t>
  </si>
  <si>
    <t>allocation from 600005 6600 to 6899</t>
  </si>
  <si>
    <t>A00020 to A00066</t>
  </si>
  <si>
    <t>A60000 to A89999</t>
  </si>
  <si>
    <t>AllocTargSrc</t>
  </si>
  <si>
    <t>808500 to 808529</t>
  </si>
  <si>
    <t>A00006 to A00060 + A00066</t>
  </si>
  <si>
    <t>A00020 to A00065</t>
  </si>
  <si>
    <t>A00006 to A00060</t>
  </si>
  <si>
    <t>600005 to 600089</t>
  </si>
  <si>
    <t>602500 to 602598</t>
  </si>
  <si>
    <t>604000 to 604098</t>
  </si>
  <si>
    <t>605000-605024,605026-615024,615026-615074,615076-617524,617526-637554,637556-637589,637600-649999</t>
  </si>
  <si>
    <t>now done on rpt-acct not needed</t>
  </si>
  <si>
    <t>entered manually by Deann monthly</t>
  </si>
  <si>
    <t>entered during budget process</t>
  </si>
  <si>
    <t>Non-insurable computer supplies (cable, external memory sticks/cards, screen covers, etc. ) or pre-packaged software (Windows, Excel, etc.)</t>
  </si>
  <si>
    <t xml:space="preserve">100% deductible - company/dpmt-wide parties / picnics / etc </t>
  </si>
  <si>
    <t>Default account on inventory company parameters -- to track price/tax/freight variances expensed</t>
  </si>
  <si>
    <t xml:space="preserve">DRs from AP when PO was entered for EMR as item category and not expense line </t>
  </si>
  <si>
    <t xml:space="preserve">on employee record-PO posts here if invalid category/combo selected--has to allow departments </t>
  </si>
  <si>
    <t>PA credit side of miscellaneous transactions/preapproved batches- usually require reclass somewhere</t>
  </si>
  <si>
    <t>FA manual additions create entry as DR to asset and CR to here if category setup to do so--must reverse or reclass</t>
  </si>
  <si>
    <t>inventory item catgy chosen w/o inventory item (aka a noncatalog line item using an inventory category) on a PO</t>
  </si>
  <si>
    <t>TM1Budget</t>
  </si>
  <si>
    <t>can't find use by anyone..??</t>
  </si>
  <si>
    <t>now on report -- no longer used/needed</t>
  </si>
  <si>
    <t>A80940</t>
  </si>
  <si>
    <t>A80950</t>
  </si>
  <si>
    <t>A80970</t>
  </si>
  <si>
    <t>A80980</t>
  </si>
  <si>
    <t>A80910</t>
  </si>
  <si>
    <t>CSpire Wireless Total Charges</t>
  </si>
  <si>
    <t>CSpire Wireline(TNI)  Total Charges</t>
  </si>
  <si>
    <t>Branch Cable Total Charges</t>
  </si>
  <si>
    <t>Delta Telephone Total Charges</t>
  </si>
  <si>
    <t>Telapex Total Charges</t>
  </si>
  <si>
    <t>809010 to 809019</t>
  </si>
  <si>
    <t>809070 to 809079</t>
  </si>
  <si>
    <t>809050 to 809055</t>
  </si>
  <si>
    <t>809080 to 809089</t>
  </si>
  <si>
    <t>809040 to 809049, 801000 to 801599</t>
  </si>
  <si>
    <t>A80999</t>
  </si>
  <si>
    <t>Total Affil Repairs &amp; Maint Labor (Taxable)</t>
  </si>
  <si>
    <t>801500 to 801529,809010,809040,809050,809060,809070,809080</t>
  </si>
  <si>
    <t>Delta only</t>
  </si>
  <si>
    <t>801500 to 801529 (Delta only)</t>
  </si>
  <si>
    <t>Telephone (Resale)</t>
  </si>
  <si>
    <t>Total Affil Professional Services (NonTxbl)</t>
  </si>
  <si>
    <t>809015,809045,809055,809065,809075,809085</t>
  </si>
  <si>
    <t>801080 to 801595</t>
  </si>
  <si>
    <t>809010 to 809999</t>
  </si>
  <si>
    <t>801000 to 809999</t>
  </si>
  <si>
    <t>801000 to 808999</t>
  </si>
  <si>
    <t>DTC/FTC allocations to FTC/DTC ledger for repairs/maint labor billed</t>
  </si>
  <si>
    <t>Proof of Publication Ads (100% REG)</t>
  </si>
  <si>
    <t>98400</t>
  </si>
  <si>
    <t>Cost splits for misc billing/reporting separations</t>
  </si>
  <si>
    <t>401K LOAN PAYMENTS</t>
  </si>
  <si>
    <t>FTC Professional services group expenses / TPI building expenses</t>
  </si>
  <si>
    <t>Meadville Telapex building</t>
  </si>
  <si>
    <t>508330</t>
  </si>
  <si>
    <t>401225</t>
  </si>
  <si>
    <t>839955</t>
  </si>
  <si>
    <t>839957</t>
  </si>
  <si>
    <t>Facilities support vehicle tax pay</t>
  </si>
  <si>
    <t>Sales staff vehicle tax pay</t>
  </si>
  <si>
    <t>EFF 2016 - Use Svc Area for Special -- Non Ledger Details</t>
  </si>
  <si>
    <t>Budgeted allocation set calc results</t>
  </si>
  <si>
    <t>makes easier to troubleshoot</t>
  </si>
  <si>
    <t>ALC</t>
  </si>
  <si>
    <t>REG</t>
  </si>
  <si>
    <t>AR.6570</t>
  </si>
  <si>
    <t>AR.6112</t>
  </si>
  <si>
    <t>AR.6116</t>
  </si>
  <si>
    <t>AR.6534</t>
  </si>
  <si>
    <t>AR.6535</t>
  </si>
  <si>
    <t>DRG</t>
  </si>
  <si>
    <t>AD.6622</t>
  </si>
  <si>
    <t>AD.6623</t>
  </si>
  <si>
    <t>AD.6624</t>
  </si>
  <si>
    <t>AD.6613</t>
  </si>
  <si>
    <t>AD.6627</t>
  </si>
  <si>
    <t>AD.6721</t>
  </si>
  <si>
    <t>AD.6726</t>
  </si>
  <si>
    <t>AD.6711</t>
  </si>
  <si>
    <t>AD.6723</t>
  </si>
  <si>
    <t>AD.6724</t>
  </si>
  <si>
    <t>AD.6725</t>
  </si>
  <si>
    <t>AD.6728</t>
  </si>
  <si>
    <t>AD.6722</t>
  </si>
  <si>
    <t>Benefits allocations</t>
  </si>
  <si>
    <t>ELM</t>
  </si>
  <si>
    <t>Eliminations -- current detail is in the jurisdiction</t>
  </si>
  <si>
    <t>RAD</t>
  </si>
  <si>
    <t>Revenue analysis details</t>
  </si>
  <si>
    <t>can keep every piece with related revenue account</t>
  </si>
  <si>
    <t>ALLOCATED PERSONNEL EXPENSE</t>
  </si>
  <si>
    <t>MANAGEMENT FEES</t>
  </si>
  <si>
    <t>470</t>
  </si>
  <si>
    <t>VIRGINIA</t>
  </si>
  <si>
    <t>VA intrastate</t>
  </si>
  <si>
    <t>256</t>
  </si>
  <si>
    <t>MS interstate term</t>
  </si>
  <si>
    <t>MS intrastate term</t>
  </si>
  <si>
    <t>MS interstate (orig)</t>
  </si>
  <si>
    <t>J47</t>
  </si>
  <si>
    <t>alias</t>
  </si>
  <si>
    <t>126</t>
  </si>
  <si>
    <t>C Spire Governmental Data Solutions, LLC</t>
  </si>
  <si>
    <t>GDS</t>
  </si>
  <si>
    <t>Governmental Data Solutions, LLC</t>
  </si>
  <si>
    <t>Gov Data Solutions</t>
  </si>
  <si>
    <t>TECHNICAL WAREHOUSE</t>
  </si>
  <si>
    <t>HOME INSTALLATION AND SUPPORT</t>
  </si>
  <si>
    <t>FTTH OPERATIONS</t>
  </si>
  <si>
    <t>MDU SALES</t>
  </si>
  <si>
    <t>98600</t>
  </si>
  <si>
    <t>Area/general managers</t>
  </si>
  <si>
    <t>To allocate Tom/Coyt/Harold via all hours and not just plant since manage all personnel -- not just plant</t>
  </si>
  <si>
    <t>TM1Parent</t>
  </si>
  <si>
    <t>CS Only</t>
  </si>
  <si>
    <t>Cash-General Funds</t>
  </si>
  <si>
    <t>Cash-Group Medical Plan</t>
  </si>
  <si>
    <t>Cash-Cafeteria Plan</t>
  </si>
  <si>
    <t>Cash-Dental Plan</t>
  </si>
  <si>
    <t>Cash-Vision Plan</t>
  </si>
  <si>
    <t>Cash-Lock Box</t>
  </si>
  <si>
    <t>Cash-Payroll</t>
  </si>
  <si>
    <t>113595</t>
  </si>
  <si>
    <t>Cash-Money Market</t>
  </si>
  <si>
    <t>Cash-Local CDs</t>
  </si>
  <si>
    <t>Cash-Broker Cash</t>
  </si>
  <si>
    <t>Cash-FV Adjustments</t>
  </si>
  <si>
    <t>Cash-90Day Investment Maturities</t>
  </si>
  <si>
    <t>Temp Inv-CDs</t>
  </si>
  <si>
    <t>Temp Inv-Mutual Funds</t>
  </si>
  <si>
    <t>Temp Inv-Bonds</t>
  </si>
  <si>
    <t>Temp Inv-FV Adjustments</t>
  </si>
  <si>
    <t>Temp Inv-Transfer Clearing</t>
  </si>
  <si>
    <t>Temp Inv-Other Maturities (Contra)</t>
  </si>
  <si>
    <t>Accts Rec-Customers Doubtful Allow</t>
  </si>
  <si>
    <t>Accts Rec-Customers Pending Orders</t>
  </si>
  <si>
    <t>118005</t>
  </si>
  <si>
    <t>Accts Rec-Customers Unbilled</t>
  </si>
  <si>
    <t>Accts Rec-CABS</t>
  </si>
  <si>
    <t>Accts Rec-CABS Allowance</t>
  </si>
  <si>
    <t>Accts Rec-CABS Unbilled</t>
  </si>
  <si>
    <t>Accts Rec-NECA</t>
  </si>
  <si>
    <t>Accts Rec-ACP Carriers</t>
  </si>
  <si>
    <t>Affil Rec</t>
  </si>
  <si>
    <t>Affil Rec Content</t>
  </si>
  <si>
    <t>Current Matur of Notes Rec Affiliated</t>
  </si>
  <si>
    <t>Interest Receivable</t>
  </si>
  <si>
    <t>Materials Inventory</t>
  </si>
  <si>
    <t>Refundable Income Taxes</t>
  </si>
  <si>
    <t>Defrd Income Tax-Curr Operating</t>
  </si>
  <si>
    <t>411000</t>
  </si>
  <si>
    <t>Defrd Income Tax-Curr Nonperating</t>
  </si>
  <si>
    <t>Loan Origination Costs-Accum Amort</t>
  </si>
  <si>
    <t>141095</t>
  </si>
  <si>
    <t>Notes Receivable Affil-Current (Contra)</t>
  </si>
  <si>
    <t>434100</t>
  </si>
  <si>
    <t>Defrd Income Tax-Nonc Operating-Other</t>
  </si>
  <si>
    <t>Defrd Income Tax-Nonc Nonoperatg</t>
  </si>
  <si>
    <t>Deferred Tax Regulatory Adjustment</t>
  </si>
  <si>
    <t>143800</t>
  </si>
  <si>
    <t>Defrd Retirements</t>
  </si>
  <si>
    <t>143801</t>
  </si>
  <si>
    <t>Defrd Retirements-Accum Amort</t>
  </si>
  <si>
    <t>143900</t>
  </si>
  <si>
    <t>Defrd Customer Install Costs</t>
  </si>
  <si>
    <t>143901</t>
  </si>
  <si>
    <t>Defrd Customer Install-Accum Amort</t>
  </si>
  <si>
    <t>143990</t>
  </si>
  <si>
    <t>Defrd Charges-Other</t>
  </si>
  <si>
    <t>Plant Under Construction-Temp Adj</t>
  </si>
  <si>
    <t>Goodwill-Accum Amort</t>
  </si>
  <si>
    <t>Tools &amp; Other Work Equip</t>
  </si>
  <si>
    <t>Furniture &amp; Fixtures</t>
  </si>
  <si>
    <t>Digital Switching</t>
  </si>
  <si>
    <t>Buried Copper Cable</t>
  </si>
  <si>
    <t>242400</t>
  </si>
  <si>
    <t>269000</t>
  </si>
  <si>
    <t>Software &amp; Other Intangibles</t>
  </si>
  <si>
    <t>Accum Deprn-Deregulated</t>
  </si>
  <si>
    <t>Accum Amtzn-Cap Lease</t>
  </si>
  <si>
    <t>269001</t>
  </si>
  <si>
    <t>Software &amp; Other Intang-Accum Amort</t>
  </si>
  <si>
    <t>Tax Charges Pay-Federal Excise</t>
  </si>
  <si>
    <t>Tax Charges Pay-State Sales</t>
  </si>
  <si>
    <t>Tax Charges Pay-Local Taxes</t>
  </si>
  <si>
    <t>Tax Charges Pay-E911 County</t>
  </si>
  <si>
    <t>Tax Charges Pay-E911 State</t>
  </si>
  <si>
    <t>Tax Charges Pay-Dual Party Relay</t>
  </si>
  <si>
    <t>Withholding Pay-FICA Taxes</t>
  </si>
  <si>
    <t>Withholding Pay-Fed Income Tax</t>
  </si>
  <si>
    <t>Withholding Pay-State Income Tax</t>
  </si>
  <si>
    <t>Withholding Pay-401k Contrib</t>
  </si>
  <si>
    <t>Withholding Pay-Cafeteria</t>
  </si>
  <si>
    <t>Withholding Pay-Dental</t>
  </si>
  <si>
    <t>Withholding Pay-Vision</t>
  </si>
  <si>
    <t>Withholding Pay-Long Term Care</t>
  </si>
  <si>
    <t>Withholding Pay-Life Insurance</t>
  </si>
  <si>
    <t>Withholding Pay-Long Term Disability</t>
  </si>
  <si>
    <t>Withholding Pay-Charitable Contrib</t>
  </si>
  <si>
    <t>Withholding Pay-AFLAC</t>
  </si>
  <si>
    <t>Withholding Pay-Fitness Club</t>
  </si>
  <si>
    <t>Withholding Pay-Garnishments</t>
  </si>
  <si>
    <t>Withholding Pay-Other</t>
  </si>
  <si>
    <t>Affil Pay-General</t>
  </si>
  <si>
    <t>Affil Pay-Video Content</t>
  </si>
  <si>
    <t>Current Matur of Long Term Debt</t>
  </si>
  <si>
    <t>Current Matur of Long Term Debt Affil</t>
  </si>
  <si>
    <t>Accrued Tax-Income Combined</t>
  </si>
  <si>
    <t>Accrued Tax-Income Separate</t>
  </si>
  <si>
    <t>Accrued Tax-Income Due from Affil</t>
  </si>
  <si>
    <t>Accrued Tax-Income Consol Group</t>
  </si>
  <si>
    <t>Accrued Tax-Public Utility</t>
  </si>
  <si>
    <t>Accrued Exp-Group Medical</t>
  </si>
  <si>
    <t>Accrued Exp-Vacation</t>
  </si>
  <si>
    <t>Accrued Exp-YearEnd Bonus</t>
  </si>
  <si>
    <t>Benefit Plan Liability-Medical</t>
  </si>
  <si>
    <t>Benefit Plan Liability-Cafeteria</t>
  </si>
  <si>
    <t>Benefit Plan Liability-Dental</t>
  </si>
  <si>
    <t>Benefit Plan Liability-Vision</t>
  </si>
  <si>
    <t>Accrued Exp-Pension</t>
  </si>
  <si>
    <t>Accrued Exp-401k Employer</t>
  </si>
  <si>
    <t>Accrued Exp-Interest on Debt</t>
  </si>
  <si>
    <t>Accrued Exp-Other</t>
  </si>
  <si>
    <t>Notes Pay-Bank Loan</t>
  </si>
  <si>
    <t>Notes Pay-Bank Loan Current (Contra)</t>
  </si>
  <si>
    <t>Notes Pay-RUS</t>
  </si>
  <si>
    <t>Notes Pay-RUS Current (Contra)</t>
  </si>
  <si>
    <t>Notes Pay-RUS Prepayments</t>
  </si>
  <si>
    <t>Defrd Income Tax-Nonc Operating-Plant</t>
  </si>
  <si>
    <t>Additional Paid In Capital-ESOP</t>
  </si>
  <si>
    <t>Additional Paid In Capital-ESOP Tax</t>
  </si>
  <si>
    <t>Other Comprehnsv-Net Pension</t>
  </si>
  <si>
    <t>Other Comprehnsv-Net Pension Tax</t>
  </si>
  <si>
    <t>Other Comprehnsv-Unrlzd Gain/Loss</t>
  </si>
  <si>
    <t>Other Comprehnsv-Unrlzd Gain/Loss Tax</t>
  </si>
  <si>
    <t>Basic Local Service-Lifeline Credits</t>
  </si>
  <si>
    <t>Area Calling Plan Service</t>
  </si>
  <si>
    <t>Area Calling Plan Usage</t>
  </si>
  <si>
    <t>Private Line Retail</t>
  </si>
  <si>
    <t>Private Line Retail Affiliated</t>
  </si>
  <si>
    <t>Other Basic Area Revenue</t>
  </si>
  <si>
    <t>507100</t>
  </si>
  <si>
    <t>Pool Settlements-USF</t>
  </si>
  <si>
    <t>End User Charges-SLC</t>
  </si>
  <si>
    <t>End User Charges-ARC</t>
  </si>
  <si>
    <t>Switched Access</t>
  </si>
  <si>
    <t>507510</t>
  </si>
  <si>
    <t>Pool Settlements-NECA</t>
  </si>
  <si>
    <t>507520</t>
  </si>
  <si>
    <t>Pool Settlements-CAF</t>
  </si>
  <si>
    <t>508390</t>
  </si>
  <si>
    <t>Special Access-Other</t>
  </si>
  <si>
    <t>Special Access-Ethernet</t>
  </si>
  <si>
    <t>508355</t>
  </si>
  <si>
    <t>Special Access-DSL Affiliated</t>
  </si>
  <si>
    <t>Internet Access Revenue</t>
  </si>
  <si>
    <t>547000</t>
  </si>
  <si>
    <t>VoIP Service</t>
  </si>
  <si>
    <t>Resale Telephone Services</t>
  </si>
  <si>
    <t>546000</t>
  </si>
  <si>
    <t>Video Service</t>
  </si>
  <si>
    <t>Equipment Lease Revenues</t>
  </si>
  <si>
    <t>Installation and Repairs</t>
  </si>
  <si>
    <t>Features and Surcharges</t>
  </si>
  <si>
    <t xml:space="preserve">Fees and Other OneTime Charges </t>
  </si>
  <si>
    <t>571500</t>
  </si>
  <si>
    <t>Video Headend Usage Affiliated</t>
  </si>
  <si>
    <t>524500</t>
  </si>
  <si>
    <t>Rent Revenue Affiliated</t>
  </si>
  <si>
    <t>524520</t>
  </si>
  <si>
    <t>Rent Revenue Affiliated-Vehicle</t>
  </si>
  <si>
    <t>526010</t>
  </si>
  <si>
    <t>Service Revenue-Telecom</t>
  </si>
  <si>
    <t>526550</t>
  </si>
  <si>
    <t>Service Revenue Affiliated-Professional</t>
  </si>
  <si>
    <t>526590</t>
  </si>
  <si>
    <t>Service Revenue Affiliated-Other</t>
  </si>
  <si>
    <t>526510</t>
  </si>
  <si>
    <t>Service Revenue Affiliated-Telecom</t>
  </si>
  <si>
    <t>526530</t>
  </si>
  <si>
    <t>Service Revenue Affiliated-IRUs</t>
  </si>
  <si>
    <t>526570</t>
  </si>
  <si>
    <t>Service Revenue Affiliated-Software Usg</t>
  </si>
  <si>
    <t>521000</t>
  </si>
  <si>
    <t>Fees and Service Charges</t>
  </si>
  <si>
    <t>508150</t>
  </si>
  <si>
    <t>End User Charges-USF</t>
  </si>
  <si>
    <t>522000</t>
  </si>
  <si>
    <t>Billing and Collections</t>
  </si>
  <si>
    <t>Uncollectibles-Regulated</t>
  </si>
  <si>
    <t>Salaries Allocated (Out)</t>
  </si>
  <si>
    <t>Salaries-Maintenance</t>
  </si>
  <si>
    <t>Salaries-Installations</t>
  </si>
  <si>
    <t>Salaries-Business Ops</t>
  </si>
  <si>
    <t>Vehicle Usage Taxes</t>
  </si>
  <si>
    <t>600095</t>
  </si>
  <si>
    <t>Allocated Salaries (In)</t>
  </si>
  <si>
    <t>Benefits Allocated (Out)</t>
  </si>
  <si>
    <t>Health and Welfare Plans</t>
  </si>
  <si>
    <t>Leave Time</t>
  </si>
  <si>
    <t>Officers Life Insurance</t>
  </si>
  <si>
    <t>ESOP Contribution</t>
  </si>
  <si>
    <t>Education and Conventions</t>
  </si>
  <si>
    <t>Employee Service Awards</t>
  </si>
  <si>
    <t>Benefit Plan Adm and Prof Svcs</t>
  </si>
  <si>
    <t>Other Personnel Costs</t>
  </si>
  <si>
    <t>Allocated Benefits (In)</t>
  </si>
  <si>
    <t>Rent Allocated (Out)</t>
  </si>
  <si>
    <t>Rent Expense-Facilities and Offices</t>
  </si>
  <si>
    <t>Rent Expense-Vehicles and Equipment</t>
  </si>
  <si>
    <t>Rent Expense Affiliated</t>
  </si>
  <si>
    <t>604035</t>
  </si>
  <si>
    <t>Rent Expense Affiliated-Vehicles</t>
  </si>
  <si>
    <t>604095</t>
  </si>
  <si>
    <t>Allocated Rent (In)</t>
  </si>
  <si>
    <t>Maintenance-Building / Office</t>
  </si>
  <si>
    <t>Regulatory Ads &amp; Publications</t>
  </si>
  <si>
    <t>Postage and Freight</t>
  </si>
  <si>
    <t>Computer Service and Supplies</t>
  </si>
  <si>
    <t>Minor Office Fixtures and Peripherals</t>
  </si>
  <si>
    <t>Utilities and Communications</t>
  </si>
  <si>
    <t>Utilities and Communications Affiliated</t>
  </si>
  <si>
    <t>Travel-Airfare</t>
  </si>
  <si>
    <t>Travel-Ground</t>
  </si>
  <si>
    <t>Travel-Lodging</t>
  </si>
  <si>
    <t>Corporate Insurance</t>
  </si>
  <si>
    <t>Vehicle Tags and Registration</t>
  </si>
  <si>
    <t>Business Meals-Compny Functns (100%)</t>
  </si>
  <si>
    <t>Business Meals-Meetings/Travel (50%)</t>
  </si>
  <si>
    <t>Maintenance-Facilities Equipment</t>
  </si>
  <si>
    <t>Maintenance-Outside Plant</t>
  </si>
  <si>
    <t>Maintenance Affiliated-IRUs</t>
  </si>
  <si>
    <t>Maintenance-Vehicle</t>
  </si>
  <si>
    <t>Computer Service Affiliated</t>
  </si>
  <si>
    <t>Software and Support</t>
  </si>
  <si>
    <t>WorkSite and Tech Supplies</t>
  </si>
  <si>
    <t>Tools and Minor Equipment</t>
  </si>
  <si>
    <t>Scrap / Obsolete Materials</t>
  </si>
  <si>
    <t>Professional Services-Accounting</t>
  </si>
  <si>
    <t>Professional Services-Engineering</t>
  </si>
  <si>
    <t>Professional Services-Legal</t>
  </si>
  <si>
    <t>Professional Services-Other</t>
  </si>
  <si>
    <t>Other Services and Consulting</t>
  </si>
  <si>
    <t>637510</t>
  </si>
  <si>
    <t>Bill Printing Services</t>
  </si>
  <si>
    <t>Application Hosting</t>
  </si>
  <si>
    <t>Bank Service Charges</t>
  </si>
  <si>
    <t>Credit and Collections</t>
  </si>
  <si>
    <t>Affiliated Services-Management Fees</t>
  </si>
  <si>
    <t>Affiliated Services-Customer Support</t>
  </si>
  <si>
    <t>Affiliated Services-Software Usage</t>
  </si>
  <si>
    <t>Events and Sponsorships</t>
  </si>
  <si>
    <t>Long Distance Charges Affiliated</t>
  </si>
  <si>
    <t>Wholesale Service Charges</t>
  </si>
  <si>
    <t>Internet Access Affiliated</t>
  </si>
  <si>
    <t>Network Transport Affiliated</t>
  </si>
  <si>
    <t>Universal Service Contribution</t>
  </si>
  <si>
    <t>Video Content</t>
  </si>
  <si>
    <t>Other Direct Service Costs</t>
  </si>
  <si>
    <t>Expenses Allocated (Out)</t>
  </si>
  <si>
    <t>Disaster Recovery Costs</t>
  </si>
  <si>
    <t>Dues-Professional</t>
  </si>
  <si>
    <t>Dues-Regulatory</t>
  </si>
  <si>
    <t>Subscriptions and Publications</t>
  </si>
  <si>
    <t>637595</t>
  </si>
  <si>
    <t>Allocated Expenses (In)</t>
  </si>
  <si>
    <t>Amortization Expense-Capital Leases</t>
  </si>
  <si>
    <t>Amortization Expense-Software</t>
  </si>
  <si>
    <t>Amortization Expense-Other</t>
  </si>
  <si>
    <t>Operating Income Taxes-Curr Federal</t>
  </si>
  <si>
    <t>Operating Income Taxes-Curr State</t>
  </si>
  <si>
    <t>City Franchise Fees</t>
  </si>
  <si>
    <t>Regulatory Taxes and Fees</t>
  </si>
  <si>
    <t>Operating Income Taxes-Deferred</t>
  </si>
  <si>
    <t>Operating Income Taxes-Allowance</t>
  </si>
  <si>
    <t>Dividend Income-Tax Free Investments</t>
  </si>
  <si>
    <t>Interest Income-Tax Free Investments</t>
  </si>
  <si>
    <t>Interest Income Affiliated</t>
  </si>
  <si>
    <t>Allownc for Funds Used in Constructn</t>
  </si>
  <si>
    <t>Gain / Loss On Plant Dispositions</t>
  </si>
  <si>
    <t>Cash Surrender Value Gain</t>
  </si>
  <si>
    <t>Gain / Loss On Sale Of Investments</t>
  </si>
  <si>
    <t>Other Income / Loss</t>
  </si>
  <si>
    <t>Nondeductible Chgs-Tax Penalties</t>
  </si>
  <si>
    <t>Nondeductible Chgs-Dues &amp; NonEmp</t>
  </si>
  <si>
    <t>Nondeductible Chgs-Lobbying</t>
  </si>
  <si>
    <t>Nonoperatg Income Taxes-Curr Federal</t>
  </si>
  <si>
    <t>Nonoperatg Income Taxes-Curr State</t>
  </si>
  <si>
    <t>Nonoperatg Income Taxes-Deferred</t>
  </si>
  <si>
    <t>Interest Expense-Loan Acquis Amort</t>
  </si>
  <si>
    <t>751000</t>
  </si>
  <si>
    <t>Interest Expense-Long Term Debt</t>
  </si>
  <si>
    <t>Interest Expense-Other</t>
  </si>
  <si>
    <t>Interest Expense-Customer Refunds</t>
  </si>
  <si>
    <t>754500</t>
  </si>
  <si>
    <t>Interest Expense Affiliated</t>
  </si>
  <si>
    <t>811040</t>
  </si>
  <si>
    <t>PC.Branch Repairs &amp; Maint Labor</t>
  </si>
  <si>
    <t>811010</t>
  </si>
  <si>
    <t>PC.CSpire Wirels(CSI) Reprs/Maint Labor</t>
  </si>
  <si>
    <t>815010</t>
  </si>
  <si>
    <t>PC.Prof Services-C Spire Wireless</t>
  </si>
  <si>
    <t>815040</t>
  </si>
  <si>
    <t>PC.Prof Services-Branch</t>
  </si>
  <si>
    <t>811050</t>
  </si>
  <si>
    <t>PC.Delta Repairs &amp; Maint Labor</t>
  </si>
  <si>
    <t>815050</t>
  </si>
  <si>
    <t>PC.Prof Services-Delta</t>
  </si>
  <si>
    <t>811060</t>
  </si>
  <si>
    <t>PC.Franklin Repairs &amp; Maint Labor</t>
  </si>
  <si>
    <t>815060</t>
  </si>
  <si>
    <t>PC.Prof Services-Franklin</t>
  </si>
  <si>
    <t>811070</t>
  </si>
  <si>
    <t>PC.CSpire Wireln(TNI) Reprs/Maint Labor</t>
  </si>
  <si>
    <t>815070</t>
  </si>
  <si>
    <t>PC.Prof Services-Networks</t>
  </si>
  <si>
    <t>811080</t>
  </si>
  <si>
    <t>PC.Telapex Repairs &amp; Maint Labor</t>
  </si>
  <si>
    <t>815080</t>
  </si>
  <si>
    <t>PC.Prof Services-Telapex</t>
  </si>
  <si>
    <t>815094</t>
  </si>
  <si>
    <t>PC.Prof Services-DFN by Billed Subs</t>
  </si>
  <si>
    <t>815096</t>
  </si>
  <si>
    <t>PC.Prof Services-DFN by Landline Subs</t>
  </si>
  <si>
    <t>815098</t>
  </si>
  <si>
    <t>PC.Prof Services-DF Equally</t>
  </si>
  <si>
    <t>815099</t>
  </si>
  <si>
    <t>PC.Prof Services-DF by Access Lines</t>
  </si>
  <si>
    <t>999999</t>
  </si>
  <si>
    <t>Clearing -General / Suspense</t>
  </si>
  <si>
    <t>819900</t>
  </si>
  <si>
    <t>PI.Earnings from payroll system</t>
  </si>
  <si>
    <t>819010</t>
  </si>
  <si>
    <t xml:space="preserve">PC.Deferred customer costs </t>
  </si>
  <si>
    <t>819040</t>
  </si>
  <si>
    <t>PC.Vacation pay</t>
  </si>
  <si>
    <t>821010</t>
  </si>
  <si>
    <t>EC.Contract labor intercompany charges</t>
  </si>
  <si>
    <t>856574</t>
  </si>
  <si>
    <t>PS.Leave-NonAccrued</t>
  </si>
  <si>
    <t>858390</t>
  </si>
  <si>
    <t>PS.Leave-Accrued</t>
  </si>
  <si>
    <t>836990</t>
  </si>
  <si>
    <t>PS.Plant-Deregulated</t>
  </si>
  <si>
    <t>838310</t>
  </si>
  <si>
    <t>PS.Plant-Affiliate Labor</t>
  </si>
  <si>
    <t>838390</t>
  </si>
  <si>
    <t>PS.Plant-Capitalized</t>
  </si>
  <si>
    <t>836200</t>
  </si>
  <si>
    <t>PS.Plant-Facilities Support</t>
  </si>
  <si>
    <t>836500</t>
  </si>
  <si>
    <t>PS.Plant-Network Operations</t>
  </si>
  <si>
    <t>836110</t>
  </si>
  <si>
    <t>PS.Plant-Network Support</t>
  </si>
  <si>
    <t>846600</t>
  </si>
  <si>
    <t>PS.Bus Ops-Customer Ops</t>
  </si>
  <si>
    <t>859999</t>
  </si>
  <si>
    <t>PS.Total Offset</t>
  </si>
  <si>
    <t>866131</t>
  </si>
  <si>
    <t>DF.Local Revenue-Advertising Servcd</t>
  </si>
  <si>
    <t>869020</t>
  </si>
  <si>
    <t>DF.Gross plant percentage</t>
  </si>
  <si>
    <t>866240</t>
  </si>
  <si>
    <t>DF.Local Revenue-Billing All</t>
  </si>
  <si>
    <t>866270</t>
  </si>
  <si>
    <t>DF.Total Revenue-Revenue Acctg All</t>
  </si>
  <si>
    <t>866230</t>
  </si>
  <si>
    <t>DF.Plant Wages-Custmr Svc All</t>
  </si>
  <si>
    <t>867210</t>
  </si>
  <si>
    <t>DF.Primary Average-G&amp;A Accounting</t>
  </si>
  <si>
    <t>867220</t>
  </si>
  <si>
    <t>DF.All (All) Average-G&amp;A Other</t>
  </si>
  <si>
    <t>869999</t>
  </si>
  <si>
    <t>DF.Total Offset</t>
  </si>
  <si>
    <t>delete</t>
  </si>
  <si>
    <t>Withholding Pay-401k Loan Pmts</t>
  </si>
  <si>
    <t>Other Comprehnsv-Interest Swap</t>
  </si>
  <si>
    <t>Other Comprehnsv-Interest Swap Tax</t>
  </si>
  <si>
    <t>annual income closing acct also</t>
  </si>
  <si>
    <t>504020</t>
  </si>
  <si>
    <t>504520</t>
  </si>
  <si>
    <t>Private Line Wholesale</t>
  </si>
  <si>
    <t>Private Line Wholesale Affiliated</t>
  </si>
  <si>
    <t>New</t>
  </si>
  <si>
    <t>50700C</t>
  </si>
  <si>
    <t>SETTLEMENTS</t>
  </si>
  <si>
    <t>53000B</t>
  </si>
  <si>
    <t>52400C</t>
  </si>
  <si>
    <t>52000B</t>
  </si>
  <si>
    <t>869210</t>
  </si>
  <si>
    <t>DF.Primary Interim 2Factor Total</t>
  </si>
  <si>
    <t>869220</t>
  </si>
  <si>
    <t>DF.All Interim 4Factor Total</t>
  </si>
  <si>
    <t>Moved-&gt;</t>
  </si>
  <si>
    <t>Moved-&gt;410000</t>
  </si>
  <si>
    <t>Moved-&gt;411000</t>
  </si>
  <si>
    <t>Moved-&gt;141090</t>
  </si>
  <si>
    <t>Moved-&gt;141500</t>
  </si>
  <si>
    <t>Moved-&gt;141510</t>
  </si>
  <si>
    <t>Moved-&gt;434100</t>
  </si>
  <si>
    <t>Moved-&gt;435000</t>
  </si>
  <si>
    <t>Moved-&gt;436100</t>
  </si>
  <si>
    <t>Moved-&gt;211100</t>
  </si>
  <si>
    <t>Moved-&gt;211400</t>
  </si>
  <si>
    <t>Moved-&gt;223200</t>
  </si>
  <si>
    <t>Moved-&gt;143900</t>
  </si>
  <si>
    <t>Moved-&gt;242300</t>
  </si>
  <si>
    <t>Moved-&gt;242400</t>
  </si>
  <si>
    <t>Moved-&gt;310000</t>
  </si>
  <si>
    <t>Moved-&gt;401010</t>
  </si>
  <si>
    <t>Moved-&gt;401090</t>
  </si>
  <si>
    <t>Moved-&gt;401020</t>
  </si>
  <si>
    <t>Moved-&gt;401115</t>
  </si>
  <si>
    <t>Moved-&gt;401100</t>
  </si>
  <si>
    <t>Moved-&gt;403000</t>
  </si>
  <si>
    <t>Moved-&gt;404000</t>
  </si>
  <si>
    <t>Moved-&gt;405000</t>
  </si>
  <si>
    <t>Moved-&gt;407100</t>
  </si>
  <si>
    <t>Moved-&gt;407200</t>
  </si>
  <si>
    <t>Moved-&gt;412040</t>
  </si>
  <si>
    <t>Moved-&gt;412090</t>
  </si>
  <si>
    <t>Moved-&gt;423010</t>
  </si>
  <si>
    <t>Moved-&gt;423011</t>
  </si>
  <si>
    <t>Moved-&gt;421050</t>
  </si>
  <si>
    <t>Moved-&gt;421051</t>
  </si>
  <si>
    <t>Moved-&gt;431090</t>
  </si>
  <si>
    <t>Moved-&gt;436010</t>
  </si>
  <si>
    <t>Moved-&gt;453000</t>
  </si>
  <si>
    <t>Moved-&gt;455010</t>
  </si>
  <si>
    <t>Moved-&gt;500210</t>
  </si>
  <si>
    <t>Moved-&gt;506080</t>
  </si>
  <si>
    <t>Moved-&gt;500190</t>
  </si>
  <si>
    <t>Moved-&gt;508200</t>
  </si>
  <si>
    <t>Moved-&gt;510000</t>
  </si>
  <si>
    <t>Moved-&gt;541000</t>
  </si>
  <si>
    <t>Moved-&gt;547000</t>
  </si>
  <si>
    <t>Moved-&gt;546000</t>
  </si>
  <si>
    <t>Moved-&gt;561000</t>
  </si>
  <si>
    <t>Moved-&gt;562000</t>
  </si>
  <si>
    <t>Moved-&gt;563000</t>
  </si>
  <si>
    <t>Moved-&gt;567000</t>
  </si>
  <si>
    <t>Moved-&gt;571090</t>
  </si>
  <si>
    <t>Moved-&gt;526590</t>
  </si>
  <si>
    <t>Moved-&gt;571500</t>
  </si>
  <si>
    <t>Moved-&gt;522000</t>
  </si>
  <si>
    <t>Moved-&gt;600005</t>
  </si>
  <si>
    <t>Moved-&gt;602515</t>
  </si>
  <si>
    <t>Moved-&gt;602560</t>
  </si>
  <si>
    <t>Moved-&gt;604010</t>
  </si>
  <si>
    <t>Moved-&gt;604030</t>
  </si>
  <si>
    <t>Moved-&gt;612540</t>
  </si>
  <si>
    <t>Moved-&gt;605010</t>
  </si>
  <si>
    <t>Moved-&gt;617525</t>
  </si>
  <si>
    <t>Moved-&gt;612550</t>
  </si>
  <si>
    <t>Moved-&gt;602590</t>
  </si>
  <si>
    <t>Moved-&gt;605030</t>
  </si>
  <si>
    <t>Moved-&gt;605050</t>
  </si>
  <si>
    <t>Moved-&gt;605075</t>
  </si>
  <si>
    <t>Moved-&gt;637530</t>
  </si>
  <si>
    <t>Moved-&gt;610050</t>
  </si>
  <si>
    <t>Moved-&gt;630025</t>
  </si>
  <si>
    <t>Moved-&gt;612575</t>
  </si>
  <si>
    <t>Moved-&gt;612595</t>
  </si>
  <si>
    <t>Moved-&gt;615090</t>
  </si>
  <si>
    <t>Moved-&gt;615500</t>
  </si>
  <si>
    <t>Moved-&gt;615550</t>
  </si>
  <si>
    <t>Moved-&gt;617510</t>
  </si>
  <si>
    <t>Moved-&gt;625060</t>
  </si>
  <si>
    <t>Moved-&gt;630010</t>
  </si>
  <si>
    <t>Moved-&gt;630020</t>
  </si>
  <si>
    <t>Moved-&gt;630090</t>
  </si>
  <si>
    <t>Moved-&gt;656100</t>
  </si>
  <si>
    <t>Moved-&gt;656500</t>
  </si>
  <si>
    <t>Moved-&gt;724080</t>
  </si>
  <si>
    <t>Moved-&gt;724010</t>
  </si>
  <si>
    <t>Moved-&gt;725000</t>
  </si>
  <si>
    <t>Moved-&gt;725010</t>
  </si>
  <si>
    <t>Moved-&gt;732500</t>
  </si>
  <si>
    <t>Moved-&gt;734000</t>
  </si>
  <si>
    <t>Moved-&gt;736090</t>
  </si>
  <si>
    <t>Moved-&gt;737015</t>
  </si>
  <si>
    <t>Moved-&gt;737050</t>
  </si>
  <si>
    <t>Moved-&gt;745000</t>
  </si>
  <si>
    <t>Moved-&gt;751000</t>
  </si>
  <si>
    <t>Moved-&gt;754500</t>
  </si>
  <si>
    <t>Moved-&gt;811040</t>
  </si>
  <si>
    <t>Moved-&gt;999999</t>
  </si>
  <si>
    <t>Moved-&gt;115000</t>
  </si>
  <si>
    <t>Moved-&gt;118000</t>
  </si>
  <si>
    <t>Moved-&gt;119090</t>
  </si>
  <si>
    <t>Moved-&gt;119050</t>
  </si>
  <si>
    <t>Moved-&gt;119500</t>
  </si>
  <si>
    <t>Moved-&gt;120500</t>
  </si>
  <si>
    <t>Moved-&gt;122000</t>
  </si>
  <si>
    <t>Moved-&gt;133090</t>
  </si>
  <si>
    <t>Moved-&gt;200300</t>
  </si>
  <si>
    <t>Moved-&gt;200700</t>
  </si>
  <si>
    <t>TYPE</t>
  </si>
  <si>
    <t>ACCOUNT</t>
  </si>
  <si>
    <t>DATE CHG/ADD</t>
  </si>
  <si>
    <t>DESCRIPTION OF CHANGE</t>
  </si>
  <si>
    <t>ACCOUNT DESCRIPTION</t>
  </si>
  <si>
    <t xml:space="preserve">     </t>
  </si>
  <si>
    <t>TM1 EQUIV</t>
  </si>
  <si>
    <t>TELCO NOTE</t>
  </si>
  <si>
    <t>100% regulated: queries, database charges, operator services, etc.</t>
  </si>
  <si>
    <r>
      <rPr>
        <sz val="11"/>
        <color indexed="8"/>
        <rFont val="Calibri"/>
        <family val="2"/>
      </rPr>
      <t>Telecom</t>
    </r>
    <r>
      <rPr>
        <sz val="11"/>
        <color indexed="8"/>
        <rFont val="Calibri"/>
        <family val="2"/>
        <scheme val="minor"/>
      </rPr>
      <t xml:space="preserve"> Data Services</t>
    </r>
  </si>
  <si>
    <t>100% regulated: JSI, Legal for Tariff filings, and any other type services</t>
  </si>
  <si>
    <r>
      <t>Professional Services-</t>
    </r>
    <r>
      <rPr>
        <sz val="11"/>
        <color indexed="8"/>
        <rFont val="Calibri"/>
        <family val="2"/>
      </rPr>
      <t>Regulatory</t>
    </r>
  </si>
  <si>
    <t>100% regulated: lifeline / proof of pubs</t>
  </si>
  <si>
    <t>maint of copper/fiber cable, distribution, etc</t>
  </si>
  <si>
    <t>Real property: office / building / land space</t>
  </si>
  <si>
    <t>Personal property: Temporary use of any equipment or vehicle</t>
  </si>
  <si>
    <t>Any/all rent paid to an affiliated company / division</t>
  </si>
  <si>
    <t>Office consumables like paper, pens, staples, envelopes &amp; kitchen supplies (plates, forks, coffee, 1st aid kit, etc): Computer supplies go to 612550: Software to 612560</t>
  </si>
  <si>
    <t>50820C</t>
  </si>
  <si>
    <t>50900C</t>
  </si>
  <si>
    <t>resale POTS lines, private lines, etc</t>
  </si>
  <si>
    <t>monthly recurring services only -- plans &amp; pay channels -- no NRCs or streaming chgs</t>
  </si>
  <si>
    <t>Addons, features, resale SLCs - any recurring non-base service charge</t>
  </si>
  <si>
    <t>Reconnect fees, video PPV, early term chgs - any/all NRCs</t>
  </si>
  <si>
    <t>CPE, seminars, conferences/conventions fees, online and other training charges (excl tuition reimbsmt)</t>
  </si>
  <si>
    <t>Cost of trophies, incentives, certificates, retirement gifts, and so forth for service/achievement recognitions</t>
  </si>
  <si>
    <t>Drug Testing, Background Checks, etc</t>
  </si>
  <si>
    <t>Maintenance to buildings and offices (include office eqpmt) incl mat cleaning, janitorial, lawn, shredding, etc</t>
  </si>
  <si>
    <t>Printers, copiers, mice, calculators, monitors, chairs, tables, etc w/useful life &gt; 1 year but below $2K cap limit and not part of expansion</t>
  </si>
  <si>
    <t>Telephone, long distance, wireless phone, office networking for COMPANY USE &amp; not paid to affiliate</t>
  </si>
  <si>
    <t>Telephone, long distance, wireless phone, office networking for COMPANY USE and paid to affiliate</t>
  </si>
  <si>
    <t>gas card charges, gas reimbursements and company fuel station refills</t>
  </si>
  <si>
    <t>50% deductible - food and beverage while traveling and for meetings either on the premises or immediately before or after a business meeting</t>
  </si>
  <si>
    <t>PC / intranet services provided by an affiliate</t>
  </si>
  <si>
    <t>Annual maint fees on purchased software, minor software development &amp; licenses below $2K cap threshold</t>
  </si>
  <si>
    <t>Cost of repair and hardware supplies such as toner, cords, memory, power, etc</t>
  </si>
  <si>
    <t>Screwdrivers, chargers, drills, ladders, etc below cap threshold but with a useful life &gt; 1 year (non-consumables)</t>
  </si>
  <si>
    <t>Consumable materials like cat5, wire, nails, faceplates, blades, flags, stickers, gloves, clamps,etc -- installed on customer premises and/or replenished often</t>
  </si>
  <si>
    <t>Inventory writeoffs</t>
  </si>
  <si>
    <t>116030</t>
  </si>
  <si>
    <t>Temp Inv-Government Securities</t>
  </si>
  <si>
    <t>312112</t>
  </si>
  <si>
    <t>Accum Deprn-Vehicles</t>
  </si>
  <si>
    <t>312114</t>
  </si>
  <si>
    <t>Accum Deprn-Tools &amp; Work</t>
  </si>
  <si>
    <t>312121</t>
  </si>
  <si>
    <t>Accum Deprn-Buildings</t>
  </si>
  <si>
    <t>312122</t>
  </si>
  <si>
    <t>Accum Deprn-Furniture</t>
  </si>
  <si>
    <t>312123</t>
  </si>
  <si>
    <t>Accum Deprn-Office</t>
  </si>
  <si>
    <t>312124</t>
  </si>
  <si>
    <t>Accum Deprn-Computer</t>
  </si>
  <si>
    <t>312212</t>
  </si>
  <si>
    <t>Accum Deprn-Switching</t>
  </si>
  <si>
    <t>312232</t>
  </si>
  <si>
    <t>Accum Deprn-Circuit</t>
  </si>
  <si>
    <t>312423</t>
  </si>
  <si>
    <t>Accum Deprn-Bur Copper</t>
  </si>
  <si>
    <t>312424</t>
  </si>
  <si>
    <t>Accum Deprn-Bur Fiber</t>
  </si>
  <si>
    <t>Accum Amtzn-ARO</t>
  </si>
  <si>
    <t>Accum Amtzn-Licenses</t>
  </si>
  <si>
    <t>Accum Amtzn-Other Intangibles</t>
  </si>
  <si>
    <t>508205</t>
  </si>
  <si>
    <t>Switched Access Affiliated</t>
  </si>
  <si>
    <t>508335</t>
  </si>
  <si>
    <t>Special Access-Ethernet Affiliated</t>
  </si>
  <si>
    <t>508395</t>
  </si>
  <si>
    <t>Special Access-Other Affiliated</t>
  </si>
  <si>
    <t>526090</t>
  </si>
  <si>
    <t>Service Revenue-Other</t>
  </si>
  <si>
    <t>Uncollectibles-Deegulated</t>
  </si>
  <si>
    <t>UNCOLLECTIBLE DEREGULATED REVENUES</t>
  </si>
  <si>
    <t>UNCOLLECTIBLE REGULATED REVENUES</t>
  </si>
  <si>
    <t>615560</t>
  </si>
  <si>
    <t>Affiliated Services-Prof IT Services</t>
  </si>
  <si>
    <t>625025</t>
  </si>
  <si>
    <t>Wholesale Service Charges Affiliated</t>
  </si>
  <si>
    <t>625030</t>
  </si>
  <si>
    <t>Local Usage Charges (ACP)</t>
  </si>
  <si>
    <t>Moved-&gt;600080</t>
  </si>
  <si>
    <t>TempUse</t>
  </si>
  <si>
    <t>DRs from payroll to GL -- moved to 600080.6112 for allocation prior to / with other vehicle costs</t>
  </si>
  <si>
    <t>DRs from payroll to GL -- moved to 600080.6997 prior to statistics cals</t>
  </si>
  <si>
    <t>819020</t>
  </si>
  <si>
    <t>PC.Capitalized salaries</t>
  </si>
  <si>
    <t>PostingClrd</t>
  </si>
  <si>
    <t>EC.Prof Svc Ben-DFN by Billed Subs</t>
  </si>
  <si>
    <t>EC.Prof Svc Ben-DFN by Landline Subs</t>
  </si>
  <si>
    <t>PC.Prof Svc Ben-DF Equally</t>
  </si>
  <si>
    <t>PC.Prof Svc Ben-DF by Access Lines</t>
  </si>
  <si>
    <t>836120</t>
  </si>
  <si>
    <t>PS.Plant-General Support</t>
  </si>
  <si>
    <t>846700</t>
  </si>
  <si>
    <t>PS.Bus Ops-Corporate Ops</t>
  </si>
  <si>
    <t>846990</t>
  </si>
  <si>
    <t>PS.Bus Ops-Deregulated</t>
  </si>
  <si>
    <t>819800</t>
  </si>
  <si>
    <t>PC.First-time charges to time code</t>
  </si>
  <si>
    <t>\</t>
  </si>
  <si>
    <t>866231</t>
  </si>
  <si>
    <t>DF.Plant Wages-Custmr Svc Servcd</t>
  </si>
  <si>
    <t>866241</t>
  </si>
  <si>
    <t>DF.Local Revenue-Billing Servcd</t>
  </si>
  <si>
    <t>866271</t>
  </si>
  <si>
    <t>DF.Total Revenue-Revenue Acctg Servcd</t>
  </si>
  <si>
    <t>982000</t>
  </si>
  <si>
    <t>AT.Gross Plant by Product</t>
  </si>
  <si>
    <t>912570</t>
  </si>
  <si>
    <t>TB.Gross allocable benefit expense</t>
  </si>
  <si>
    <t>914030</t>
  </si>
  <si>
    <t>TR.Net incurred &amp; allocable rent expense</t>
  </si>
  <si>
    <t>917510</t>
  </si>
  <si>
    <t>TO.Net total other expenses</t>
  </si>
  <si>
    <t>917520</t>
  </si>
  <si>
    <t>TO.Net incurred other expense</t>
  </si>
  <si>
    <t>917530</t>
  </si>
  <si>
    <t>TO.Net incurred &amp; allocable other expenses</t>
  </si>
  <si>
    <t>917570</t>
  </si>
  <si>
    <t>TO.Gross allocable other expenses</t>
  </si>
  <si>
    <t>917575</t>
  </si>
  <si>
    <t>TO.Gross allocable other expenses, excl mg fee</t>
  </si>
  <si>
    <t>917590</t>
  </si>
  <si>
    <t>TO.Other Expenses: Regulated Only as CR</t>
  </si>
  <si>
    <t>917591</t>
  </si>
  <si>
    <t>TO.Other Expenses: Management Fees as CR</t>
  </si>
  <si>
    <t>917595</t>
  </si>
  <si>
    <t>TO.Other Expenses: Allocated In as CR</t>
  </si>
  <si>
    <t>917599</t>
  </si>
  <si>
    <t>TO.Other Expenses: Allocated Out as DR</t>
  </si>
  <si>
    <t>919999</t>
  </si>
  <si>
    <t>TX.Expense totals offset account</t>
  </si>
  <si>
    <t>988010</t>
  </si>
  <si>
    <t>AT.Billed Subscribers</t>
  </si>
  <si>
    <t>988020</t>
  </si>
  <si>
    <t>AT.Landline Subscribers</t>
  </si>
  <si>
    <t>988050</t>
  </si>
  <si>
    <t>AT.Telephone Company Count Flag (1 ea for 50/50s)</t>
  </si>
  <si>
    <t>988100</t>
  </si>
  <si>
    <t>AT.100 balance for %age Calcs</t>
  </si>
  <si>
    <t>989999</t>
  </si>
  <si>
    <t>AT.Asset stats offset account</t>
  </si>
  <si>
    <t>919100</t>
  </si>
  <si>
    <t>TX.Total Professional Service Costs</t>
  </si>
  <si>
    <t>910085</t>
  </si>
  <si>
    <t>TS.Total plant salaries</t>
  </si>
  <si>
    <t>Any CPA firm expenses, including reimbursed expenses</t>
  </si>
  <si>
    <t>Any non-certified outside assistance [use taxable if no tax charged]</t>
  </si>
  <si>
    <t>dedicated internet access --- service cost to that provided to deregulated subscribers</t>
  </si>
  <si>
    <t>any type transport line paid to affiliate</t>
  </si>
  <si>
    <t>any type transport line paid to external organization</t>
  </si>
  <si>
    <t>Cost of equipment sold, leased or provided to subscribers where capitalization is not required</t>
  </si>
  <si>
    <t>Customer Install Cost Amortization</t>
  </si>
  <si>
    <t>VIDEO SERVICE COSTS</t>
  </si>
  <si>
    <t>.</t>
  </si>
  <si>
    <t/>
  </si>
  <si>
    <t>Chgd-&gt;113599</t>
  </si>
  <si>
    <t>Chgd-&gt;116099</t>
  </si>
  <si>
    <t>Chgd-&gt;116095</t>
  </si>
  <si>
    <t>Chgd-&gt;118100</t>
  </si>
  <si>
    <t>Chgd-&gt;118030</t>
  </si>
  <si>
    <t>Chgd-&gt;119001</t>
  </si>
  <si>
    <t>Chgd-&gt;141099</t>
  </si>
  <si>
    <t>Chgd-&gt;143930</t>
  </si>
  <si>
    <t>Chgd-&gt;143931</t>
  </si>
  <si>
    <t>Chgd-&gt;143950</t>
  </si>
  <si>
    <t>Chgd-&gt;211600</t>
  </si>
  <si>
    <t>Chgd-&gt;242310</t>
  </si>
  <si>
    <t>Chgd-&gt;269100</t>
  </si>
  <si>
    <t>Chgd-&gt;350000</t>
  </si>
  <si>
    <t>Chgd-&gt;412075</t>
  </si>
  <si>
    <t>Chgd-&gt;434000</t>
  </si>
  <si>
    <t>Chgd-&gt;434020</t>
  </si>
  <si>
    <t>Chgd-&gt;50690C</t>
  </si>
  <si>
    <t>Chgd-&gt;506900</t>
  </si>
  <si>
    <t>Chgd-&gt;50820D</t>
  </si>
  <si>
    <t>Chgd-&gt;508260</t>
  </si>
  <si>
    <t>Chgd-&gt;508270</t>
  </si>
  <si>
    <t>Chgd-&gt;508300</t>
  </si>
  <si>
    <t>Chgd-&gt;508350</t>
  </si>
  <si>
    <t>Chgd-&gt;508400</t>
  </si>
  <si>
    <t>Chgd-&gt;50900D</t>
  </si>
  <si>
    <t>Chgd-&gt;542000</t>
  </si>
  <si>
    <t>Chgd-&gt;543000</t>
  </si>
  <si>
    <t>Chgd-&gt;551000</t>
  </si>
  <si>
    <t>Chgd-&gt;572010</t>
  </si>
  <si>
    <t>Chgd-&gt;58000B</t>
  </si>
  <si>
    <t>Chgd-&gt;583000</t>
  </si>
  <si>
    <t>Chgd-&gt;58400C</t>
  </si>
  <si>
    <t>Chgd-&gt;584000</t>
  </si>
  <si>
    <t>Chgd-&gt;584500</t>
  </si>
  <si>
    <t>Chgd-&gt;584560</t>
  </si>
  <si>
    <t>Chgd-&gt;58500C</t>
  </si>
  <si>
    <t>Chgd-&gt;585000</t>
  </si>
  <si>
    <t>Chgd-&gt;585500</t>
  </si>
  <si>
    <t>Chgd-&gt;585590</t>
  </si>
  <si>
    <t>Chgd-&gt;58620C</t>
  </si>
  <si>
    <t>Chgd-&gt;586200</t>
  </si>
  <si>
    <t>Chgd-&gt;586250</t>
  </si>
  <si>
    <t>Chgd-&gt;58630C</t>
  </si>
  <si>
    <t>Chgd-&gt;586300</t>
  </si>
  <si>
    <t>Chgd-&gt;586350</t>
  </si>
  <si>
    <t>Chgd-&gt;586353</t>
  </si>
  <si>
    <t>Chgd-&gt;586357</t>
  </si>
  <si>
    <t>Chgd-&gt;58640C</t>
  </si>
  <si>
    <t>Chgd-&gt;586400</t>
  </si>
  <si>
    <t>Chgd-&gt;586900</t>
  </si>
  <si>
    <t>Chgd-&gt;58700C</t>
  </si>
  <si>
    <t>Chgd-&gt;587010</t>
  </si>
  <si>
    <t>Chgd-&gt;59000B</t>
  </si>
  <si>
    <t>Chgd-&gt;590000</t>
  </si>
  <si>
    <t>Chgd-&gt;600090</t>
  </si>
  <si>
    <t>Chgd-&gt;604065</t>
  </si>
  <si>
    <t>Chgd-&gt;604090</t>
  </si>
  <si>
    <t>Chgd-&gt;615050</t>
  </si>
  <si>
    <t>Chgd-&gt;617575</t>
  </si>
  <si>
    <t>Chgd-&gt;637590</t>
  </si>
  <si>
    <t>Chgd-&gt;751050</t>
  </si>
  <si>
    <t>Chgd-&gt;754050</t>
  </si>
  <si>
    <t>Chgd-&gt;80000A</t>
  </si>
  <si>
    <t>Chgd-&gt;80000B</t>
  </si>
  <si>
    <t>Chgd-&gt;80100C</t>
  </si>
  <si>
    <t>Chgd-&gt;801520</t>
  </si>
  <si>
    <t>Chgd-&gt;80900D</t>
  </si>
  <si>
    <t>Chgd-&gt;809145</t>
  </si>
  <si>
    <t>Chgd-&gt;809185</t>
  </si>
  <si>
    <t>Chgd-&gt;839960</t>
  </si>
  <si>
    <t>Chgd-&gt;839999</t>
  </si>
  <si>
    <t>Chgd-&gt;A0000A</t>
  </si>
  <si>
    <t>Chgd-&gt;A0000B</t>
  </si>
  <si>
    <t>Chgd-&gt;A00004</t>
  </si>
  <si>
    <t>Chgd-&gt;A00005</t>
  </si>
  <si>
    <t>Chgd-&gt;A60000</t>
  </si>
  <si>
    <t>Chgd-&gt;A65999</t>
  </si>
  <si>
    <t>Chgd-&gt;A00006</t>
  </si>
  <si>
    <t>Chgd-&gt;A00018</t>
  </si>
  <si>
    <t>Chgd-&gt;A65000</t>
  </si>
  <si>
    <t>Chgd-&gt;A00020</t>
  </si>
  <si>
    <t>Chgd-&gt;A00060</t>
  </si>
  <si>
    <t>Chgd-&gt;A00065</t>
  </si>
  <si>
    <t>Chgd-&gt;A00066</t>
  </si>
  <si>
    <t>Chgd-&gt;A00068</t>
  </si>
  <si>
    <t>Chgd-&gt;A00099</t>
  </si>
  <si>
    <t>Chgd-&gt;A60005</t>
  </si>
  <si>
    <t>Chgd-&gt;A68050</t>
  </si>
  <si>
    <t>Chgd-&gt;A69020</t>
  </si>
  <si>
    <t>Chgd-&gt;A69050</t>
  </si>
  <si>
    <t>Chgd-&gt;A69059</t>
  </si>
  <si>
    <t>Chgd-&gt;A69060</t>
  </si>
  <si>
    <t>Chgd-&gt;A69721</t>
  </si>
  <si>
    <t>Chgd-&gt;A69728</t>
  </si>
  <si>
    <t>Chgd-&gt;A69999</t>
  </si>
  <si>
    <t>Actn/Prevs</t>
  </si>
  <si>
    <t>DNE</t>
  </si>
  <si>
    <t>Del-&gt;143830:New</t>
  </si>
  <si>
    <t>Del-&gt;143831:New</t>
  </si>
  <si>
    <t>CAME UP WITH ZERO ACTIVITY?BAL BUT CHECK CAPITAL FILE TOO ANYWAY</t>
  </si>
  <si>
    <t>Del-&gt;809010:New</t>
  </si>
  <si>
    <t>Del-&gt;809015:New</t>
  </si>
  <si>
    <t>Del-&gt;809045:New</t>
  </si>
  <si>
    <t>Del-&gt;809050:New</t>
  </si>
  <si>
    <t>Del-&gt;809055:New</t>
  </si>
  <si>
    <t>Del-&gt;809060:New</t>
  </si>
  <si>
    <t>Del-&gt;809065:New</t>
  </si>
  <si>
    <t>Del-&gt;809070:New</t>
  </si>
  <si>
    <t>Del-&gt;809075:New</t>
  </si>
  <si>
    <t>Del-&gt;809080:New</t>
  </si>
  <si>
    <t>Del-&gt;809085:New</t>
  </si>
  <si>
    <t>Del-&gt;809165:New</t>
  </si>
  <si>
    <t>Del-&gt;809195:New</t>
  </si>
  <si>
    <t>Del-&gt;839965:New</t>
  </si>
  <si>
    <t>Del-&gt;839970:New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</si>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</sst>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000"/>
    <numFmt numFmtId="165" formatCode="_(#,##0;\(#,##0\)"/>
    <numFmt numFmtId="166" formatCode="_(* #,##0_);_(* \(#,##0\);_(* &quot;-&quot;??_);_(@_)"/>
  </numFmts>
  <fonts count="8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0"/>
      <name val="Century Gothic"/>
      <family val="2"/>
    </font>
    <font>
      <sz val="8"/>
      <name val="Century Gothic"/>
      <family val="2"/>
    </font>
    <font>
      <b/>
      <u/>
      <sz val="10"/>
      <name val="Century Gothic"/>
      <family val="2"/>
    </font>
    <font>
      <b/>
      <sz val="10"/>
      <name val="Century Gothic"/>
      <family val="2"/>
    </font>
    <font>
      <sz val="9"/>
      <color indexed="8"/>
      <name val="Century Gothic"/>
      <family val="2"/>
    </font>
    <font>
      <b/>
      <u/>
      <sz val="9"/>
      <color indexed="8"/>
      <name val="Century Gothic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u/>
      <sz val="10"/>
      <name val="Arial"/>
      <family val="2"/>
    </font>
    <font>
      <sz val="8"/>
      <color indexed="8"/>
      <name val="Century Gothic"/>
      <family val="2"/>
    </font>
    <font>
      <b/>
      <u/>
      <sz val="8"/>
      <color indexed="8"/>
      <name val="Century Gothic"/>
      <family val="2"/>
    </font>
    <font>
      <sz val="8"/>
      <name val="Century Gothic"/>
      <family val="2"/>
    </font>
    <font>
      <i/>
      <sz val="10"/>
      <name val="Century Gothic"/>
      <family val="2"/>
    </font>
    <font>
      <sz val="10"/>
      <name val="Century Gothic"/>
      <family val="2"/>
    </font>
    <font>
      <b/>
      <sz val="9"/>
      <color indexed="8"/>
      <name val="Century Gothic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9C0006"/>
      <name val="Century Gothic"/>
      <family val="2"/>
    </font>
    <font>
      <sz val="11"/>
      <color rgb="FF006100"/>
      <name val="Calibri"/>
      <family val="2"/>
      <scheme val="minor"/>
    </font>
    <font>
      <sz val="10"/>
      <color theme="3" tint="0.39997558519241921"/>
      <name val="Arial"/>
      <family val="2"/>
    </font>
    <font>
      <sz val="10"/>
      <color rgb="FFFF0000"/>
      <name val="Century Gothic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entury Gothic"/>
      <family val="2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indexed="9"/>
      <name val="Times New Roman"/>
      <family val="1"/>
    </font>
    <font>
      <sz val="10"/>
      <color theme="1"/>
      <name val="Times New Roman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color indexed="8"/>
      <name val="Calibri"/>
      <family val="2"/>
      <scheme val="minor"/>
    </font>
    <font>
      <u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name val="Calibri"/>
      <family val="2"/>
      <scheme val="minor"/>
    </font>
    <font>
      <strike/>
      <sz val="10"/>
      <name val="Century Gothic"/>
      <family val="2"/>
    </font>
    <font>
      <b/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b/>
      <i/>
      <sz val="11"/>
      <color indexed="8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9"/>
      </patternFill>
    </fill>
    <fill>
      <patternFill patternType="solid">
        <fgColor indexed="54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31"/>
      </right>
      <top/>
      <bottom style="thin">
        <color indexed="64"/>
      </bottom>
      <diagonal/>
    </border>
    <border>
      <left style="thin">
        <color indexed="3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31"/>
      </left>
      <right style="thin">
        <color indexed="31"/>
      </right>
      <top/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6">
    <xf numFmtId="0" fontId="0" fillId="0" borderId="0"/>
    <xf numFmtId="0" fontId="34" fillId="5" borderId="0" applyNumberFormat="0" applyBorder="0" applyAlignment="0" applyProtection="0"/>
    <xf numFmtId="49" fontId="30" fillId="2" borderId="1">
      <alignment vertical="top"/>
    </xf>
    <xf numFmtId="43" fontId="2" fillId="0" borderId="0" applyFont="0" applyFill="0" applyBorder="0" applyAlignment="0" applyProtection="0"/>
    <xf numFmtId="0" fontId="35" fillId="6" borderId="0" applyNumberFormat="0" applyBorder="0" applyAlignment="0" applyProtection="0"/>
    <xf numFmtId="49" fontId="29" fillId="3" borderId="1">
      <alignment vertical="top"/>
    </xf>
    <xf numFmtId="0" fontId="28" fillId="0" borderId="0"/>
    <xf numFmtId="0" fontId="21" fillId="0" borderId="0"/>
    <xf numFmtId="0" fontId="5" fillId="0" borderId="0"/>
    <xf numFmtId="0" fontId="2" fillId="0" borderId="0"/>
    <xf numFmtId="0" fontId="4" fillId="0" borderId="0"/>
    <xf numFmtId="0" fontId="5" fillId="0" borderId="0"/>
    <xf numFmtId="43" fontId="59" fillId="0" borderId="0" applyFont="0" applyFill="0" applyBorder="0" applyAlignment="0" applyProtection="0"/>
    <xf numFmtId="0" fontId="1" fillId="0" borderId="0"/>
    <xf numFmtId="0" fontId="63" fillId="0" borderId="0"/>
    <xf numFmtId="0" fontId="67" fillId="0" borderId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58" fillId="20" borderId="0" applyNumberFormat="0" applyBorder="0" applyAlignment="0" applyProtection="0"/>
    <xf numFmtId="0" fontId="58" fillId="24" borderId="0" applyNumberFormat="0" applyBorder="0" applyAlignment="0" applyProtection="0"/>
    <xf numFmtId="0" fontId="58" fillId="28" borderId="0" applyNumberFormat="0" applyBorder="0" applyAlignment="0" applyProtection="0"/>
    <xf numFmtId="0" fontId="58" fillId="32" borderId="0" applyNumberFormat="0" applyBorder="0" applyAlignment="0" applyProtection="0"/>
    <xf numFmtId="0" fontId="58" fillId="36" borderId="0" applyNumberFormat="0" applyBorder="0" applyAlignment="0" applyProtection="0"/>
    <xf numFmtId="0" fontId="58" fillId="40" borderId="0" applyNumberFormat="0" applyBorder="0" applyAlignment="0" applyProtection="0"/>
    <xf numFmtId="0" fontId="58" fillId="17" borderId="0" applyNumberFormat="0" applyBorder="0" applyAlignment="0" applyProtection="0"/>
    <xf numFmtId="0" fontId="58" fillId="21" borderId="0" applyNumberFormat="0" applyBorder="0" applyAlignment="0" applyProtection="0"/>
    <xf numFmtId="0" fontId="58" fillId="25" borderId="0" applyNumberFormat="0" applyBorder="0" applyAlignment="0" applyProtection="0"/>
    <xf numFmtId="0" fontId="58" fillId="29" borderId="0" applyNumberFormat="0" applyBorder="0" applyAlignment="0" applyProtection="0"/>
    <xf numFmtId="0" fontId="58" fillId="33" borderId="0" applyNumberFormat="0" applyBorder="0" applyAlignment="0" applyProtection="0"/>
    <xf numFmtId="0" fontId="58" fillId="37" borderId="0" applyNumberFormat="0" applyBorder="0" applyAlignment="0" applyProtection="0"/>
    <xf numFmtId="0" fontId="52" fillId="15" borderId="8" applyNumberFormat="0" applyAlignment="0" applyProtection="0"/>
    <xf numFmtId="0" fontId="54" fillId="16" borderId="11" applyNumberFormat="0" applyAlignment="0" applyProtection="0"/>
    <xf numFmtId="0" fontId="56" fillId="0" borderId="0" applyNumberFormat="0" applyFill="0" applyBorder="0" applyAlignment="0" applyProtection="0"/>
    <xf numFmtId="0" fontId="35" fillId="6" borderId="0" applyNumberFormat="0" applyBorder="0" applyAlignment="0" applyProtection="0"/>
    <xf numFmtId="0" fontId="46" fillId="0" borderId="5" applyNumberFormat="0" applyFill="0" applyAlignment="0" applyProtection="0"/>
    <xf numFmtId="0" fontId="47" fillId="0" borderId="6" applyNumberFormat="0" applyFill="0" applyAlignment="0" applyProtection="0"/>
    <xf numFmtId="0" fontId="48" fillId="0" borderId="7" applyNumberFormat="0" applyFill="0" applyAlignment="0" applyProtection="0"/>
    <xf numFmtId="0" fontId="48" fillId="0" borderId="0" applyNumberFormat="0" applyFill="0" applyBorder="0" applyAlignment="0" applyProtection="0"/>
    <xf numFmtId="0" fontId="50" fillId="14" borderId="8" applyNumberFormat="0" applyAlignment="0" applyProtection="0"/>
    <xf numFmtId="0" fontId="53" fillId="0" borderId="10" applyNumberFormat="0" applyFill="0" applyAlignment="0" applyProtection="0"/>
    <xf numFmtId="0" fontId="49" fillId="13" borderId="0" applyNumberFormat="0" applyBorder="0" applyAlignment="0" applyProtection="0"/>
    <xf numFmtId="0" fontId="2" fillId="0" borderId="0"/>
    <xf numFmtId="0" fontId="51" fillId="15" borderId="9" applyNumberFormat="0" applyAlignment="0" applyProtection="0"/>
    <xf numFmtId="0" fontId="57" fillId="0" borderId="12" applyNumberFormat="0" applyFill="0" applyAlignment="0" applyProtection="0"/>
    <xf numFmtId="0" fontId="55" fillId="0" borderId="0" applyNumberFormat="0" applyFill="0" applyBorder="0" applyAlignment="0" applyProtection="0"/>
    <xf numFmtId="9" fontId="68" fillId="0" borderId="0" applyFont="0" applyFill="0" applyBorder="0" applyAlignment="0" applyProtection="0"/>
  </cellStyleXfs>
  <cellXfs count="428">
    <xf numFmtId="0" fontId="0" fillId="0" borderId="0" xfId="0"/>
    <xf numFmtId="0" fontId="7" fillId="0" borderId="0" xfId="8" applyFont="1"/>
    <xf numFmtId="0" fontId="5" fillId="0" borderId="0" xfId="8"/>
    <xf numFmtId="0" fontId="5" fillId="0" borderId="0" xfId="8" quotePrefix="1" applyAlignment="1">
      <alignment horizontal="center"/>
    </xf>
    <xf numFmtId="0" fontId="5" fillId="0" borderId="0" xfId="8" quotePrefix="1"/>
    <xf numFmtId="0" fontId="5" fillId="0" borderId="0" xfId="8" applyAlignment="1">
      <alignment horizontal="center"/>
    </xf>
    <xf numFmtId="0" fontId="5" fillId="0" borderId="0" xfId="11"/>
    <xf numFmtId="0" fontId="4" fillId="0" borderId="0" xfId="10" quotePrefix="1" applyNumberFormat="1"/>
    <xf numFmtId="0" fontId="4" fillId="0" borderId="0" xfId="10"/>
    <xf numFmtId="165" fontId="9" fillId="0" borderId="0" xfId="11" applyNumberFormat="1" applyFont="1" applyAlignment="1" applyProtection="1">
      <alignment horizontal="left" vertical="top"/>
    </xf>
    <xf numFmtId="165" fontId="10" fillId="0" borderId="0" xfId="11" applyNumberFormat="1" applyFont="1" applyAlignment="1" applyProtection="1">
      <alignment horizontal="left" vertical="top"/>
    </xf>
    <xf numFmtId="49" fontId="5" fillId="0" borderId="0" xfId="11" applyNumberFormat="1"/>
    <xf numFmtId="0" fontId="8" fillId="4" borderId="0" xfId="11" applyFont="1" applyFill="1" applyAlignment="1">
      <alignment horizontal="centerContinuous"/>
    </xf>
    <xf numFmtId="0" fontId="5" fillId="4" borderId="0" xfId="11" applyFill="1" applyAlignment="1">
      <alignment horizontal="centerContinuous"/>
    </xf>
    <xf numFmtId="0" fontId="7" fillId="0" borderId="0" xfId="11" applyFont="1" applyAlignment="1">
      <alignment horizontal="center"/>
    </xf>
    <xf numFmtId="49" fontId="5" fillId="0" borderId="0" xfId="11" quotePrefix="1" applyNumberFormat="1" applyAlignment="1">
      <alignment horizontal="center"/>
    </xf>
    <xf numFmtId="49" fontId="5" fillId="0" borderId="0" xfId="11" applyNumberFormat="1" applyAlignment="1">
      <alignment horizontal="center"/>
    </xf>
    <xf numFmtId="165" fontId="9" fillId="4" borderId="0" xfId="11" applyNumberFormat="1" applyFont="1" applyFill="1" applyAlignment="1" applyProtection="1">
      <alignment horizontal="left" vertical="top"/>
    </xf>
    <xf numFmtId="0" fontId="12" fillId="0" borderId="0" xfId="0" applyFont="1"/>
    <xf numFmtId="0" fontId="12" fillId="4" borderId="0" xfId="0" applyFont="1" applyFill="1" applyAlignment="1">
      <alignment horizontal="centerContinuous"/>
    </xf>
    <xf numFmtId="0" fontId="1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11" applyAlignment="1">
      <alignment horizontal="center"/>
    </xf>
    <xf numFmtId="0" fontId="5" fillId="0" borderId="0" xfId="11" quotePrefix="1" applyAlignment="1">
      <alignment horizontal="center"/>
    </xf>
    <xf numFmtId="166" fontId="14" fillId="0" borderId="0" xfId="3" quotePrefix="1" applyNumberFormat="1" applyFont="1" applyAlignment="1" applyProtection="1">
      <alignment horizontal="center" vertical="top" wrapText="1"/>
    </xf>
    <xf numFmtId="166" fontId="15" fillId="0" borderId="0" xfId="3" quotePrefix="1" applyNumberFormat="1" applyFont="1" applyAlignment="1" applyProtection="1">
      <alignment horizontal="right" vertical="top" wrapText="1"/>
    </xf>
    <xf numFmtId="166" fontId="14" fillId="0" borderId="0" xfId="3" applyNumberFormat="1" applyFont="1" applyAlignment="1" applyProtection="1">
      <alignment horizontal="right" vertical="top"/>
    </xf>
    <xf numFmtId="166" fontId="14" fillId="4" borderId="0" xfId="3" applyNumberFormat="1" applyFont="1" applyFill="1" applyAlignment="1" applyProtection="1">
      <alignment horizontal="right" vertical="top"/>
    </xf>
    <xf numFmtId="166" fontId="16" fillId="0" borderId="0" xfId="3" applyNumberFormat="1" applyFont="1"/>
    <xf numFmtId="49" fontId="8" fillId="4" borderId="0" xfId="11" applyNumberFormat="1" applyFont="1" applyFill="1" applyAlignment="1">
      <alignment horizontal="center"/>
    </xf>
    <xf numFmtId="49" fontId="7" fillId="0" borderId="0" xfId="11" applyNumberFormat="1" applyFont="1" applyAlignment="1">
      <alignment horizontal="center"/>
    </xf>
    <xf numFmtId="49" fontId="5" fillId="4" borderId="0" xfId="11" applyNumberFormat="1" applyFill="1" applyAlignment="1">
      <alignment horizontal="center"/>
    </xf>
    <xf numFmtId="49" fontId="5" fillId="0" borderId="0" xfId="11" applyNumberFormat="1" applyFill="1" applyAlignment="1">
      <alignment horizontal="center"/>
    </xf>
    <xf numFmtId="0" fontId="17" fillId="0" borderId="0" xfId="11" applyFont="1"/>
    <xf numFmtId="0" fontId="5" fillId="4" borderId="0" xfId="11" applyFill="1"/>
    <xf numFmtId="49" fontId="5" fillId="4" borderId="0" xfId="11" quotePrefix="1" applyNumberFormat="1" applyFill="1" applyAlignment="1">
      <alignment horizontal="center"/>
    </xf>
    <xf numFmtId="164" fontId="5" fillId="0" borderId="0" xfId="11" applyNumberFormat="1"/>
    <xf numFmtId="164" fontId="5" fillId="0" borderId="0" xfId="11" quotePrefix="1" applyNumberFormat="1" applyAlignment="1">
      <alignment horizontal="right"/>
    </xf>
    <xf numFmtId="164" fontId="5" fillId="0" borderId="0" xfId="11" quotePrefix="1" applyNumberFormat="1"/>
    <xf numFmtId="165" fontId="10" fillId="0" borderId="0" xfId="11" applyNumberFormat="1" applyFont="1" applyAlignment="1" applyProtection="1">
      <alignment horizontal="center" vertical="top"/>
    </xf>
    <xf numFmtId="0" fontId="8" fillId="0" borderId="0" xfId="8" applyFont="1"/>
    <xf numFmtId="0" fontId="5" fillId="0" borderId="0" xfId="8" applyAlignment="1">
      <alignment horizontal="left" indent="1"/>
    </xf>
    <xf numFmtId="0" fontId="5" fillId="0" borderId="0" xfId="11" quotePrefix="1" applyNumberFormat="1" applyAlignment="1">
      <alignment horizontal="left"/>
    </xf>
    <xf numFmtId="0" fontId="18" fillId="0" borderId="0" xfId="11" applyFont="1"/>
    <xf numFmtId="165" fontId="19" fillId="0" borderId="0" xfId="11" applyNumberFormat="1" applyFont="1" applyAlignment="1" applyProtection="1">
      <alignment horizontal="left" vertical="top"/>
    </xf>
    <xf numFmtId="49" fontId="8" fillId="0" borderId="0" xfId="11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center"/>
    </xf>
    <xf numFmtId="0" fontId="8" fillId="0" borderId="0" xfId="8" applyFont="1" applyAlignment="1">
      <alignment horizontal="left"/>
    </xf>
    <xf numFmtId="49" fontId="18" fillId="0" borderId="0" xfId="11" applyNumberFormat="1" applyFont="1" applyAlignment="1">
      <alignment horizontal="left"/>
    </xf>
    <xf numFmtId="49" fontId="8" fillId="0" borderId="0" xfId="11" applyNumberFormat="1" applyFont="1" applyBorder="1" applyAlignment="1">
      <alignment horizontal="left"/>
    </xf>
    <xf numFmtId="0" fontId="8" fillId="0" borderId="0" xfId="11" applyFont="1" applyBorder="1"/>
    <xf numFmtId="49" fontId="5" fillId="0" borderId="0" xfId="8" quotePrefix="1" applyNumberFormat="1" applyAlignment="1">
      <alignment horizontal="center"/>
    </xf>
    <xf numFmtId="49" fontId="5" fillId="0" borderId="0" xfId="8" applyNumberFormat="1" applyAlignment="1">
      <alignment horizontal="center"/>
    </xf>
    <xf numFmtId="49" fontId="7" fillId="0" borderId="0" xfId="8" applyNumberFormat="1" applyFont="1"/>
    <xf numFmtId="49" fontId="8" fillId="0" borderId="0" xfId="8" applyNumberFormat="1" applyFont="1" applyAlignment="1">
      <alignment horizontal="center"/>
    </xf>
    <xf numFmtId="49" fontId="7" fillId="0" borderId="0" xfId="8" applyNumberFormat="1" applyFont="1" applyAlignment="1"/>
    <xf numFmtId="49" fontId="5" fillId="0" borderId="0" xfId="8" quotePrefix="1" applyNumberFormat="1" applyAlignment="1"/>
    <xf numFmtId="49" fontId="5" fillId="0" borderId="0" xfId="8" applyNumberFormat="1" applyAlignment="1"/>
    <xf numFmtId="49" fontId="17" fillId="0" borderId="0" xfId="8" applyNumberFormat="1" applyFont="1" applyAlignment="1"/>
    <xf numFmtId="49" fontId="8" fillId="0" borderId="0" xfId="8" applyNumberFormat="1" applyFont="1" applyAlignment="1"/>
    <xf numFmtId="49" fontId="22" fillId="0" borderId="0" xfId="0" applyNumberFormat="1" applyFont="1" applyAlignment="1">
      <alignment horizontal="center"/>
    </xf>
    <xf numFmtId="0" fontId="0" fillId="0" borderId="0" xfId="0" applyAlignme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Continuous"/>
    </xf>
    <xf numFmtId="0" fontId="23" fillId="0" borderId="0" xfId="0" applyFont="1" applyAlignment="1">
      <alignment horizontal="left" indent="1"/>
    </xf>
    <xf numFmtId="0" fontId="25" fillId="0" borderId="0" xfId="0" applyFont="1" applyAlignment="1">
      <alignment horizontal="left" indent="1"/>
    </xf>
    <xf numFmtId="0" fontId="24" fillId="0" borderId="0" xfId="0" applyFont="1" applyAlignment="1">
      <alignment horizontal="left" indent="1"/>
    </xf>
    <xf numFmtId="0" fontId="26" fillId="0" borderId="0" xfId="0" applyFont="1" applyAlignment="1">
      <alignment horizontal="left" indent="2"/>
    </xf>
    <xf numFmtId="0" fontId="24" fillId="0" borderId="0" xfId="0" applyFont="1" applyAlignment="1">
      <alignment horizontal="left" indent="2"/>
    </xf>
    <xf numFmtId="0" fontId="23" fillId="0" borderId="0" xfId="0" applyFont="1" applyAlignmen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1" fillId="0" borderId="0" xfId="0" applyFont="1"/>
    <xf numFmtId="0" fontId="22" fillId="0" borderId="0" xfId="0" applyFont="1"/>
    <xf numFmtId="49" fontId="5" fillId="0" borderId="0" xfId="8" quotePrefix="1" applyNumberFormat="1" applyFill="1" applyAlignment="1">
      <alignment horizontal="center"/>
    </xf>
    <xf numFmtId="0" fontId="5" fillId="0" borderId="0" xfId="8" applyFill="1" applyAlignment="1">
      <alignment horizontal="left" indent="1"/>
    </xf>
    <xf numFmtId="49" fontId="5" fillId="0" borderId="0" xfId="8" applyNumberFormat="1" applyFill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17" fillId="0" borderId="0" xfId="11" applyFont="1" applyFill="1"/>
    <xf numFmtId="0" fontId="5" fillId="7" borderId="0" xfId="11" applyFill="1"/>
    <xf numFmtId="164" fontId="5" fillId="7" borderId="0" xfId="11" applyNumberFormat="1" applyFill="1"/>
    <xf numFmtId="0" fontId="18" fillId="0" borderId="0" xfId="11" applyFont="1" applyAlignment="1"/>
    <xf numFmtId="0" fontId="13" fillId="0" borderId="0" xfId="0" applyFont="1" applyAlignment="1">
      <alignment horizontal="centerContinuous"/>
    </xf>
    <xf numFmtId="0" fontId="13" fillId="0" borderId="0" xfId="0" applyFont="1"/>
    <xf numFmtId="0" fontId="5" fillId="0" borderId="0" xfId="11" applyFont="1" applyFill="1" applyAlignment="1"/>
    <xf numFmtId="0" fontId="5" fillId="0" borderId="0" xfId="11" applyFill="1" applyAlignment="1">
      <alignment horizontal="center"/>
    </xf>
    <xf numFmtId="0" fontId="5" fillId="0" borderId="0" xfId="11" applyFill="1" applyAlignment="1">
      <alignment horizontal="left"/>
    </xf>
    <xf numFmtId="49" fontId="5" fillId="0" borderId="0" xfId="11" applyNumberFormat="1" applyFont="1" applyFill="1" applyAlignment="1">
      <alignment horizontal="left"/>
    </xf>
    <xf numFmtId="0" fontId="5" fillId="0" borderId="0" xfId="11" applyFont="1" applyFill="1" applyAlignment="1">
      <alignment horizontal="left" indent="1"/>
    </xf>
    <xf numFmtId="0" fontId="12" fillId="8" borderId="2" xfId="0" applyFont="1" applyFill="1" applyBorder="1" applyAlignment="1">
      <alignment horizontal="centerContinuous"/>
    </xf>
    <xf numFmtId="0" fontId="12" fillId="8" borderId="3" xfId="0" applyFont="1" applyFill="1" applyBorder="1" applyAlignment="1">
      <alignment horizontal="centerContinuous"/>
    </xf>
    <xf numFmtId="0" fontId="12" fillId="8" borderId="4" xfId="0" applyFont="1" applyFill="1" applyBorder="1" applyAlignment="1">
      <alignment horizontal="centerContinuous"/>
    </xf>
    <xf numFmtId="0" fontId="0" fillId="0" borderId="0" xfId="0" quotePrefix="1" applyAlignment="1">
      <alignment horizontal="left"/>
    </xf>
    <xf numFmtId="0" fontId="36" fillId="0" borderId="0" xfId="0" applyFont="1"/>
    <xf numFmtId="0" fontId="36" fillId="0" borderId="0" xfId="0" applyFont="1" applyAlignment="1">
      <alignment horizontal="left"/>
    </xf>
    <xf numFmtId="0" fontId="36" fillId="0" borderId="0" xfId="0" applyFont="1" applyAlignment="1">
      <alignment horizontal="left" indent="1"/>
    </xf>
    <xf numFmtId="0" fontId="21" fillId="0" borderId="0" xfId="0" applyFont="1" applyAlignment="1">
      <alignment horizontal="left" indent="1"/>
    </xf>
    <xf numFmtId="0" fontId="21" fillId="0" borderId="0" xfId="0" applyFont="1" applyAlignment="1">
      <alignment horizontal="left" indent="2"/>
    </xf>
    <xf numFmtId="0" fontId="20" fillId="0" borderId="0" xfId="0" applyFont="1" applyAlignment="1">
      <alignment horizontal="left" indent="2"/>
    </xf>
    <xf numFmtId="0" fontId="21" fillId="0" borderId="0" xfId="0" applyFont="1" applyAlignment="1">
      <alignment horizontal="left"/>
    </xf>
    <xf numFmtId="0" fontId="21" fillId="0" borderId="0" xfId="0" quotePrefix="1" applyFont="1" applyAlignment="1">
      <alignment horizontal="left"/>
    </xf>
    <xf numFmtId="0" fontId="20" fillId="0" borderId="0" xfId="0" applyFont="1" applyAlignment="1">
      <alignment horizontal="left"/>
    </xf>
    <xf numFmtId="49" fontId="18" fillId="0" borderId="0" xfId="11" quotePrefix="1" applyNumberFormat="1" applyFont="1" applyAlignment="1">
      <alignment horizontal="left"/>
    </xf>
    <xf numFmtId="0" fontId="5" fillId="8" borderId="0" xfId="11" applyFill="1"/>
    <xf numFmtId="0" fontId="17" fillId="8" borderId="0" xfId="11" applyFont="1" applyFill="1"/>
    <xf numFmtId="49" fontId="18" fillId="8" borderId="0" xfId="11" applyNumberFormat="1" applyFont="1" applyFill="1" applyAlignment="1">
      <alignment horizontal="left"/>
    </xf>
    <xf numFmtId="0" fontId="18" fillId="8" borderId="0" xfId="11" applyFont="1" applyFill="1" applyAlignment="1">
      <alignment horizontal="left" indent="2"/>
    </xf>
    <xf numFmtId="49" fontId="8" fillId="8" borderId="0" xfId="11" applyNumberFormat="1" applyFont="1" applyFill="1" applyAlignment="1">
      <alignment horizontal="left"/>
    </xf>
    <xf numFmtId="0" fontId="8" fillId="8" borderId="0" xfId="11" applyFont="1" applyFill="1" applyAlignment="1">
      <alignment horizontal="left" indent="1"/>
    </xf>
    <xf numFmtId="14" fontId="5" fillId="8" borderId="0" xfId="11" applyNumberFormat="1" applyFont="1" applyFill="1"/>
    <xf numFmtId="49" fontId="5" fillId="8" borderId="0" xfId="11" applyNumberFormat="1" applyFont="1" applyFill="1" applyAlignment="1">
      <alignment horizontal="left"/>
    </xf>
    <xf numFmtId="0" fontId="5" fillId="8" borderId="0" xfId="11" applyFont="1" applyFill="1" applyAlignment="1">
      <alignment horizontal="left" indent="2"/>
    </xf>
    <xf numFmtId="0" fontId="5" fillId="0" borderId="0" xfId="11" applyFont="1" applyFill="1"/>
    <xf numFmtId="164" fontId="5" fillId="0" borderId="0" xfId="11" applyNumberFormat="1" applyFont="1" applyFill="1"/>
    <xf numFmtId="0" fontId="38" fillId="0" borderId="0" xfId="0" applyFont="1"/>
    <xf numFmtId="0" fontId="38" fillId="0" borderId="0" xfId="0" applyFont="1" applyAlignment="1"/>
    <xf numFmtId="0" fontId="38" fillId="0" borderId="0" xfId="0" applyFont="1" applyAlignment="1">
      <alignment horizontal="left"/>
    </xf>
    <xf numFmtId="49" fontId="7" fillId="0" borderId="0" xfId="8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8" fillId="0" borderId="0" xfId="11" applyFont="1" applyAlignment="1">
      <alignment horizontal="left" indent="2"/>
    </xf>
    <xf numFmtId="0" fontId="5" fillId="0" borderId="0" xfId="11" applyFill="1"/>
    <xf numFmtId="49" fontId="18" fillId="0" borderId="0" xfId="11" applyNumberFormat="1" applyFont="1" applyFill="1" applyAlignment="1">
      <alignment horizontal="left"/>
    </xf>
    <xf numFmtId="49" fontId="39" fillId="0" borderId="0" xfId="9" applyNumberFormat="1" applyFont="1" applyAlignment="1">
      <alignment horizontal="left"/>
    </xf>
    <xf numFmtId="0" fontId="39" fillId="0" borderId="0" xfId="9" applyFont="1" applyBorder="1"/>
    <xf numFmtId="0" fontId="40" fillId="0" borderId="0" xfId="9" applyFont="1"/>
    <xf numFmtId="49" fontId="40" fillId="0" borderId="0" xfId="9" applyNumberFormat="1" applyFont="1" applyAlignment="1">
      <alignment horizontal="left"/>
    </xf>
    <xf numFmtId="0" fontId="40" fillId="0" borderId="0" xfId="9" applyFont="1" applyBorder="1"/>
    <xf numFmtId="49" fontId="40" fillId="0" borderId="0" xfId="9" quotePrefix="1" applyNumberFormat="1" applyFont="1" applyAlignment="1">
      <alignment horizontal="left"/>
    </xf>
    <xf numFmtId="0" fontId="40" fillId="0" borderId="0" xfId="9" applyFont="1" applyBorder="1" applyAlignment="1">
      <alignment horizontal="left" indent="1"/>
    </xf>
    <xf numFmtId="0" fontId="39" fillId="0" borderId="0" xfId="9" applyFont="1" applyBorder="1" applyAlignment="1">
      <alignment horizontal="left" indent="1"/>
    </xf>
    <xf numFmtId="0" fontId="40" fillId="0" borderId="0" xfId="9" applyFont="1" applyBorder="1" applyAlignment="1">
      <alignment horizontal="left" indent="2"/>
    </xf>
    <xf numFmtId="0" fontId="39" fillId="0" borderId="0" xfId="9" applyFont="1"/>
    <xf numFmtId="0" fontId="41" fillId="0" borderId="0" xfId="9" applyFont="1"/>
    <xf numFmtId="0" fontId="39" fillId="0" borderId="0" xfId="9" applyFont="1" applyBorder="1" applyAlignment="1"/>
    <xf numFmtId="49" fontId="40" fillId="0" borderId="0" xfId="9" applyNumberFormat="1" applyFont="1"/>
    <xf numFmtId="0" fontId="39" fillId="0" borderId="0" xfId="9" applyFont="1" applyBorder="1" applyAlignment="1">
      <alignment horizontal="left" indent="2"/>
    </xf>
    <xf numFmtId="0" fontId="40" fillId="0" borderId="0" xfId="9" applyFont="1" applyBorder="1" applyAlignment="1">
      <alignment horizontal="left" indent="3"/>
    </xf>
    <xf numFmtId="49" fontId="40" fillId="0" borderId="0" xfId="9" applyNumberFormat="1" applyFont="1" applyFill="1" applyAlignment="1">
      <alignment horizontal="left"/>
    </xf>
    <xf numFmtId="0" fontId="42" fillId="0" borderId="0" xfId="9" applyFont="1"/>
    <xf numFmtId="14" fontId="40" fillId="0" borderId="0" xfId="9" applyNumberFormat="1" applyFont="1"/>
    <xf numFmtId="0" fontId="40" fillId="0" borderId="0" xfId="9" applyFont="1" applyAlignment="1">
      <alignment horizontal="left"/>
    </xf>
    <xf numFmtId="0" fontId="25" fillId="0" borderId="0" xfId="0" applyFont="1" applyAlignment="1"/>
    <xf numFmtId="0" fontId="0" fillId="0" borderId="0" xfId="0" applyAlignment="1">
      <alignment horizontal="centerContinuous"/>
    </xf>
    <xf numFmtId="49" fontId="0" fillId="0" borderId="0" xfId="0" applyNumberFormat="1" applyAlignment="1">
      <alignment horizontal="left" indent="1"/>
    </xf>
    <xf numFmtId="49" fontId="12" fillId="0" borderId="0" xfId="0" applyNumberFormat="1" applyFont="1" applyAlignment="1">
      <alignment horizontal="left" indent="1"/>
    </xf>
    <xf numFmtId="49" fontId="0" fillId="0" borderId="0" xfId="0" applyNumberFormat="1" applyAlignment="1">
      <alignment horizontal="left" indent="2"/>
    </xf>
    <xf numFmtId="49" fontId="20" fillId="0" borderId="0" xfId="0" applyNumberFormat="1" applyFont="1" applyAlignment="1">
      <alignment horizontal="left" indent="2"/>
    </xf>
    <xf numFmtId="49" fontId="20" fillId="0" borderId="0" xfId="0" applyNumberFormat="1" applyFont="1" applyAlignment="1">
      <alignment horizontal="left" indent="3"/>
    </xf>
    <xf numFmtId="49" fontId="12" fillId="0" borderId="0" xfId="0" applyNumberFormat="1" applyFont="1" applyAlignment="1">
      <alignment horizontal="left" indent="3"/>
    </xf>
    <xf numFmtId="0" fontId="8" fillId="0" borderId="0" xfId="8" applyFont="1" applyAlignment="1"/>
    <xf numFmtId="0" fontId="5" fillId="0" borderId="0" xfId="8" applyFont="1"/>
    <xf numFmtId="0" fontId="5" fillId="0" borderId="0" xfId="0" applyFont="1" applyAlignment="1"/>
    <xf numFmtId="0" fontId="7" fillId="0" borderId="0" xfId="0" applyFont="1" applyAlignment="1">
      <alignment horizontal="center" vertical="center"/>
    </xf>
    <xf numFmtId="0" fontId="5" fillId="12" borderId="0" xfId="8" applyFill="1"/>
    <xf numFmtId="0" fontId="40" fillId="0" borderId="0" xfId="9" applyFont="1" applyFill="1" applyBorder="1" applyAlignment="1">
      <alignment horizontal="left" indent="2"/>
    </xf>
    <xf numFmtId="49" fontId="40" fillId="0" borderId="0" xfId="9" applyNumberFormat="1" applyFont="1" applyAlignment="1">
      <alignment horizontal="center"/>
    </xf>
    <xf numFmtId="0" fontId="43" fillId="0" borderId="0" xfId="9" applyFont="1" applyAlignment="1">
      <alignment horizontal="center"/>
    </xf>
    <xf numFmtId="0" fontId="40" fillId="0" borderId="0" xfId="9" applyFont="1" applyAlignment="1">
      <alignment horizontal="center"/>
    </xf>
    <xf numFmtId="0" fontId="17" fillId="0" borderId="0" xfId="8" applyFont="1"/>
    <xf numFmtId="0" fontId="45" fillId="0" borderId="0" xfId="0" applyFont="1"/>
    <xf numFmtId="0" fontId="40" fillId="0" borderId="0" xfId="0" applyFont="1"/>
    <xf numFmtId="0" fontId="60" fillId="0" borderId="0" xfId="13" applyFont="1"/>
    <xf numFmtId="49" fontId="61" fillId="0" borderId="0" xfId="13" applyNumberFormat="1" applyFont="1"/>
    <xf numFmtId="49" fontId="61" fillId="0" borderId="0" xfId="13" applyNumberFormat="1" applyFont="1" applyFill="1"/>
    <xf numFmtId="49" fontId="61" fillId="0" borderId="0" xfId="13" applyNumberFormat="1" applyFont="1" applyAlignment="1">
      <alignment horizontal="center"/>
    </xf>
    <xf numFmtId="49" fontId="61" fillId="0" borderId="0" xfId="13" applyNumberFormat="1" applyFont="1" applyAlignment="1"/>
    <xf numFmtId="0" fontId="61" fillId="0" borderId="0" xfId="13" applyFont="1"/>
    <xf numFmtId="49" fontId="60" fillId="0" borderId="0" xfId="13" applyNumberFormat="1" applyFont="1" applyAlignment="1">
      <alignment horizontal="center"/>
    </xf>
    <xf numFmtId="49" fontId="60" fillId="0" borderId="0" xfId="13" applyNumberFormat="1" applyFont="1" applyBorder="1" applyAlignment="1">
      <alignment horizontal="center"/>
    </xf>
    <xf numFmtId="49" fontId="61" fillId="0" borderId="13" xfId="13" applyNumberFormat="1" applyFont="1" applyFill="1" applyBorder="1" applyAlignment="1">
      <alignment horizontal="center" wrapText="1"/>
    </xf>
    <xf numFmtId="49" fontId="61" fillId="0" borderId="14" xfId="13" applyNumberFormat="1" applyFont="1" applyFill="1" applyBorder="1" applyAlignment="1">
      <alignment horizontal="center" wrapText="1"/>
    </xf>
    <xf numFmtId="0" fontId="62" fillId="41" borderId="15" xfId="13" applyFont="1" applyFill="1" applyBorder="1" applyAlignment="1">
      <alignment horizontal="center" wrapText="1"/>
    </xf>
    <xf numFmtId="0" fontId="62" fillId="41" borderId="16" xfId="13" applyFont="1" applyFill="1" applyBorder="1" applyAlignment="1">
      <alignment horizontal="center" wrapText="1"/>
    </xf>
    <xf numFmtId="0" fontId="61" fillId="0" borderId="17" xfId="13" applyFont="1" applyBorder="1"/>
    <xf numFmtId="0" fontId="62" fillId="42" borderId="18" xfId="13" applyFont="1" applyFill="1" applyBorder="1" applyAlignment="1">
      <alignment wrapText="1"/>
    </xf>
    <xf numFmtId="49" fontId="62" fillId="42" borderId="18" xfId="13" applyNumberFormat="1" applyFont="1" applyFill="1" applyBorder="1" applyAlignment="1">
      <alignment wrapText="1"/>
    </xf>
    <xf numFmtId="49" fontId="62" fillId="42" borderId="19" xfId="13" applyNumberFormat="1" applyFont="1" applyFill="1" applyBorder="1" applyAlignment="1">
      <alignment wrapText="1"/>
    </xf>
    <xf numFmtId="0" fontId="61" fillId="0" borderId="20" xfId="13" applyFont="1" applyBorder="1" applyAlignment="1">
      <alignment wrapText="1"/>
    </xf>
    <xf numFmtId="0" fontId="61" fillId="0" borderId="17" xfId="13" applyFont="1" applyBorder="1" applyAlignment="1">
      <alignment wrapText="1"/>
    </xf>
    <xf numFmtId="0" fontId="61" fillId="0" borderId="0" xfId="13" applyFont="1" applyAlignment="1">
      <alignment wrapText="1"/>
    </xf>
    <xf numFmtId="0" fontId="61" fillId="0" borderId="0" xfId="14" applyFont="1" applyBorder="1"/>
    <xf numFmtId="49" fontId="61" fillId="0" borderId="0" xfId="14" applyNumberFormat="1" applyFont="1" applyBorder="1"/>
    <xf numFmtId="49" fontId="61" fillId="0" borderId="0" xfId="13" applyNumberFormat="1" applyFont="1" applyBorder="1"/>
    <xf numFmtId="0" fontId="61" fillId="0" borderId="0" xfId="13" applyNumberFormat="1" applyFont="1"/>
    <xf numFmtId="49" fontId="64" fillId="0" borderId="21" xfId="13" applyNumberFormat="1" applyFont="1" applyFill="1" applyBorder="1" applyAlignment="1">
      <alignment horizontal="center"/>
    </xf>
    <xf numFmtId="49" fontId="61" fillId="0" borderId="0" xfId="13" applyNumberFormat="1" applyFont="1" applyFill="1" applyAlignment="1">
      <alignment horizontal="center" vertical="top"/>
    </xf>
    <xf numFmtId="49" fontId="61" fillId="0" borderId="0" xfId="13" applyNumberFormat="1" applyFont="1" applyFill="1" applyBorder="1" applyAlignment="1"/>
    <xf numFmtId="49" fontId="64" fillId="0" borderId="22" xfId="13" applyNumberFormat="1" applyFont="1" applyFill="1" applyBorder="1" applyAlignment="1">
      <alignment horizontal="center"/>
    </xf>
    <xf numFmtId="0" fontId="61" fillId="0" borderId="0" xfId="14" applyFont="1" applyFill="1" applyBorder="1"/>
    <xf numFmtId="49" fontId="65" fillId="0" borderId="0" xfId="13" applyNumberFormat="1" applyFont="1" applyFill="1" applyAlignment="1">
      <alignment horizontal="center" vertical="top"/>
    </xf>
    <xf numFmtId="49" fontId="65" fillId="0" borderId="22" xfId="13" applyNumberFormat="1" applyFont="1" applyFill="1" applyBorder="1" applyAlignment="1">
      <alignment horizontal="center" vertical="top"/>
    </xf>
    <xf numFmtId="49" fontId="61" fillId="0" borderId="0" xfId="13" applyNumberFormat="1" applyFont="1" applyFill="1" applyBorder="1" applyAlignment="1">
      <alignment horizontal="center"/>
    </xf>
    <xf numFmtId="0" fontId="61" fillId="0" borderId="0" xfId="13" applyFont="1" applyFill="1"/>
    <xf numFmtId="49" fontId="61" fillId="0" borderId="0" xfId="14" applyNumberFormat="1" applyFont="1" applyFill="1" applyBorder="1"/>
    <xf numFmtId="49" fontId="61" fillId="0" borderId="0" xfId="13" applyNumberFormat="1" applyFont="1" applyFill="1" applyBorder="1"/>
    <xf numFmtId="49" fontId="61" fillId="0" borderId="0" xfId="13" applyNumberFormat="1" applyFont="1" applyFill="1" applyAlignment="1">
      <alignment horizontal="left" vertical="top"/>
    </xf>
    <xf numFmtId="49" fontId="64" fillId="0" borderId="22" xfId="13" quotePrefix="1" applyNumberFormat="1" applyFont="1" applyFill="1" applyBorder="1" applyAlignment="1">
      <alignment horizontal="center"/>
    </xf>
    <xf numFmtId="49" fontId="61" fillId="0" borderId="0" xfId="13" quotePrefix="1" applyNumberFormat="1" applyFont="1" applyFill="1" applyBorder="1" applyAlignment="1">
      <alignment horizontal="center"/>
    </xf>
    <xf numFmtId="0" fontId="61" fillId="0" borderId="0" xfId="13" applyFont="1" applyAlignment="1">
      <alignment horizontal="left"/>
    </xf>
    <xf numFmtId="0" fontId="65" fillId="0" borderId="0" xfId="14" applyFont="1" applyBorder="1"/>
    <xf numFmtId="49" fontId="66" fillId="0" borderId="0" xfId="14" applyNumberFormat="1" applyFont="1" applyBorder="1"/>
    <xf numFmtId="49" fontId="65" fillId="0" borderId="0" xfId="13" applyNumberFormat="1" applyFont="1" applyBorder="1"/>
    <xf numFmtId="49" fontId="65" fillId="0" borderId="22" xfId="13" applyNumberFormat="1" applyFont="1" applyFill="1" applyBorder="1" applyAlignment="1">
      <alignment horizontal="center"/>
    </xf>
    <xf numFmtId="49" fontId="65" fillId="0" borderId="0" xfId="13" applyNumberFormat="1" applyFont="1" applyFill="1" applyBorder="1" applyAlignment="1">
      <alignment horizontal="center"/>
    </xf>
    <xf numFmtId="49" fontId="65" fillId="0" borderId="0" xfId="13" applyNumberFormat="1" applyFont="1" applyFill="1" applyBorder="1" applyAlignment="1"/>
    <xf numFmtId="49" fontId="65" fillId="0" borderId="0" xfId="13" applyNumberFormat="1" applyFont="1" applyFill="1"/>
    <xf numFmtId="0" fontId="66" fillId="0" borderId="0" xfId="13" applyFont="1"/>
    <xf numFmtId="49" fontId="64" fillId="0" borderId="0" xfId="13" applyNumberFormat="1" applyFont="1" applyFill="1" applyBorder="1" applyAlignment="1">
      <alignment horizontal="center"/>
    </xf>
    <xf numFmtId="49" fontId="65" fillId="0" borderId="0" xfId="15" applyNumberFormat="1" applyFont="1"/>
    <xf numFmtId="0" fontId="64" fillId="43" borderId="22" xfId="13" applyFont="1" applyFill="1" applyBorder="1" applyAlignment="1">
      <alignment horizontal="center"/>
    </xf>
    <xf numFmtId="0" fontId="64" fillId="43" borderId="22" xfId="13" applyFont="1" applyFill="1" applyBorder="1" applyAlignment="1"/>
    <xf numFmtId="0" fontId="2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Continuous"/>
    </xf>
    <xf numFmtId="0" fontId="2" fillId="0" borderId="0" xfId="0" applyFont="1" applyAlignment="1"/>
    <xf numFmtId="49" fontId="2" fillId="0" borderId="0" xfId="0" applyNumberFormat="1" applyFont="1" applyAlignment="1">
      <alignment horizontal="left" indent="2"/>
    </xf>
    <xf numFmtId="0" fontId="23" fillId="0" borderId="0" xfId="0" applyFont="1" applyAlignment="1">
      <alignment horizontal="left" indent="2"/>
    </xf>
    <xf numFmtId="17" fontId="0" fillId="0" borderId="0" xfId="0" applyNumberFormat="1"/>
    <xf numFmtId="0" fontId="40" fillId="0" borderId="0" xfId="9" applyFont="1" applyFill="1" applyBorder="1" applyAlignment="1">
      <alignment horizontal="left" indent="1"/>
    </xf>
    <xf numFmtId="17" fontId="40" fillId="0" borderId="0" xfId="9" applyNumberFormat="1" applyFont="1"/>
    <xf numFmtId="3" fontId="40" fillId="0" borderId="0" xfId="9" quotePrefix="1" applyNumberFormat="1" applyFont="1"/>
    <xf numFmtId="49" fontId="39" fillId="0" borderId="0" xfId="9" applyNumberFormat="1" applyFont="1" applyFill="1" applyAlignment="1">
      <alignment horizontal="left"/>
    </xf>
    <xf numFmtId="0" fontId="39" fillId="0" borderId="0" xfId="9" applyFont="1" applyBorder="1" applyAlignment="1">
      <alignment horizontal="left" indent="3"/>
    </xf>
    <xf numFmtId="0" fontId="40" fillId="0" borderId="0" xfId="9" applyFont="1" applyBorder="1" applyAlignment="1">
      <alignment horizontal="left" indent="4"/>
    </xf>
    <xf numFmtId="0" fontId="8" fillId="0" borderId="0" xfId="11" applyFont="1" applyFill="1" applyAlignment="1"/>
    <xf numFmtId="0" fontId="5" fillId="44" borderId="0" xfId="11" applyFill="1"/>
    <xf numFmtId="49" fontId="8" fillId="44" borderId="0" xfId="11" applyNumberFormat="1" applyFont="1" applyFill="1" applyBorder="1" applyAlignment="1">
      <alignment horizontal="left"/>
    </xf>
    <xf numFmtId="0" fontId="8" fillId="44" borderId="0" xfId="11" applyFont="1" applyFill="1" applyBorder="1"/>
    <xf numFmtId="0" fontId="40" fillId="44" borderId="0" xfId="9" applyFont="1" applyFill="1"/>
    <xf numFmtId="0" fontId="8" fillId="44" borderId="0" xfId="11" applyFont="1" applyFill="1" applyBorder="1" applyAlignment="1">
      <alignment horizontal="left" indent="1"/>
    </xf>
    <xf numFmtId="49" fontId="18" fillId="44" borderId="0" xfId="11" applyNumberFormat="1" applyFont="1" applyFill="1" applyBorder="1" applyAlignment="1">
      <alignment horizontal="left"/>
    </xf>
    <xf numFmtId="0" fontId="18" fillId="44" borderId="0" xfId="11" applyFont="1" applyFill="1" applyBorder="1" applyAlignment="1">
      <alignment horizontal="left" indent="2"/>
    </xf>
    <xf numFmtId="0" fontId="8" fillId="44" borderId="0" xfId="11" applyFont="1" applyFill="1" applyBorder="1" applyAlignment="1">
      <alignment horizontal="left" indent="2"/>
    </xf>
    <xf numFmtId="0" fontId="18" fillId="44" borderId="0" xfId="11" applyFont="1" applyFill="1" applyBorder="1" applyAlignment="1">
      <alignment horizontal="left" indent="3"/>
    </xf>
    <xf numFmtId="0" fontId="8" fillId="44" borderId="0" xfId="11" applyFont="1" applyFill="1" applyBorder="1" applyAlignment="1">
      <alignment horizontal="left" indent="3"/>
    </xf>
    <xf numFmtId="0" fontId="18" fillId="44" borderId="0" xfId="11" applyFont="1" applyFill="1" applyBorder="1" applyAlignment="1">
      <alignment horizontal="left" indent="4"/>
    </xf>
    <xf numFmtId="0" fontId="17" fillId="44" borderId="0" xfId="11" applyFont="1" applyFill="1"/>
    <xf numFmtId="49" fontId="18" fillId="44" borderId="0" xfId="11" applyNumberFormat="1" applyFont="1" applyFill="1" applyAlignment="1">
      <alignment horizontal="left"/>
    </xf>
    <xf numFmtId="0" fontId="18" fillId="44" borderId="0" xfId="11" applyFont="1" applyFill="1" applyAlignment="1">
      <alignment horizontal="left" indent="2"/>
    </xf>
    <xf numFmtId="49" fontId="8" fillId="44" borderId="0" xfId="11" applyNumberFormat="1" applyFont="1" applyFill="1" applyAlignment="1">
      <alignment horizontal="left"/>
    </xf>
    <xf numFmtId="0" fontId="8" fillId="44" borderId="0" xfId="11" applyFont="1" applyFill="1" applyAlignment="1">
      <alignment horizontal="left" indent="1"/>
    </xf>
    <xf numFmtId="14" fontId="5" fillId="44" borderId="0" xfId="11" applyNumberFormat="1" applyFont="1" applyFill="1"/>
    <xf numFmtId="49" fontId="5" fillId="44" borderId="0" xfId="11" applyNumberFormat="1" applyFont="1" applyFill="1" applyAlignment="1">
      <alignment horizontal="left"/>
    </xf>
    <xf numFmtId="0" fontId="5" fillId="44" borderId="0" xfId="11" applyFont="1" applyFill="1" applyAlignment="1">
      <alignment horizontal="left" indent="2"/>
    </xf>
    <xf numFmtId="0" fontId="5" fillId="44" borderId="0" xfId="11" applyFont="1" applyFill="1"/>
    <xf numFmtId="0" fontId="5" fillId="44" borderId="0" xfId="11" applyFill="1" applyAlignment="1">
      <alignment horizontal="left"/>
    </xf>
    <xf numFmtId="0" fontId="8" fillId="44" borderId="0" xfId="11" applyFont="1" applyFill="1" applyAlignment="1">
      <alignment horizontal="left" indent="2"/>
    </xf>
    <xf numFmtId="0" fontId="18" fillId="44" borderId="0" xfId="11" applyFont="1" applyFill="1" applyAlignment="1">
      <alignment horizontal="left" indent="3"/>
    </xf>
    <xf numFmtId="0" fontId="37" fillId="44" borderId="0" xfId="11" applyFont="1" applyFill="1" applyAlignment="1">
      <alignment horizontal="left" indent="3"/>
    </xf>
    <xf numFmtId="49" fontId="37" fillId="44" borderId="0" xfId="11" applyNumberFormat="1" applyFont="1" applyFill="1" applyAlignment="1">
      <alignment horizontal="left"/>
    </xf>
    <xf numFmtId="0" fontId="5" fillId="44" borderId="0" xfId="11" applyFont="1" applyFill="1" applyAlignment="1">
      <alignment horizontal="left" indent="3"/>
    </xf>
    <xf numFmtId="0" fontId="8" fillId="44" borderId="0" xfId="11" applyFont="1" applyFill="1"/>
    <xf numFmtId="49" fontId="39" fillId="44" borderId="0" xfId="9" applyNumberFormat="1" applyFont="1" applyFill="1" applyAlignment="1">
      <alignment horizontal="left"/>
    </xf>
    <xf numFmtId="0" fontId="39" fillId="44" borderId="0" xfId="9" applyFont="1" applyFill="1" applyBorder="1"/>
    <xf numFmtId="0" fontId="39" fillId="44" borderId="0" xfId="9" applyFont="1" applyFill="1" applyBorder="1" applyAlignment="1">
      <alignment horizontal="left" indent="1"/>
    </xf>
    <xf numFmtId="49" fontId="40" fillId="44" borderId="0" xfId="9" applyNumberFormat="1" applyFont="1" applyFill="1" applyAlignment="1">
      <alignment horizontal="left"/>
    </xf>
    <xf numFmtId="0" fontId="40" fillId="44" borderId="0" xfId="9" applyFont="1" applyFill="1" applyBorder="1" applyAlignment="1">
      <alignment horizontal="left" indent="2"/>
    </xf>
    <xf numFmtId="49" fontId="44" fillId="44" borderId="0" xfId="9" applyNumberFormat="1" applyFont="1" applyFill="1" applyAlignment="1">
      <alignment horizontal="left"/>
    </xf>
    <xf numFmtId="0" fontId="44" fillId="44" borderId="0" xfId="9" applyFont="1" applyFill="1" applyBorder="1" applyAlignment="1">
      <alignment horizontal="left" indent="2"/>
    </xf>
    <xf numFmtId="0" fontId="42" fillId="44" borderId="0" xfId="9" applyFont="1" applyFill="1"/>
    <xf numFmtId="0" fontId="43" fillId="0" borderId="0" xfId="9" applyFont="1"/>
    <xf numFmtId="0" fontId="69" fillId="0" borderId="23" xfId="12" applyNumberFormat="1" applyFont="1" applyBorder="1" applyAlignment="1">
      <alignment horizontal="centerContinuous"/>
    </xf>
    <xf numFmtId="0" fontId="70" fillId="0" borderId="24" xfId="12" applyNumberFormat="1" applyFont="1" applyBorder="1" applyAlignment="1">
      <alignment horizontal="centerContinuous"/>
    </xf>
    <xf numFmtId="0" fontId="70" fillId="0" borderId="25" xfId="12" applyNumberFormat="1" applyFont="1" applyBorder="1" applyAlignment="1">
      <alignment horizontal="centerContinuous"/>
    </xf>
    <xf numFmtId="0" fontId="71" fillId="0" borderId="0" xfId="12" applyNumberFormat="1" applyFont="1"/>
    <xf numFmtId="0" fontId="72" fillId="41" borderId="15" xfId="13" applyFont="1" applyFill="1" applyBorder="1" applyAlignment="1">
      <alignment horizontal="center" wrapText="1"/>
    </xf>
    <xf numFmtId="0" fontId="72" fillId="41" borderId="18" xfId="13" applyFont="1" applyFill="1" applyBorder="1" applyAlignment="1">
      <alignment horizontal="center" wrapText="1"/>
    </xf>
    <xf numFmtId="0" fontId="72" fillId="42" borderId="18" xfId="13" applyFont="1" applyFill="1" applyBorder="1" applyAlignment="1">
      <alignment wrapText="1"/>
    </xf>
    <xf numFmtId="49" fontId="72" fillId="42" borderId="18" xfId="13" applyNumberFormat="1" applyFont="1" applyFill="1" applyBorder="1" applyAlignment="1">
      <alignment horizontal="center" wrapText="1"/>
    </xf>
    <xf numFmtId="0" fontId="73" fillId="0" borderId="22" xfId="13" quotePrefix="1" applyNumberFormat="1" applyFont="1" applyFill="1" applyBorder="1" applyAlignment="1">
      <alignment horizontal="left"/>
    </xf>
    <xf numFmtId="0" fontId="71" fillId="0" borderId="0" xfId="12" quotePrefix="1" applyNumberFormat="1" applyFont="1"/>
    <xf numFmtId="0" fontId="74" fillId="0" borderId="0" xfId="12" applyNumberFormat="1" applyFont="1" applyAlignment="1">
      <alignment horizontal="center"/>
    </xf>
    <xf numFmtId="0" fontId="1" fillId="0" borderId="0" xfId="12" applyNumberFormat="1" applyFont="1"/>
    <xf numFmtId="0" fontId="1" fillId="0" borderId="0" xfId="12" quotePrefix="1" applyNumberFormat="1" applyFont="1"/>
    <xf numFmtId="0" fontId="69" fillId="0" borderId="24" xfId="12" applyNumberFormat="1" applyFont="1" applyBorder="1" applyAlignment="1">
      <alignment horizontal="centerContinuous"/>
    </xf>
    <xf numFmtId="0" fontId="69" fillId="0" borderId="25" xfId="12" applyNumberFormat="1" applyFont="1" applyBorder="1" applyAlignment="1">
      <alignment horizontal="centerContinuous"/>
    </xf>
    <xf numFmtId="49" fontId="72" fillId="42" borderId="18" xfId="13" applyNumberFormat="1" applyFont="1" applyFill="1" applyBorder="1" applyAlignment="1">
      <alignment horizontal="center"/>
    </xf>
    <xf numFmtId="0" fontId="71" fillId="0" borderId="0" xfId="12" applyNumberFormat="1" applyFont="1" applyFill="1"/>
    <xf numFmtId="0" fontId="39" fillId="0" borderId="23" xfId="9" applyFont="1" applyBorder="1" applyAlignment="1">
      <alignment horizontal="centerContinuous"/>
    </xf>
    <xf numFmtId="0" fontId="39" fillId="0" borderId="24" xfId="9" applyFont="1" applyBorder="1" applyAlignment="1">
      <alignment horizontal="centerContinuous"/>
    </xf>
    <xf numFmtId="0" fontId="75" fillId="0" borderId="25" xfId="0" applyFont="1" applyBorder="1" applyAlignment="1">
      <alignment horizontal="centerContinuous"/>
    </xf>
    <xf numFmtId="0" fontId="39" fillId="0" borderId="23" xfId="0" applyFont="1" applyBorder="1" applyAlignment="1">
      <alignment horizontal="centerContinuous"/>
    </xf>
    <xf numFmtId="0" fontId="45" fillId="0" borderId="25" xfId="0" applyFont="1" applyBorder="1" applyAlignment="1">
      <alignment horizontal="centerContinuous"/>
    </xf>
    <xf numFmtId="49" fontId="45" fillId="0" borderId="0" xfId="13" applyNumberFormat="1" applyFont="1" applyBorder="1" applyAlignment="1">
      <alignment horizontal="center"/>
    </xf>
    <xf numFmtId="49" fontId="45" fillId="0" borderId="0" xfId="13" applyNumberFormat="1" applyFont="1" applyBorder="1" applyAlignment="1">
      <alignment horizontal="left"/>
    </xf>
    <xf numFmtId="49" fontId="45" fillId="0" borderId="0" xfId="13" applyNumberFormat="1" applyFont="1" applyFill="1" applyBorder="1" applyAlignment="1">
      <alignment horizontal="center"/>
    </xf>
    <xf numFmtId="49" fontId="71" fillId="0" borderId="0" xfId="13" applyNumberFormat="1" applyFont="1" applyBorder="1" applyAlignment="1">
      <alignment horizontal="center"/>
    </xf>
    <xf numFmtId="49" fontId="71" fillId="0" borderId="0" xfId="13" applyNumberFormat="1" applyFont="1" applyBorder="1" applyAlignment="1">
      <alignment horizontal="left"/>
    </xf>
    <xf numFmtId="49" fontId="71" fillId="0" borderId="0" xfId="13" applyNumberFormat="1" applyFont="1" applyFill="1" applyBorder="1" applyAlignment="1">
      <alignment horizontal="center"/>
    </xf>
    <xf numFmtId="0" fontId="71" fillId="0" borderId="0" xfId="6" quotePrefix="1" applyFont="1" applyAlignment="1">
      <alignment horizontal="center"/>
    </xf>
    <xf numFmtId="0" fontId="71" fillId="0" borderId="0" xfId="6" applyFont="1"/>
    <xf numFmtId="0" fontId="45" fillId="0" borderId="0" xfId="13" applyNumberFormat="1" applyFont="1" applyBorder="1" applyAlignment="1">
      <alignment horizontal="left"/>
    </xf>
    <xf numFmtId="0" fontId="73" fillId="0" borderId="0" xfId="6" applyFont="1"/>
    <xf numFmtId="0" fontId="76" fillId="0" borderId="0" xfId="6" applyFont="1" applyAlignment="1">
      <alignment horizontal="center"/>
    </xf>
    <xf numFmtId="14" fontId="73" fillId="0" borderId="0" xfId="6" applyNumberFormat="1" applyFont="1"/>
    <xf numFmtId="0" fontId="77" fillId="0" borderId="0" xfId="6" applyFont="1" applyAlignment="1">
      <alignment horizontal="right"/>
    </xf>
    <xf numFmtId="0" fontId="78" fillId="0" borderId="0" xfId="6" applyFont="1" applyFill="1"/>
    <xf numFmtId="0" fontId="73" fillId="0" borderId="0" xfId="6" applyFont="1" applyFill="1"/>
    <xf numFmtId="14" fontId="73" fillId="0" borderId="0" xfId="6" applyNumberFormat="1" applyFont="1" applyFill="1"/>
    <xf numFmtId="0" fontId="73" fillId="9" borderId="0" xfId="6" applyFont="1" applyFill="1"/>
    <xf numFmtId="0" fontId="45" fillId="0" borderId="0" xfId="6" applyFont="1"/>
    <xf numFmtId="0" fontId="79" fillId="0" borderId="0" xfId="6" applyFont="1" applyAlignment="1">
      <alignment horizontal="center"/>
    </xf>
    <xf numFmtId="14" fontId="73" fillId="9" borderId="0" xfId="6" applyNumberFormat="1" applyFont="1" applyFill="1"/>
    <xf numFmtId="0" fontId="73" fillId="0" borderId="0" xfId="6" quotePrefix="1" applyFont="1"/>
    <xf numFmtId="14" fontId="45" fillId="0" borderId="0" xfId="6" applyNumberFormat="1" applyFont="1"/>
    <xf numFmtId="0" fontId="73" fillId="11" borderId="0" xfId="6" applyFont="1" applyFill="1"/>
    <xf numFmtId="0" fontId="73" fillId="0" borderId="0" xfId="6" applyFont="1" applyAlignment="1">
      <alignment horizontal="right"/>
    </xf>
    <xf numFmtId="0" fontId="73" fillId="10" borderId="0" xfId="6" applyFont="1" applyFill="1"/>
    <xf numFmtId="0" fontId="80" fillId="10" borderId="0" xfId="6" applyFont="1" applyFill="1"/>
    <xf numFmtId="0" fontId="73" fillId="0" borderId="22" xfId="6" applyFont="1" applyBorder="1"/>
    <xf numFmtId="0" fontId="73" fillId="0" borderId="0" xfId="13" quotePrefix="1" applyNumberFormat="1" applyFont="1" applyFill="1" applyBorder="1" applyAlignment="1">
      <alignment horizontal="left"/>
    </xf>
    <xf numFmtId="0" fontId="45" fillId="0" borderId="0" xfId="0" applyFont="1" applyAlignment="1">
      <alignment horizontal="center" wrapText="1"/>
    </xf>
    <xf numFmtId="0" fontId="40" fillId="0" borderId="0" xfId="9" applyFont="1" applyFill="1" applyAlignment="1">
      <alignment horizontal="center"/>
    </xf>
    <xf numFmtId="0" fontId="23" fillId="0" borderId="0" xfId="0" applyFont="1" applyAlignment="1">
      <alignment horizontal="left" indent="3"/>
    </xf>
    <xf numFmtId="0" fontId="26" fillId="0" borderId="0" xfId="0" applyFont="1" applyAlignment="1">
      <alignment horizontal="left" indent="4"/>
    </xf>
    <xf numFmtId="0" fontId="81" fillId="0" borderId="0" xfId="0" applyFont="1"/>
    <xf numFmtId="0" fontId="35" fillId="0" borderId="0" xfId="4" applyFont="1" applyFill="1"/>
    <xf numFmtId="0" fontId="40" fillId="0" borderId="0" xfId="4" applyFont="1" applyFill="1"/>
    <xf numFmtId="0" fontId="40" fillId="0" borderId="0" xfId="4" applyFont="1" applyFill="1" applyAlignment="1">
      <alignment horizontal="left" indent="3"/>
    </xf>
    <xf numFmtId="49" fontId="39" fillId="0" borderId="0" xfId="4" applyNumberFormat="1" applyFont="1" applyFill="1" applyAlignment="1">
      <alignment horizontal="left" vertical="center"/>
    </xf>
    <xf numFmtId="165" fontId="39" fillId="0" borderId="0" xfId="4" applyNumberFormat="1" applyFont="1" applyFill="1" applyAlignment="1" applyProtection="1">
      <alignment horizontal="left" vertical="center" indent="5"/>
    </xf>
    <xf numFmtId="49" fontId="40" fillId="0" borderId="0" xfId="4" applyNumberFormat="1" applyFont="1" applyFill="1" applyAlignment="1">
      <alignment horizontal="left" vertical="center"/>
    </xf>
    <xf numFmtId="165" fontId="40" fillId="0" borderId="0" xfId="4" applyNumberFormat="1" applyFont="1" applyFill="1" applyAlignment="1" applyProtection="1">
      <alignment horizontal="left" vertical="center" indent="6"/>
    </xf>
    <xf numFmtId="165" fontId="40" fillId="0" borderId="0" xfId="4" applyNumberFormat="1" applyFont="1" applyFill="1" applyAlignment="1" applyProtection="1">
      <alignment horizontal="left" vertical="center" indent="4"/>
    </xf>
    <xf numFmtId="49" fontId="41" fillId="0" borderId="0" xfId="11" applyNumberFormat="1" applyFont="1" applyFill="1" applyAlignment="1">
      <alignment horizontal="center" vertical="center"/>
    </xf>
    <xf numFmtId="49" fontId="41" fillId="0" borderId="0" xfId="11" applyNumberFormat="1" applyFont="1" applyFill="1" applyAlignment="1">
      <alignment horizontal="left" vertical="center"/>
    </xf>
    <xf numFmtId="49" fontId="39" fillId="0" borderId="0" xfId="11" applyNumberFormat="1" applyFont="1" applyFill="1" applyAlignment="1">
      <alignment horizontal="left" vertical="center"/>
    </xf>
    <xf numFmtId="165" fontId="82" fillId="0" borderId="0" xfId="11" applyNumberFormat="1" applyFont="1" applyFill="1" applyAlignment="1" applyProtection="1">
      <alignment horizontal="left" vertical="center"/>
    </xf>
    <xf numFmtId="165" fontId="82" fillId="0" borderId="0" xfId="11" applyNumberFormat="1" applyFont="1" applyFill="1" applyAlignment="1" applyProtection="1">
      <alignment horizontal="left" vertical="center" indent="1"/>
    </xf>
    <xf numFmtId="165" fontId="82" fillId="0" borderId="0" xfId="11" applyNumberFormat="1" applyFont="1" applyFill="1" applyAlignment="1" applyProtection="1">
      <alignment horizontal="left" vertical="center" indent="2"/>
    </xf>
    <xf numFmtId="165" fontId="82" fillId="0" borderId="0" xfId="11" applyNumberFormat="1" applyFont="1" applyFill="1" applyAlignment="1" applyProtection="1">
      <alignment horizontal="left" vertical="center" indent="3"/>
    </xf>
    <xf numFmtId="49" fontId="40" fillId="0" borderId="0" xfId="11" applyNumberFormat="1" applyFont="1" applyFill="1" applyAlignment="1">
      <alignment horizontal="left" vertical="center"/>
    </xf>
    <xf numFmtId="165" fontId="40" fillId="0" borderId="0" xfId="11" applyNumberFormat="1" applyFont="1" applyFill="1" applyAlignment="1" applyProtection="1">
      <alignment horizontal="left" vertical="center" indent="4"/>
    </xf>
    <xf numFmtId="0" fontId="40" fillId="0" borderId="0" xfId="11" applyFont="1" applyFill="1"/>
    <xf numFmtId="14" fontId="40" fillId="0" borderId="0" xfId="11" applyNumberFormat="1" applyFont="1" applyFill="1"/>
    <xf numFmtId="0" fontId="40" fillId="0" borderId="0" xfId="11" applyFont="1" applyFill="1" applyAlignment="1">
      <alignment horizontal="left" indent="4"/>
    </xf>
    <xf numFmtId="0" fontId="40" fillId="0" borderId="0" xfId="0" applyFont="1" applyFill="1"/>
    <xf numFmtId="165" fontId="39" fillId="0" borderId="0" xfId="11" applyNumberFormat="1" applyFont="1" applyFill="1" applyAlignment="1" applyProtection="1">
      <alignment horizontal="left" vertical="center" indent="3"/>
    </xf>
    <xf numFmtId="0" fontId="39" fillId="0" borderId="0" xfId="11" applyFont="1" applyFill="1"/>
    <xf numFmtId="0" fontId="39" fillId="0" borderId="0" xfId="11" applyFont="1" applyFill="1" applyAlignment="1">
      <alignment horizontal="left" indent="3"/>
    </xf>
    <xf numFmtId="165" fontId="83" fillId="0" borderId="0" xfId="11" applyNumberFormat="1" applyFont="1" applyFill="1" applyAlignment="1" applyProtection="1">
      <alignment horizontal="left" vertical="center" indent="4"/>
    </xf>
    <xf numFmtId="165" fontId="83" fillId="0" borderId="0" xfId="11" applyNumberFormat="1" applyFont="1" applyFill="1" applyAlignment="1" applyProtection="1">
      <alignment horizontal="left" vertical="center" indent="3"/>
    </xf>
    <xf numFmtId="165" fontId="40" fillId="0" borderId="0" xfId="11" applyNumberFormat="1" applyFont="1" applyFill="1" applyAlignment="1" applyProtection="1">
      <alignment horizontal="left" vertical="center" indent="3"/>
    </xf>
    <xf numFmtId="165" fontId="82" fillId="0" borderId="0" xfId="11" applyNumberFormat="1" applyFont="1" applyFill="1" applyAlignment="1" applyProtection="1">
      <alignment horizontal="left" vertical="center" indent="4"/>
    </xf>
    <xf numFmtId="165" fontId="82" fillId="0" borderId="0" xfId="11" applyNumberFormat="1" applyFont="1" applyFill="1" applyAlignment="1" applyProtection="1">
      <alignment horizontal="left" vertical="center" indent="5"/>
    </xf>
    <xf numFmtId="165" fontId="83" fillId="0" borderId="0" xfId="11" applyNumberFormat="1" applyFont="1" applyFill="1" applyAlignment="1" applyProtection="1">
      <alignment horizontal="left" vertical="center" indent="6"/>
    </xf>
    <xf numFmtId="49" fontId="42" fillId="0" borderId="0" xfId="11" applyNumberFormat="1" applyFont="1" applyFill="1" applyAlignment="1">
      <alignment horizontal="left" vertical="center"/>
    </xf>
    <xf numFmtId="165" fontId="83" fillId="0" borderId="0" xfId="11" applyNumberFormat="1" applyFont="1" applyFill="1" applyAlignment="1" applyProtection="1">
      <alignment horizontal="left" vertical="center" indent="5"/>
    </xf>
    <xf numFmtId="49" fontId="40" fillId="0" borderId="0" xfId="11" quotePrefix="1" applyNumberFormat="1" applyFont="1" applyFill="1" applyAlignment="1">
      <alignment horizontal="left" vertical="center"/>
    </xf>
    <xf numFmtId="165" fontId="40" fillId="0" borderId="0" xfId="11" applyNumberFormat="1" applyFont="1" applyFill="1" applyAlignment="1" applyProtection="1">
      <alignment horizontal="left" vertical="center" indent="6"/>
    </xf>
    <xf numFmtId="49" fontId="40" fillId="0" borderId="0" xfId="11" applyNumberFormat="1" applyFont="1" applyFill="1" applyAlignment="1">
      <alignment horizontal="left"/>
    </xf>
    <xf numFmtId="165" fontId="40" fillId="0" borderId="0" xfId="11" applyNumberFormat="1" applyFont="1" applyFill="1" applyAlignment="1" applyProtection="1">
      <alignment horizontal="left" vertical="center" indent="5"/>
    </xf>
    <xf numFmtId="165" fontId="82" fillId="0" borderId="0" xfId="11" applyNumberFormat="1" applyFont="1" applyFill="1" applyAlignment="1" applyProtection="1">
      <alignment vertical="center"/>
    </xf>
    <xf numFmtId="165" fontId="39" fillId="0" borderId="0" xfId="11" applyNumberFormat="1" applyFont="1" applyFill="1" applyAlignment="1" applyProtection="1">
      <alignment horizontal="left" vertical="center" indent="4"/>
    </xf>
    <xf numFmtId="165" fontId="83" fillId="0" borderId="0" xfId="11" applyNumberFormat="1" applyFont="1" applyFill="1" applyAlignment="1" applyProtection="1">
      <alignment vertical="center"/>
    </xf>
    <xf numFmtId="0" fontId="40" fillId="0" borderId="0" xfId="11" applyFont="1" applyFill="1" applyAlignment="1">
      <alignment horizontal="left" vertical="center" indent="4"/>
    </xf>
    <xf numFmtId="165" fontId="82" fillId="0" borderId="0" xfId="11" applyNumberFormat="1" applyFont="1" applyFill="1" applyAlignment="1" applyProtection="1">
      <alignment horizontal="left" vertical="center" indent="6"/>
    </xf>
    <xf numFmtId="165" fontId="83" fillId="0" borderId="0" xfId="11" applyNumberFormat="1" applyFont="1" applyFill="1" applyAlignment="1" applyProtection="1">
      <alignment horizontal="left" vertical="center" indent="7"/>
    </xf>
    <xf numFmtId="165" fontId="40" fillId="0" borderId="0" xfId="11" applyNumberFormat="1" applyFont="1" applyFill="1" applyAlignment="1" applyProtection="1">
      <alignment horizontal="left" vertical="center" indent="7"/>
    </xf>
    <xf numFmtId="165" fontId="40" fillId="0" borderId="0" xfId="4" applyNumberFormat="1" applyFont="1" applyFill="1" applyAlignment="1" applyProtection="1">
      <alignment horizontal="left" vertical="center" indent="5"/>
    </xf>
    <xf numFmtId="0" fontId="39" fillId="0" borderId="0" xfId="11" applyFont="1" applyFill="1" applyAlignment="1">
      <alignment vertical="center"/>
    </xf>
    <xf numFmtId="0" fontId="39" fillId="0" borderId="0" xfId="11" applyFont="1" applyFill="1" applyAlignment="1">
      <alignment horizontal="left" vertical="center" indent="1"/>
    </xf>
    <xf numFmtId="0" fontId="39" fillId="0" borderId="0" xfId="11" applyFont="1" applyFill="1" applyAlignment="1">
      <alignment horizontal="left" vertical="center" indent="2"/>
    </xf>
    <xf numFmtId="0" fontId="39" fillId="0" borderId="0" xfId="11" applyFont="1" applyFill="1" applyAlignment="1">
      <alignment horizontal="left" vertical="center" indent="3"/>
    </xf>
    <xf numFmtId="49" fontId="40" fillId="0" borderId="0" xfId="0" applyNumberFormat="1" applyFont="1" applyFill="1"/>
    <xf numFmtId="0" fontId="40" fillId="0" borderId="0" xfId="0" applyFont="1" applyFill="1" applyAlignment="1">
      <alignment horizontal="left" indent="4"/>
    </xf>
    <xf numFmtId="0" fontId="39" fillId="0" borderId="0" xfId="0" applyFont="1" applyFill="1" applyAlignment="1">
      <alignment horizontal="left" indent="2"/>
    </xf>
    <xf numFmtId="0" fontId="40" fillId="0" borderId="0" xfId="0" applyFont="1" applyFill="1" applyAlignment="1">
      <alignment horizontal="left" indent="3"/>
    </xf>
    <xf numFmtId="0" fontId="40" fillId="0" borderId="0" xfId="0" applyFont="1" applyFill="1" applyAlignment="1">
      <alignment horizontal="left"/>
    </xf>
    <xf numFmtId="0" fontId="40" fillId="0" borderId="0" xfId="0" applyFont="1" applyFill="1" applyAlignment="1"/>
    <xf numFmtId="0" fontId="40" fillId="0" borderId="0" xfId="0" applyFont="1" applyFill="1" applyAlignment="1">
      <alignment horizontal="left" indent="2"/>
    </xf>
    <xf numFmtId="0" fontId="40" fillId="0" borderId="0" xfId="0" applyFont="1" applyFill="1" applyAlignment="1">
      <alignment horizontal="left" indent="5"/>
    </xf>
    <xf numFmtId="0" fontId="40" fillId="0" borderId="0" xfId="11" applyFont="1" applyFill="1" applyAlignment="1">
      <alignment horizontal="left" indent="1"/>
    </xf>
    <xf numFmtId="0" fontId="40" fillId="0" borderId="0" xfId="11" applyFont="1" applyFill="1" applyAlignment="1">
      <alignment vertical="center"/>
    </xf>
    <xf numFmtId="49" fontId="40" fillId="0" borderId="0" xfId="11" applyNumberFormat="1" applyFont="1" applyFill="1" applyAlignment="1">
      <alignment horizontal="left" vertical="center" indent="1"/>
    </xf>
    <xf numFmtId="0" fontId="40" fillId="0" borderId="0" xfId="11" applyFont="1" applyFill="1" applyAlignment="1">
      <alignment horizontal="left" vertical="center" indent="1"/>
    </xf>
    <xf numFmtId="0" fontId="40" fillId="0" borderId="0" xfId="11" applyFont="1" applyFill="1" applyAlignment="1">
      <alignment horizontal="left" indent="2"/>
    </xf>
    <xf numFmtId="0" fontId="40" fillId="0" borderId="0" xfId="11" applyFont="1" applyFill="1" applyAlignment="1">
      <alignment horizontal="left" indent="3"/>
    </xf>
    <xf numFmtId="14" fontId="40" fillId="0" borderId="0" xfId="11" applyNumberFormat="1" applyFont="1" applyFill="1" applyAlignment="1">
      <alignment horizontal="left" vertical="center"/>
    </xf>
    <xf numFmtId="0" fontId="40" fillId="0" borderId="0" xfId="11" applyFont="1" applyFill="1" applyAlignment="1">
      <alignment horizontal="left" indent="5"/>
    </xf>
    <xf numFmtId="49" fontId="40" fillId="0" borderId="0" xfId="11" applyNumberFormat="1" applyFont="1" applyFill="1" applyAlignment="1">
      <alignment horizontal="left" vertical="center" indent="2"/>
    </xf>
    <xf numFmtId="0" fontId="40" fillId="0" borderId="0" xfId="0" quotePrefix="1" applyFont="1" applyFill="1"/>
    <xf numFmtId="49" fontId="84" fillId="0" borderId="0" xfId="11" applyNumberFormat="1" applyFont="1" applyFill="1" applyAlignment="1">
      <alignment horizontal="left" vertical="center"/>
    </xf>
    <xf numFmtId="0" fontId="40" fillId="0" borderId="0" xfId="11" quotePrefix="1" applyFont="1" applyFill="1"/>
    <xf numFmtId="165" fontId="40" fillId="0" borderId="0" xfId="11" applyNumberFormat="1" applyFont="1" applyFill="1" applyAlignment="1" applyProtection="1">
      <alignment horizontal="center" vertical="top"/>
    </xf>
    <xf numFmtId="165" fontId="83" fillId="0" borderId="0" xfId="11" applyNumberFormat="1" applyFont="1" applyFill="1" applyAlignment="1" applyProtection="1">
      <alignment horizontal="center" vertical="top"/>
    </xf>
    <xf numFmtId="14" fontId="42" fillId="0" borderId="0" xfId="11" applyNumberFormat="1" applyFont="1" applyFill="1"/>
    <xf numFmtId="0" fontId="40" fillId="0" borderId="0" xfId="11" applyFont="1" applyFill="1" applyAlignment="1">
      <alignment horizontal="left"/>
    </xf>
    <xf numFmtId="0" fontId="39" fillId="0" borderId="0" xfId="11" applyFont="1" applyFill="1" applyAlignment="1">
      <alignment horizontal="left" indent="1"/>
    </xf>
    <xf numFmtId="9" fontId="40" fillId="0" borderId="0" xfId="55" applyFont="1" applyFill="1"/>
    <xf numFmtId="14" fontId="40" fillId="0" borderId="0" xfId="55" applyNumberFormat="1" applyFont="1" applyFill="1"/>
    <xf numFmtId="0" fontId="40" fillId="0" borderId="0" xfId="11" applyNumberFormat="1" applyFont="1" applyFill="1"/>
    <xf numFmtId="0" fontId="40" fillId="0" borderId="0" xfId="11" quotePrefix="1" applyFont="1" applyFill="1" applyAlignment="1">
      <alignment horizontal="left"/>
    </xf>
    <xf numFmtId="49" fontId="85" fillId="0" borderId="0" xfId="11" applyNumberFormat="1" applyFont="1" applyAlignment="1">
      <alignment horizontal="left"/>
    </xf>
    <xf numFmtId="0" fontId="85" fillId="0" borderId="0" xfId="11" applyFont="1" applyAlignment="1">
      <alignment horizontal="left" indent="2"/>
    </xf>
    <xf numFmtId="0" fontId="42" fillId="0" borderId="0" xfId="11" applyFont="1" applyFill="1"/>
    <xf numFmtId="0" fontId="86" fillId="0" borderId="0" xfId="6" applyFont="1" applyFill="1"/>
    <xf numFmtId="0" fontId="5" fillId="0" borderId="0" xfId="8" applyAlignment="1">
      <alignment horizontal="left" indent="2"/>
    </xf>
    <xf numFmtId="0" fontId="5" fillId="0" borderId="0" xfId="8" applyAlignment="1">
      <alignment horizontal="left" indent="3"/>
    </xf>
    <xf numFmtId="49" fontId="5" fillId="0" borderId="0" xfId="8" quotePrefix="1" applyNumberFormat="1" applyFont="1" applyAlignment="1"/>
    <xf numFmtId="49" fontId="39" fillId="45" borderId="0" xfId="11" applyNumberFormat="1" applyFont="1" applyFill="1" applyAlignment="1">
      <alignment horizontal="left" vertical="center"/>
    </xf>
    <xf numFmtId="165" fontId="82" fillId="45" borderId="0" xfId="11" applyNumberFormat="1" applyFont="1" applyFill="1" applyAlignment="1" applyProtection="1">
      <alignment horizontal="left" vertical="center" indent="3"/>
    </xf>
    <xf numFmtId="165" fontId="82" fillId="45" borderId="0" xfId="11" applyNumberFormat="1" applyFont="1" applyFill="1" applyAlignment="1" applyProtection="1">
      <alignment horizontal="left" vertical="center" indent="6"/>
    </xf>
    <xf numFmtId="0" fontId="40" fillId="45" borderId="0" xfId="11" applyFont="1" applyFill="1"/>
    <xf numFmtId="0" fontId="39" fillId="45" borderId="0" xfId="11" applyFont="1" applyFill="1" applyAlignment="1">
      <alignment horizontal="left" vertical="center" indent="1"/>
    </xf>
    <xf numFmtId="0" fontId="39" fillId="45" borderId="0" xfId="0" applyFont="1" applyFill="1" applyAlignment="1">
      <alignment horizontal="left" indent="2"/>
    </xf>
    <xf numFmtId="49" fontId="39" fillId="45" borderId="0" xfId="0" applyNumberFormat="1" applyFont="1" applyFill="1"/>
    <xf numFmtId="0" fontId="40" fillId="45" borderId="0" xfId="0" applyFont="1" applyFill="1" applyAlignment="1">
      <alignment horizontal="left" indent="4"/>
    </xf>
    <xf numFmtId="0" fontId="40" fillId="45" borderId="0" xfId="11" applyFont="1" applyFill="1" applyAlignment="1">
      <alignment horizontal="left" indent="2"/>
    </xf>
    <xf numFmtId="0" fontId="40" fillId="45" borderId="0" xfId="0" applyFont="1" applyFill="1" applyAlignment="1">
      <alignment horizontal="left" indent="3"/>
    </xf>
    <xf numFmtId="0" fontId="39" fillId="45" borderId="0" xfId="11" applyFont="1" applyFill="1"/>
    <xf numFmtId="0" fontId="39" fillId="45" borderId="0" xfId="0" applyFont="1" applyFill="1" applyAlignment="1">
      <alignment horizontal="left" indent="1"/>
    </xf>
    <xf numFmtId="9" fontId="39" fillId="45" borderId="0" xfId="55" applyFont="1" applyFill="1"/>
    <xf numFmtId="9" fontId="39" fillId="45" borderId="0" xfId="55" applyFont="1" applyFill="1" applyAlignment="1">
      <alignment horizontal="left" indent="1"/>
    </xf>
    <xf numFmtId="0" fontId="40" fillId="45" borderId="0" xfId="0" applyFont="1" applyFill="1" applyAlignment="1">
      <alignment horizontal="left" indent="2"/>
    </xf>
    <xf numFmtId="14" fontId="41" fillId="0" borderId="0" xfId="11" applyNumberFormat="1" applyFont="1" applyFill="1" applyAlignment="1">
      <alignment horizontal="left" vertical="center"/>
    </xf>
    <xf numFmtId="0" fontId="1" fillId="0" borderId="0" xfId="12" applyNumberFormat="1" applyFont="1" applyAlignment="1">
      <alignment horizontal="left"/>
    </xf>
    <xf numFmtId="165" fontId="88" fillId="0" borderId="0" xfId="11" applyNumberFormat="1" applyFont="1" applyFill="1" applyAlignment="1" applyProtection="1">
      <alignment horizontal="left" vertical="center" indent="5"/>
    </xf>
    <xf numFmtId="49" fontId="60" fillId="0" borderId="0" xfId="13" applyNumberFormat="1" applyFont="1" applyAlignment="1">
      <alignment horizontal="center"/>
    </xf>
    <xf numFmtId="49" fontId="60" fillId="0" borderId="2" xfId="13" applyNumberFormat="1" applyFont="1" applyBorder="1" applyAlignment="1">
      <alignment horizontal="center"/>
    </xf>
    <xf numFmtId="49" fontId="60" fillId="0" borderId="3" xfId="13" applyNumberFormat="1" applyFont="1" applyBorder="1" applyAlignment="1">
      <alignment horizontal="center"/>
    </xf>
    <xf numFmtId="49" fontId="60" fillId="0" borderId="4" xfId="13" applyNumberFormat="1" applyFont="1" applyBorder="1" applyAlignment="1">
      <alignment horizontal="center"/>
    </xf>
  </cellXfs>
  <cellStyles count="56">
    <cellStyle name="20% - Accent1 2" xfId="16"/>
    <cellStyle name="20% - Accent2 2" xfId="17"/>
    <cellStyle name="20% - Accent3 2" xfId="18"/>
    <cellStyle name="20% - Accent4 2" xfId="19"/>
    <cellStyle name="20% - Accent5 2" xfId="20"/>
    <cellStyle name="20% - Accent6 2" xfId="21"/>
    <cellStyle name="40% - Accent1 2" xfId="22"/>
    <cellStyle name="40% - Accent2 2" xfId="23"/>
    <cellStyle name="40% - Accent3 2" xfId="24"/>
    <cellStyle name="40% - Accent4 2" xfId="25"/>
    <cellStyle name="40% - Accent5 2" xfId="26"/>
    <cellStyle name="40% - Accent6 2" xfId="27"/>
    <cellStyle name="60% - Accent1 2" xfId="28"/>
    <cellStyle name="60% - Accent2 2" xfId="29"/>
    <cellStyle name="60% - Accent3 2" xfId="30"/>
    <cellStyle name="60% - Accent4 2" xfId="31"/>
    <cellStyle name="60% - Accent5 2" xfId="32"/>
    <cellStyle name="60% - Accent6 2" xfId="33"/>
    <cellStyle name="Accent1 2" xfId="34"/>
    <cellStyle name="Accent2 2" xfId="35"/>
    <cellStyle name="Accent3 2" xfId="36"/>
    <cellStyle name="Accent4 2" xfId="37"/>
    <cellStyle name="Accent5 2" xfId="38"/>
    <cellStyle name="Accent6 2" xfId="39"/>
    <cellStyle name="Bad 2" xfId="1"/>
    <cellStyle name="Calculation 2" xfId="40"/>
    <cellStyle name="CElement" xfId="2"/>
    <cellStyle name="Check Cell 2" xfId="41"/>
    <cellStyle name="Comma" xfId="3" builtinId="3"/>
    <cellStyle name="Comma 2" xfId="12"/>
    <cellStyle name="Explanatory Text 2" xfId="42"/>
    <cellStyle name="Good" xfId="4" builtinId="26"/>
    <cellStyle name="Good 2" xfId="43"/>
    <cellStyle name="Heading 1 2" xfId="44"/>
    <cellStyle name="Heading 2 2" xfId="45"/>
    <cellStyle name="Heading 3 2" xfId="46"/>
    <cellStyle name="Heading 4 2" xfId="47"/>
    <cellStyle name="Input 2" xfId="48"/>
    <cellStyle name="Linked Cell 2" xfId="49"/>
    <cellStyle name="NElement" xfId="5"/>
    <cellStyle name="Neutral 2" xfId="50"/>
    <cellStyle name="Normal" xfId="0" builtinId="0"/>
    <cellStyle name="Normal 2" xfId="6"/>
    <cellStyle name="Normal 2 2" xfId="15"/>
    <cellStyle name="Normal 2 3" xfId="51"/>
    <cellStyle name="Normal 3" xfId="7"/>
    <cellStyle name="Normal 3 2" xfId="14"/>
    <cellStyle name="Normal 4" xfId="13"/>
    <cellStyle name="Normal_Book1" xfId="8"/>
    <cellStyle name="Normal_component tables" xfId="9"/>
    <cellStyle name="Normal_GL_ Attributes_Query" xfId="10"/>
    <cellStyle name="Normal_Trial balance" xfId="11"/>
    <cellStyle name="Output 2" xfId="52"/>
    <cellStyle name="Percent" xfId="55" builtinId="5"/>
    <cellStyle name="Total 2" xfId="53"/>
    <cellStyle name="Warning Text 2" xfId="54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828675</xdr:colOff>
      <xdr:row>16</xdr:row>
      <xdr:rowOff>28575</xdr:rowOff>
    </xdr:from>
    <xdr:to>
      <xdr:col>2</xdr:col>
      <xdr:colOff>1266825</xdr:colOff>
      <xdr:row>25</xdr:row>
      <xdr:rowOff>142875</xdr:rowOff>
    </xdr:to>
    <xdr:sp macro="" textlink="">
      <xdr:nvSpPr>
        <xdr:cNvPr id="4629" name="AutoShape 1"/>
        <xdr:cNvSpPr>
          <a:spLocks/>
        </xdr:cNvSpPr>
      </xdr:nvSpPr>
      <xdr:spPr bwMode="auto">
        <a:xfrm>
          <a:off x="3790950" y="3076575"/>
          <a:ext cx="438150" cy="1828800"/>
        </a:xfrm>
        <a:prstGeom prst="rightBrace">
          <a:avLst>
            <a:gd name="adj1" fmla="val 34783"/>
            <a:gd name="adj2" fmla="val 55171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xoracle\tpxoracle_hmstpi\CSI%20GL%20Trial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 Balance - ALL"/>
      <sheetName val="Macro1"/>
      <sheetName val="Sheet1"/>
    </sheetNames>
    <sheetDataSet>
      <sheetData sheetId="0"/>
      <sheetData sheetId="1">
        <row r="61">
          <cell r="A61" t="str">
            <v>Recover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zoomScaleNormal="100" workbookViewId="0">
      <selection activeCell="R14" sqref="R14"/>
    </sheetView>
  </sheetViews>
  <sheetFormatPr defaultRowHeight="12.75" x14ac:dyDescent="0.2"/>
  <cols>
    <col min="1" max="1" width="14.7109375" customWidth="1"/>
    <col min="2" max="2" width="13.5703125" customWidth="1"/>
    <col min="7" max="7" width="11.5703125" customWidth="1"/>
    <col min="12" max="12" width="9.85546875" customWidth="1"/>
    <col min="13" max="13" width="3.140625" customWidth="1"/>
    <col min="14" max="14" width="7" bestFit="1" customWidth="1"/>
    <col min="15" max="15" width="7.28515625" bestFit="1" customWidth="1"/>
    <col min="16" max="16" width="22.5703125" bestFit="1" customWidth="1"/>
    <col min="17" max="17" width="2.42578125" customWidth="1"/>
    <col min="20" max="20" width="19.28515625" bestFit="1" customWidth="1"/>
    <col min="21" max="21" width="3" customWidth="1"/>
    <col min="22" max="22" width="7" bestFit="1" customWidth="1"/>
    <col min="24" max="24" width="33.5703125" bestFit="1" customWidth="1"/>
  </cols>
  <sheetData>
    <row r="1" spans="1:8" x14ac:dyDescent="0.2">
      <c r="A1" s="18" t="s">
        <v>4704</v>
      </c>
    </row>
    <row r="2" spans="1:8" x14ac:dyDescent="0.2">
      <c r="A2" t="s">
        <v>4705</v>
      </c>
    </row>
    <row r="5" spans="1:8" x14ac:dyDescent="0.2">
      <c r="A5" s="18" t="s">
        <v>4703</v>
      </c>
    </row>
    <row r="6" spans="1:8" x14ac:dyDescent="0.2">
      <c r="C6" s="64" t="s">
        <v>4707</v>
      </c>
      <c r="D6" s="64" t="s">
        <v>4711</v>
      </c>
      <c r="E6" s="18"/>
      <c r="H6" s="75" t="s">
        <v>4748</v>
      </c>
    </row>
    <row r="7" spans="1:8" x14ac:dyDescent="0.2">
      <c r="A7" t="s">
        <v>7312</v>
      </c>
      <c r="B7" t="s">
        <v>4706</v>
      </c>
      <c r="C7" s="21">
        <v>3</v>
      </c>
      <c r="D7" s="72">
        <v>600</v>
      </c>
      <c r="G7" t="s">
        <v>4706</v>
      </c>
      <c r="H7">
        <v>3</v>
      </c>
    </row>
    <row r="8" spans="1:8" x14ac:dyDescent="0.2">
      <c r="A8" t="s">
        <v>5466</v>
      </c>
      <c r="B8" t="s">
        <v>4205</v>
      </c>
      <c r="C8" s="21">
        <v>6</v>
      </c>
      <c r="D8" s="72">
        <v>113010</v>
      </c>
      <c r="G8" t="s">
        <v>4205</v>
      </c>
      <c r="H8">
        <v>6</v>
      </c>
    </row>
    <row r="9" spans="1:8" x14ac:dyDescent="0.2">
      <c r="A9" t="s">
        <v>5256</v>
      </c>
      <c r="B9" t="s">
        <v>4207</v>
      </c>
      <c r="C9" s="21">
        <v>4</v>
      </c>
      <c r="D9" s="73" t="s">
        <v>2202</v>
      </c>
      <c r="E9" t="s">
        <v>4804</v>
      </c>
      <c r="F9" s="47"/>
      <c r="G9" t="s">
        <v>4207</v>
      </c>
      <c r="H9">
        <v>4</v>
      </c>
    </row>
    <row r="10" spans="1:8" x14ac:dyDescent="0.2">
      <c r="A10" t="s">
        <v>5257</v>
      </c>
      <c r="B10" t="s">
        <v>4708</v>
      </c>
      <c r="C10" s="21">
        <v>5</v>
      </c>
      <c r="D10" s="73" t="s">
        <v>2334</v>
      </c>
      <c r="E10" t="s">
        <v>4809</v>
      </c>
      <c r="F10" s="47"/>
      <c r="G10" t="s">
        <v>4749</v>
      </c>
      <c r="H10">
        <v>5</v>
      </c>
    </row>
    <row r="11" spans="1:8" x14ac:dyDescent="0.2">
      <c r="A11" t="s">
        <v>5258</v>
      </c>
      <c r="B11" t="s">
        <v>2197</v>
      </c>
      <c r="C11" s="21">
        <v>3</v>
      </c>
      <c r="D11" s="73" t="s">
        <v>2178</v>
      </c>
      <c r="E11" t="s">
        <v>1568</v>
      </c>
      <c r="F11" s="47"/>
      <c r="G11" t="s">
        <v>4750</v>
      </c>
      <c r="H11">
        <v>3</v>
      </c>
    </row>
    <row r="12" spans="1:8" x14ac:dyDescent="0.2">
      <c r="A12" t="s">
        <v>6512</v>
      </c>
      <c r="B12" t="s">
        <v>4709</v>
      </c>
      <c r="C12" s="21">
        <v>3</v>
      </c>
      <c r="D12" s="73" t="s">
        <v>2178</v>
      </c>
      <c r="E12" t="s">
        <v>4806</v>
      </c>
      <c r="F12" s="47"/>
      <c r="G12" t="s">
        <v>4751</v>
      </c>
      <c r="H12">
        <v>4</v>
      </c>
    </row>
    <row r="13" spans="1:8" x14ac:dyDescent="0.2">
      <c r="A13" t="s">
        <v>5259</v>
      </c>
      <c r="B13" t="s">
        <v>4710</v>
      </c>
      <c r="C13" s="21">
        <v>3</v>
      </c>
      <c r="D13" s="73" t="s">
        <v>2178</v>
      </c>
      <c r="E13" t="s">
        <v>5827</v>
      </c>
      <c r="G13" t="s">
        <v>1449</v>
      </c>
      <c r="H13">
        <v>4</v>
      </c>
    </row>
    <row r="14" spans="1:8" x14ac:dyDescent="0.2">
      <c r="G14" t="s">
        <v>4710</v>
      </c>
      <c r="H14">
        <v>3</v>
      </c>
    </row>
    <row r="15" spans="1:8" x14ac:dyDescent="0.2">
      <c r="B15" t="s">
        <v>4712</v>
      </c>
      <c r="C15" t="s">
        <v>4713</v>
      </c>
    </row>
    <row r="16" spans="1:8" x14ac:dyDescent="0.2">
      <c r="D16">
        <f>LEN(C15)</f>
        <v>33</v>
      </c>
    </row>
    <row r="17" spans="1:4" x14ac:dyDescent="0.2">
      <c r="A17" s="18" t="s">
        <v>4731</v>
      </c>
    </row>
    <row r="18" spans="1:4" x14ac:dyDescent="0.2">
      <c r="B18" t="s">
        <v>4714</v>
      </c>
      <c r="C18" s="74" t="s">
        <v>4715</v>
      </c>
    </row>
    <row r="19" spans="1:4" x14ac:dyDescent="0.2">
      <c r="C19" t="s">
        <v>4716</v>
      </c>
    </row>
    <row r="20" spans="1:4" x14ac:dyDescent="0.2">
      <c r="C20" t="s">
        <v>4719</v>
      </c>
    </row>
    <row r="21" spans="1:4" x14ac:dyDescent="0.2">
      <c r="B21" t="s">
        <v>4717</v>
      </c>
      <c r="C21" t="s">
        <v>4718</v>
      </c>
    </row>
    <row r="22" spans="1:4" x14ac:dyDescent="0.2">
      <c r="C22" t="s">
        <v>4719</v>
      </c>
    </row>
    <row r="23" spans="1:4" x14ac:dyDescent="0.2">
      <c r="B23" t="s">
        <v>4720</v>
      </c>
      <c r="C23" t="s">
        <v>4721</v>
      </c>
    </row>
    <row r="24" spans="1:4" x14ac:dyDescent="0.2">
      <c r="D24" t="s">
        <v>4723</v>
      </c>
    </row>
    <row r="25" spans="1:4" x14ac:dyDescent="0.2">
      <c r="D25" t="s">
        <v>4722</v>
      </c>
    </row>
    <row r="26" spans="1:4" x14ac:dyDescent="0.2">
      <c r="D26" t="s">
        <v>4724</v>
      </c>
    </row>
    <row r="27" spans="1:4" x14ac:dyDescent="0.2">
      <c r="C27" t="s">
        <v>4725</v>
      </c>
    </row>
    <row r="28" spans="1:4" x14ac:dyDescent="0.2">
      <c r="B28" t="s">
        <v>4726</v>
      </c>
      <c r="C28" t="s">
        <v>4727</v>
      </c>
    </row>
    <row r="29" spans="1:4" x14ac:dyDescent="0.2">
      <c r="C29" t="s">
        <v>4728</v>
      </c>
    </row>
    <row r="30" spans="1:4" x14ac:dyDescent="0.2">
      <c r="C30" t="s">
        <v>4719</v>
      </c>
    </row>
    <row r="31" spans="1:4" x14ac:dyDescent="0.2">
      <c r="B31" t="s">
        <v>4729</v>
      </c>
      <c r="C31" t="s">
        <v>4730</v>
      </c>
    </row>
    <row r="32" spans="1:4" x14ac:dyDescent="0.2">
      <c r="C32" t="s">
        <v>4719</v>
      </c>
    </row>
  </sheetData>
  <phoneticPr fontId="3" type="noConversion"/>
  <pageMargins left="0.75" right="0.75" top="1" bottom="1" header="0.5" footer="0.5"/>
  <pageSetup scale="8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O188"/>
  <sheetViews>
    <sheetView zoomScaleNormal="100" workbookViewId="0">
      <pane ySplit="4" topLeftCell="A5" activePane="bottomLeft" state="frozen"/>
      <selection pane="bottomLeft" activeCell="A172" sqref="A172:IV172"/>
    </sheetView>
  </sheetViews>
  <sheetFormatPr defaultRowHeight="14.25" x14ac:dyDescent="0.3"/>
  <cols>
    <col min="1" max="1" width="9.28515625" style="6" customWidth="1"/>
    <col min="2" max="2" width="26.42578125" style="6" customWidth="1"/>
    <col min="3" max="3" width="23" style="6" customWidth="1"/>
    <col min="4" max="4" width="11.28515625" style="29" bestFit="1" customWidth="1"/>
    <col min="5" max="5" width="11.28515625" style="29" hidden="1" customWidth="1"/>
    <col min="6" max="6" width="2.85546875" style="6" customWidth="1"/>
    <col min="7" max="7" width="8.7109375" style="16" customWidth="1"/>
    <col min="8" max="8" width="5.85546875" style="6" customWidth="1"/>
    <col min="9" max="9" width="5.85546875" style="6" hidden="1" customWidth="1"/>
    <col min="10" max="10" width="9.140625" style="6"/>
    <col min="11" max="11" width="20.85546875" style="6" customWidth="1"/>
    <col min="12" max="12" width="7.85546875" style="6" customWidth="1"/>
    <col min="13" max="13" width="33.140625" style="6" customWidth="1"/>
    <col min="14" max="14" width="24.28515625" style="6" bestFit="1" customWidth="1"/>
    <col min="15" max="16384" width="9.140625" style="6"/>
  </cols>
  <sheetData>
    <row r="1" spans="1:14" x14ac:dyDescent="0.3">
      <c r="A1" s="6" t="s">
        <v>2919</v>
      </c>
    </row>
    <row r="2" spans="1:14" x14ac:dyDescent="0.3">
      <c r="A2" s="6" t="s">
        <v>2920</v>
      </c>
    </row>
    <row r="3" spans="1:14" ht="14.1" customHeight="1" x14ac:dyDescent="0.25">
      <c r="A3" s="9"/>
      <c r="B3" s="9"/>
      <c r="C3" s="9"/>
      <c r="D3" s="25" t="s">
        <v>1170</v>
      </c>
      <c r="E3" s="25" t="s">
        <v>1171</v>
      </c>
      <c r="G3" s="30" t="s">
        <v>3258</v>
      </c>
      <c r="H3" s="12"/>
      <c r="I3" s="12"/>
      <c r="J3" s="12"/>
      <c r="K3" s="12"/>
      <c r="L3" s="13"/>
    </row>
    <row r="4" spans="1:14" ht="14.1" customHeight="1" x14ac:dyDescent="0.25">
      <c r="A4" s="10" t="s">
        <v>3963</v>
      </c>
      <c r="B4" s="40" t="s">
        <v>3964</v>
      </c>
      <c r="C4" s="40" t="s">
        <v>3965</v>
      </c>
      <c r="D4" s="26" t="s">
        <v>1172</v>
      </c>
      <c r="E4" s="26" t="s">
        <v>1172</v>
      </c>
      <c r="F4" s="6" t="s">
        <v>3347</v>
      </c>
      <c r="G4" s="31" t="s">
        <v>548</v>
      </c>
      <c r="H4" s="14" t="s">
        <v>550</v>
      </c>
      <c r="I4" s="14" t="s">
        <v>264</v>
      </c>
      <c r="J4" s="14" t="s">
        <v>549</v>
      </c>
      <c r="K4" s="14"/>
      <c r="L4" s="14" t="s">
        <v>551</v>
      </c>
      <c r="M4" s="6" t="s">
        <v>3345</v>
      </c>
      <c r="N4" s="6" t="s">
        <v>3346</v>
      </c>
    </row>
    <row r="5" spans="1:14" ht="14.1" customHeight="1" x14ac:dyDescent="0.25">
      <c r="A5" s="10" t="s">
        <v>3347</v>
      </c>
      <c r="B5" s="10" t="s">
        <v>4019</v>
      </c>
      <c r="C5" s="40"/>
      <c r="D5" s="26"/>
      <c r="E5" s="26"/>
      <c r="G5" s="31" t="s">
        <v>4357</v>
      </c>
      <c r="H5" s="14"/>
      <c r="I5" s="14"/>
      <c r="J5" s="14"/>
      <c r="K5" s="14"/>
      <c r="L5" s="14"/>
    </row>
    <row r="6" spans="1:14" ht="17.100000000000001" customHeight="1" x14ac:dyDescent="0.25">
      <c r="A6" s="9" t="s">
        <v>2911</v>
      </c>
      <c r="B6" s="9" t="s">
        <v>2457</v>
      </c>
      <c r="C6" s="9" t="s">
        <v>2457</v>
      </c>
      <c r="D6" s="27">
        <v>-1231202.08</v>
      </c>
      <c r="E6" s="27">
        <v>-1218000</v>
      </c>
      <c r="G6" s="16" t="s">
        <v>517</v>
      </c>
      <c r="H6" s="16" t="s">
        <v>3314</v>
      </c>
      <c r="I6" s="16"/>
      <c r="J6" s="16" t="s">
        <v>1451</v>
      </c>
      <c r="K6" s="43" t="e">
        <f ca="1">+VLOOKUP(VALUE(J6),Products!P:S,2,FALSE)</f>
        <v>#N/A</v>
      </c>
      <c r="L6" s="16" t="s">
        <v>552</v>
      </c>
      <c r="M6" s="6" t="s">
        <v>3312</v>
      </c>
    </row>
    <row r="7" spans="1:14" ht="17.100000000000001" customHeight="1" x14ac:dyDescent="0.25">
      <c r="A7" s="9" t="s">
        <v>2915</v>
      </c>
      <c r="B7" s="9" t="s">
        <v>2459</v>
      </c>
      <c r="C7" s="9" t="s">
        <v>3993</v>
      </c>
      <c r="D7" s="27">
        <v>2491.46</v>
      </c>
      <c r="E7" s="27">
        <v>2400</v>
      </c>
      <c r="G7" s="33" t="s">
        <v>3327</v>
      </c>
      <c r="H7" s="16" t="s">
        <v>568</v>
      </c>
      <c r="I7" s="16"/>
      <c r="J7" s="16" t="s">
        <v>1451</v>
      </c>
      <c r="K7" s="43" t="e">
        <f ca="1">+VLOOKUP(VALUE(J7),Products!P:S,2,FALSE)</f>
        <v>#N/A</v>
      </c>
      <c r="L7" s="16" t="s">
        <v>552</v>
      </c>
    </row>
    <row r="8" spans="1:14" ht="17.100000000000001" customHeight="1" x14ac:dyDescent="0.25">
      <c r="A8" s="9" t="s">
        <v>2913</v>
      </c>
      <c r="B8" s="9" t="s">
        <v>2458</v>
      </c>
      <c r="C8" s="9" t="s">
        <v>2458</v>
      </c>
      <c r="D8" s="27">
        <v>-727383.84</v>
      </c>
      <c r="E8" s="27">
        <v>-691761.1</v>
      </c>
      <c r="G8" s="16" t="s">
        <v>4217</v>
      </c>
      <c r="H8" s="16" t="s">
        <v>3314</v>
      </c>
      <c r="I8" s="16"/>
      <c r="J8" s="16" t="s">
        <v>1452</v>
      </c>
      <c r="K8" s="43" t="e">
        <f ca="1">+VLOOKUP(VALUE(J8),Products!P:S,2,FALSE)</f>
        <v>#N/A</v>
      </c>
      <c r="L8" s="16" t="s">
        <v>552</v>
      </c>
      <c r="M8" s="6" t="s">
        <v>3312</v>
      </c>
    </row>
    <row r="9" spans="1:14" ht="17.100000000000001" customHeight="1" x14ac:dyDescent="0.25">
      <c r="A9" s="9" t="s">
        <v>3688</v>
      </c>
      <c r="B9" s="9" t="s">
        <v>2492</v>
      </c>
      <c r="C9" s="9" t="s">
        <v>3319</v>
      </c>
      <c r="D9" s="27">
        <v>-448498.78</v>
      </c>
      <c r="E9" s="27">
        <v>-235908</v>
      </c>
      <c r="G9" s="32" t="s">
        <v>4227</v>
      </c>
      <c r="H9" s="15" t="s">
        <v>2178</v>
      </c>
      <c r="I9" s="15"/>
      <c r="J9" s="16" t="s">
        <v>579</v>
      </c>
      <c r="K9" s="43" t="e">
        <f ca="1">+VLOOKUP(VALUE(J9),Products!P:S,2,FALSE)</f>
        <v>#N/A</v>
      </c>
      <c r="L9" s="16" t="s">
        <v>552</v>
      </c>
      <c r="M9" s="6" t="s">
        <v>3312</v>
      </c>
    </row>
    <row r="10" spans="1:14" ht="17.100000000000001" customHeight="1" x14ac:dyDescent="0.25">
      <c r="A10" s="9" t="s">
        <v>4083</v>
      </c>
      <c r="B10" s="9" t="s">
        <v>2460</v>
      </c>
      <c r="C10" s="9" t="s">
        <v>1209</v>
      </c>
      <c r="D10" s="27">
        <v>-902963.92</v>
      </c>
      <c r="E10" s="27">
        <v>-874387</v>
      </c>
      <c r="G10" s="16" t="s">
        <v>518</v>
      </c>
      <c r="H10" s="16" t="s">
        <v>568</v>
      </c>
      <c r="I10" s="16"/>
      <c r="J10" s="16" t="s">
        <v>1455</v>
      </c>
      <c r="K10" s="43" t="e">
        <f ca="1">+VLOOKUP(VALUE(J10),Products!P:S,2,FALSE)</f>
        <v>#N/A</v>
      </c>
      <c r="L10" s="16" t="s">
        <v>552</v>
      </c>
      <c r="M10" s="6" t="s">
        <v>3312</v>
      </c>
    </row>
    <row r="11" spans="1:14" ht="17.100000000000001" customHeight="1" x14ac:dyDescent="0.25">
      <c r="A11" s="9" t="s">
        <v>4087</v>
      </c>
      <c r="B11" s="9" t="s">
        <v>2462</v>
      </c>
      <c r="C11" s="9" t="s">
        <v>3996</v>
      </c>
      <c r="D11" s="27">
        <v>-222676.41</v>
      </c>
      <c r="E11" s="27">
        <v>-225000</v>
      </c>
      <c r="G11" s="16" t="s">
        <v>518</v>
      </c>
      <c r="H11" s="16" t="s">
        <v>568</v>
      </c>
      <c r="I11" s="16"/>
      <c r="J11" s="16" t="s">
        <v>4333</v>
      </c>
      <c r="K11" s="43" t="e">
        <f ca="1">+VLOOKUP(VALUE(J11),Products!P:S,2,FALSE)</f>
        <v>#N/A</v>
      </c>
      <c r="L11" s="16" t="s">
        <v>552</v>
      </c>
      <c r="M11" s="6" t="s">
        <v>3312</v>
      </c>
    </row>
    <row r="12" spans="1:14" ht="17.100000000000001" customHeight="1" x14ac:dyDescent="0.25">
      <c r="A12" s="9" t="s">
        <v>4089</v>
      </c>
      <c r="B12" s="9" t="s">
        <v>2463</v>
      </c>
      <c r="C12" s="9" t="s">
        <v>3997</v>
      </c>
      <c r="D12" s="27">
        <v>-50470.63</v>
      </c>
      <c r="E12" s="27">
        <v>-53820.36</v>
      </c>
      <c r="G12" s="16" t="s">
        <v>518</v>
      </c>
      <c r="H12" s="16" t="s">
        <v>568</v>
      </c>
      <c r="I12" s="16"/>
      <c r="J12" s="16" t="s">
        <v>1456</v>
      </c>
      <c r="K12" s="43" t="e">
        <f ca="1">+VLOOKUP(VALUE(J12),Products!P:S,2,FALSE)</f>
        <v>#N/A</v>
      </c>
      <c r="L12" s="16" t="s">
        <v>552</v>
      </c>
      <c r="M12" s="6" t="s">
        <v>3312</v>
      </c>
    </row>
    <row r="13" spans="1:14" ht="17.100000000000001" customHeight="1" x14ac:dyDescent="0.25">
      <c r="A13" s="9" t="s">
        <v>4091</v>
      </c>
      <c r="B13" s="9" t="s">
        <v>2464</v>
      </c>
      <c r="C13" s="9" t="s">
        <v>3998</v>
      </c>
      <c r="D13" s="27">
        <v>-1372077.12</v>
      </c>
      <c r="E13" s="27">
        <v>-1194897.25</v>
      </c>
      <c r="G13" s="32" t="s">
        <v>518</v>
      </c>
      <c r="H13" s="16" t="s">
        <v>568</v>
      </c>
      <c r="I13" s="16"/>
      <c r="J13" s="32" t="s">
        <v>1452</v>
      </c>
      <c r="K13" s="43" t="e">
        <f ca="1">+VLOOKUP(VALUE(J13),Products!P:S,2,FALSE)</f>
        <v>#N/A</v>
      </c>
      <c r="L13" s="16" t="s">
        <v>552</v>
      </c>
      <c r="M13" s="6" t="s">
        <v>3312</v>
      </c>
    </row>
    <row r="14" spans="1:14" ht="17.100000000000001" customHeight="1" x14ac:dyDescent="0.25">
      <c r="A14" s="9" t="s">
        <v>4093</v>
      </c>
      <c r="B14" s="9" t="s">
        <v>2465</v>
      </c>
      <c r="C14" s="9" t="s">
        <v>3999</v>
      </c>
      <c r="D14" s="27">
        <v>-460058.05</v>
      </c>
      <c r="E14" s="27">
        <v>-375952</v>
      </c>
      <c r="G14" s="32" t="s">
        <v>518</v>
      </c>
      <c r="H14" s="16" t="s">
        <v>568</v>
      </c>
      <c r="I14" s="16"/>
      <c r="J14" s="32" t="s">
        <v>1457</v>
      </c>
      <c r="K14" s="43" t="e">
        <f ca="1">+VLOOKUP(VALUE(J14),Products!P:S,2,FALSE)</f>
        <v>#N/A</v>
      </c>
      <c r="L14" s="16" t="s">
        <v>552</v>
      </c>
      <c r="M14" s="6" t="s">
        <v>3312</v>
      </c>
    </row>
    <row r="15" spans="1:14" ht="17.100000000000001" customHeight="1" x14ac:dyDescent="0.25">
      <c r="A15" s="9" t="s">
        <v>4085</v>
      </c>
      <c r="B15" s="9" t="s">
        <v>2461</v>
      </c>
      <c r="C15" s="9" t="s">
        <v>2461</v>
      </c>
      <c r="D15" s="27">
        <v>119</v>
      </c>
      <c r="E15" s="27">
        <v>0</v>
      </c>
      <c r="G15" s="16" t="s">
        <v>1319</v>
      </c>
      <c r="H15" s="16" t="s">
        <v>568</v>
      </c>
      <c r="I15" s="16"/>
      <c r="J15" s="16" t="s">
        <v>1455</v>
      </c>
      <c r="K15" s="43" t="e">
        <f ca="1">+VLOOKUP(VALUE(J15),Products!P:S,2,FALSE)</f>
        <v>#N/A</v>
      </c>
      <c r="L15" s="16" t="s">
        <v>552</v>
      </c>
      <c r="M15" s="6" t="s">
        <v>3312</v>
      </c>
    </row>
    <row r="16" spans="1:14" ht="17.100000000000001" customHeight="1" x14ac:dyDescent="0.25">
      <c r="A16" s="9" t="s">
        <v>4095</v>
      </c>
      <c r="B16" s="9" t="s">
        <v>2466</v>
      </c>
      <c r="C16" s="9" t="s">
        <v>2466</v>
      </c>
      <c r="D16" s="27">
        <v>-5487705</v>
      </c>
      <c r="E16" s="27">
        <v>-5345784</v>
      </c>
      <c r="G16" s="32" t="s">
        <v>519</v>
      </c>
      <c r="H16" s="16" t="s">
        <v>568</v>
      </c>
      <c r="I16" s="16"/>
      <c r="J16" s="16" t="s">
        <v>1458</v>
      </c>
      <c r="K16" s="43" t="e">
        <f ca="1">+VLOOKUP(VALUE(J16),Products!P:S,2,FALSE)</f>
        <v>#N/A</v>
      </c>
      <c r="L16" s="16" t="s">
        <v>552</v>
      </c>
      <c r="M16" s="6" t="s">
        <v>3312</v>
      </c>
    </row>
    <row r="17" spans="1:13" ht="17.100000000000001" customHeight="1" x14ac:dyDescent="0.25">
      <c r="A17" s="9" t="s">
        <v>4097</v>
      </c>
      <c r="B17" s="9" t="s">
        <v>2467</v>
      </c>
      <c r="C17" s="9" t="s">
        <v>4000</v>
      </c>
      <c r="D17" s="27">
        <v>-1013895.3</v>
      </c>
      <c r="E17" s="27">
        <v>-1013688</v>
      </c>
      <c r="G17" s="16" t="s">
        <v>520</v>
      </c>
      <c r="H17" s="16" t="s">
        <v>575</v>
      </c>
      <c r="I17" s="16"/>
      <c r="J17" s="16" t="s">
        <v>1459</v>
      </c>
      <c r="K17" s="43" t="e">
        <f ca="1">+VLOOKUP(VALUE(J17),Products!P:S,2,FALSE)</f>
        <v>#N/A</v>
      </c>
      <c r="L17" s="16" t="s">
        <v>552</v>
      </c>
      <c r="M17" s="6" t="s">
        <v>3312</v>
      </c>
    </row>
    <row r="18" spans="1:13" ht="17.100000000000001" customHeight="1" x14ac:dyDescent="0.25">
      <c r="A18" s="9" t="s">
        <v>4105</v>
      </c>
      <c r="B18" s="9" t="s">
        <v>2471</v>
      </c>
      <c r="C18" s="9" t="s">
        <v>4001</v>
      </c>
      <c r="D18" s="27">
        <v>-2509.0500000000002</v>
      </c>
      <c r="E18" s="27">
        <v>-2400</v>
      </c>
      <c r="G18" s="33" t="s">
        <v>3328</v>
      </c>
      <c r="H18" s="16" t="s">
        <v>575</v>
      </c>
      <c r="I18" s="16"/>
      <c r="J18" s="16" t="s">
        <v>1459</v>
      </c>
      <c r="K18" s="43" t="e">
        <f ca="1">+VLOOKUP(VALUE(J18),Products!P:S,2,FALSE)</f>
        <v>#N/A</v>
      </c>
      <c r="L18" s="16" t="s">
        <v>552</v>
      </c>
      <c r="M18" s="6" t="s">
        <v>3312</v>
      </c>
    </row>
    <row r="19" spans="1:13" ht="17.100000000000001" customHeight="1" x14ac:dyDescent="0.25">
      <c r="A19" s="9" t="s">
        <v>4109</v>
      </c>
      <c r="B19" s="9" t="s">
        <v>2472</v>
      </c>
      <c r="C19" s="9" t="s">
        <v>4002</v>
      </c>
      <c r="D19" s="27">
        <v>-535906.68000000005</v>
      </c>
      <c r="E19" s="27">
        <v>-551967</v>
      </c>
      <c r="G19" s="16" t="s">
        <v>3322</v>
      </c>
      <c r="H19" s="16" t="s">
        <v>575</v>
      </c>
      <c r="I19" s="16"/>
      <c r="J19" s="16" t="s">
        <v>1460</v>
      </c>
      <c r="K19" s="43" t="e">
        <f ca="1">+VLOOKUP(VALUE(J19),Products!P:S,2,FALSE)</f>
        <v>#N/A</v>
      </c>
      <c r="L19" s="16" t="s">
        <v>552</v>
      </c>
      <c r="M19" s="6" t="s">
        <v>4218</v>
      </c>
    </row>
    <row r="20" spans="1:13" ht="17.100000000000001" customHeight="1" x14ac:dyDescent="0.25">
      <c r="A20" s="9" t="s">
        <v>4111</v>
      </c>
      <c r="B20" s="9" t="s">
        <v>2473</v>
      </c>
      <c r="C20" s="9" t="s">
        <v>4002</v>
      </c>
      <c r="D20" s="27">
        <v>-199686.67</v>
      </c>
      <c r="E20" s="27">
        <v>-201600</v>
      </c>
      <c r="G20" s="16" t="s">
        <v>3322</v>
      </c>
      <c r="H20" s="15" t="s">
        <v>2178</v>
      </c>
      <c r="I20" s="15"/>
      <c r="J20" s="16" t="s">
        <v>574</v>
      </c>
      <c r="K20" s="43" t="e">
        <f ca="1">+VLOOKUP(VALUE(J20),Products!P:S,2,FALSE)</f>
        <v>#N/A</v>
      </c>
      <c r="L20" s="16" t="s">
        <v>552</v>
      </c>
      <c r="M20" s="6" t="s">
        <v>4219</v>
      </c>
    </row>
    <row r="21" spans="1:13" ht="17.100000000000001" customHeight="1" x14ac:dyDescent="0.25">
      <c r="A21" s="9" t="s">
        <v>4113</v>
      </c>
      <c r="B21" s="9" t="s">
        <v>2474</v>
      </c>
      <c r="C21" s="9" t="s">
        <v>4002</v>
      </c>
      <c r="D21" s="27">
        <v>-2934887.11</v>
      </c>
      <c r="E21" s="27">
        <v>-2858614</v>
      </c>
      <c r="G21" s="16" t="s">
        <v>3322</v>
      </c>
      <c r="H21" s="16" t="s">
        <v>575</v>
      </c>
      <c r="I21" s="16"/>
      <c r="J21" s="16" t="s">
        <v>1459</v>
      </c>
      <c r="K21" s="43" t="e">
        <f ca="1">+VLOOKUP(VALUE(J21),Products!P:S,2,FALSE)</f>
        <v>#N/A</v>
      </c>
      <c r="L21" s="16" t="s">
        <v>552</v>
      </c>
      <c r="M21" s="6" t="s">
        <v>4220</v>
      </c>
    </row>
    <row r="22" spans="1:13" ht="17.100000000000001" customHeight="1" x14ac:dyDescent="0.25">
      <c r="A22" s="9" t="s">
        <v>4119</v>
      </c>
      <c r="B22" s="9" t="s">
        <v>2475</v>
      </c>
      <c r="C22" s="9" t="s">
        <v>4003</v>
      </c>
      <c r="D22" s="27">
        <v>-239428.25</v>
      </c>
      <c r="E22" s="27">
        <v>-226019</v>
      </c>
      <c r="G22" s="16" t="s">
        <v>521</v>
      </c>
      <c r="H22" s="16" t="s">
        <v>575</v>
      </c>
      <c r="I22" s="16"/>
      <c r="J22" s="16" t="s">
        <v>1460</v>
      </c>
      <c r="K22" s="43" t="e">
        <f ca="1">+VLOOKUP(VALUE(J22),Products!P:S,2,FALSE)</f>
        <v>#N/A</v>
      </c>
      <c r="L22" s="16" t="s">
        <v>552</v>
      </c>
      <c r="M22" s="6" t="s">
        <v>4221</v>
      </c>
    </row>
    <row r="23" spans="1:13" ht="17.100000000000001" customHeight="1" x14ac:dyDescent="0.25">
      <c r="A23" s="9" t="s">
        <v>655</v>
      </c>
      <c r="B23" s="9" t="s">
        <v>2476</v>
      </c>
      <c r="C23" s="9" t="s">
        <v>4003</v>
      </c>
      <c r="D23" s="27">
        <v>-254832.2</v>
      </c>
      <c r="E23" s="27">
        <v>-318790</v>
      </c>
      <c r="G23" s="16" t="s">
        <v>521</v>
      </c>
      <c r="H23" s="16" t="s">
        <v>575</v>
      </c>
      <c r="I23" s="16"/>
      <c r="J23" s="16" t="s">
        <v>1460</v>
      </c>
      <c r="K23" s="43" t="e">
        <f ca="1">+VLOOKUP(VALUE(J23),Products!P:S,2,FALSE)</f>
        <v>#N/A</v>
      </c>
      <c r="L23" s="16" t="s">
        <v>552</v>
      </c>
      <c r="M23" s="6" t="s">
        <v>4222</v>
      </c>
    </row>
    <row r="24" spans="1:13" ht="17.100000000000001" customHeight="1" x14ac:dyDescent="0.25">
      <c r="A24" s="9" t="s">
        <v>4121</v>
      </c>
      <c r="B24" s="9" t="s">
        <v>2477</v>
      </c>
      <c r="C24" s="9" t="s">
        <v>4004</v>
      </c>
      <c r="D24" s="27">
        <v>-5047397.42</v>
      </c>
      <c r="E24" s="27">
        <v>-4324585</v>
      </c>
      <c r="G24" s="16" t="s">
        <v>522</v>
      </c>
      <c r="H24" s="16" t="s">
        <v>568</v>
      </c>
      <c r="I24" s="16"/>
      <c r="J24" s="16" t="s">
        <v>1460</v>
      </c>
      <c r="K24" s="43" t="e">
        <f ca="1">+VLOOKUP(VALUE(J24),Products!P:S,2,FALSE)</f>
        <v>#N/A</v>
      </c>
      <c r="L24" s="16" t="s">
        <v>552</v>
      </c>
      <c r="M24" s="6" t="s">
        <v>4223</v>
      </c>
    </row>
    <row r="25" spans="1:13" ht="17.100000000000001" customHeight="1" x14ac:dyDescent="0.25">
      <c r="A25" s="9" t="s">
        <v>4123</v>
      </c>
      <c r="B25" s="9" t="s">
        <v>2478</v>
      </c>
      <c r="C25" s="9" t="s">
        <v>4004</v>
      </c>
      <c r="D25" s="27">
        <v>-583176.71</v>
      </c>
      <c r="E25" s="27">
        <v>-628933.06000000006</v>
      </c>
      <c r="G25" s="16" t="s">
        <v>522</v>
      </c>
      <c r="H25" s="16" t="s">
        <v>568</v>
      </c>
      <c r="I25" s="16"/>
      <c r="J25" s="16" t="s">
        <v>1460</v>
      </c>
      <c r="K25" s="43" t="e">
        <f ca="1">+VLOOKUP(VALUE(J25),Products!P:S,2,FALSE)</f>
        <v>#N/A</v>
      </c>
      <c r="L25" s="16" t="s">
        <v>552</v>
      </c>
      <c r="M25" s="6" t="s">
        <v>4224</v>
      </c>
    </row>
    <row r="26" spans="1:13" ht="17.100000000000001" customHeight="1" x14ac:dyDescent="0.25">
      <c r="A26" s="9" t="s">
        <v>4199</v>
      </c>
      <c r="B26" s="9" t="s">
        <v>2485</v>
      </c>
      <c r="C26" s="9" t="s">
        <v>2485</v>
      </c>
      <c r="D26" s="27">
        <v>-106954.51</v>
      </c>
      <c r="E26" s="27">
        <v>-103975.98</v>
      </c>
      <c r="G26" s="16" t="s">
        <v>957</v>
      </c>
      <c r="H26" s="15" t="s">
        <v>2178</v>
      </c>
      <c r="I26" s="15"/>
      <c r="J26" s="16" t="s">
        <v>3945</v>
      </c>
      <c r="K26" s="43" t="e">
        <f ca="1">+VLOOKUP(VALUE(J26),Products!P:S,2,FALSE)</f>
        <v>#N/A</v>
      </c>
      <c r="L26" s="16" t="s">
        <v>552</v>
      </c>
      <c r="M26" s="6" t="s">
        <v>3312</v>
      </c>
    </row>
    <row r="27" spans="1:13" ht="17.100000000000001" customHeight="1" x14ac:dyDescent="0.25">
      <c r="A27" s="9" t="s">
        <v>3674</v>
      </c>
      <c r="B27" s="9" t="s">
        <v>2486</v>
      </c>
      <c r="C27" s="9" t="s">
        <v>2486</v>
      </c>
      <c r="D27" s="27">
        <v>-14250</v>
      </c>
      <c r="E27" s="27">
        <v>-18000</v>
      </c>
      <c r="G27" s="16" t="s">
        <v>958</v>
      </c>
      <c r="H27" s="15" t="s">
        <v>2178</v>
      </c>
      <c r="I27" s="15"/>
      <c r="J27" s="16" t="s">
        <v>4334</v>
      </c>
      <c r="K27" s="43" t="e">
        <f ca="1">+VLOOKUP(VALUE(J27),Products!P:S,2,FALSE)</f>
        <v>#N/A</v>
      </c>
      <c r="L27" s="16" t="s">
        <v>552</v>
      </c>
      <c r="M27" s="6" t="s">
        <v>3312</v>
      </c>
    </row>
    <row r="28" spans="1:13" ht="17.100000000000001" customHeight="1" x14ac:dyDescent="0.25">
      <c r="A28" s="9" t="s">
        <v>3676</v>
      </c>
      <c r="B28" s="9" t="s">
        <v>2487</v>
      </c>
      <c r="C28" s="9" t="s">
        <v>2487</v>
      </c>
      <c r="D28" s="27">
        <v>-8306.64</v>
      </c>
      <c r="E28" s="27">
        <v>-6404</v>
      </c>
      <c r="G28" s="16" t="s">
        <v>961</v>
      </c>
      <c r="H28" s="15" t="s">
        <v>2178</v>
      </c>
      <c r="I28" s="15"/>
      <c r="J28" s="16" t="s">
        <v>4334</v>
      </c>
      <c r="K28" s="43" t="e">
        <f ca="1">+VLOOKUP(VALUE(J28),Products!P:S,2,FALSE)</f>
        <v>#N/A</v>
      </c>
      <c r="L28" s="16" t="s">
        <v>555</v>
      </c>
      <c r="M28" s="6" t="s">
        <v>3312</v>
      </c>
    </row>
    <row r="29" spans="1:13" ht="17.100000000000001" customHeight="1" x14ac:dyDescent="0.25">
      <c r="A29" s="9" t="s">
        <v>3678</v>
      </c>
      <c r="B29" s="9" t="s">
        <v>2488</v>
      </c>
      <c r="C29" s="9" t="s">
        <v>2488</v>
      </c>
      <c r="D29" s="27">
        <v>-45360</v>
      </c>
      <c r="E29" s="27">
        <v>-45360</v>
      </c>
      <c r="G29" s="16" t="s">
        <v>961</v>
      </c>
      <c r="H29" s="15" t="s">
        <v>2178</v>
      </c>
      <c r="I29" s="15"/>
      <c r="J29" s="16" t="s">
        <v>4334</v>
      </c>
      <c r="K29" s="43" t="e">
        <f ca="1">+VLOOKUP(VALUE(J29),Products!P:S,2,FALSE)</f>
        <v>#N/A</v>
      </c>
      <c r="L29" s="16" t="s">
        <v>556</v>
      </c>
      <c r="M29" s="6" t="s">
        <v>3312</v>
      </c>
    </row>
    <row r="30" spans="1:13" ht="17.100000000000001" customHeight="1" x14ac:dyDescent="0.25">
      <c r="A30" s="9" t="s">
        <v>3682</v>
      </c>
      <c r="B30" s="9" t="s">
        <v>2489</v>
      </c>
      <c r="C30" s="9" t="s">
        <v>2489</v>
      </c>
      <c r="D30" s="27">
        <v>-51720</v>
      </c>
      <c r="E30" s="27">
        <v>-51720</v>
      </c>
      <c r="G30" s="16" t="s">
        <v>961</v>
      </c>
      <c r="H30" s="15" t="s">
        <v>2178</v>
      </c>
      <c r="I30" s="15"/>
      <c r="J30" s="16" t="s">
        <v>4334</v>
      </c>
      <c r="K30" s="43" t="e">
        <f ca="1">+VLOOKUP(VALUE(J30),Products!P:S,2,FALSE)</f>
        <v>#N/A</v>
      </c>
      <c r="L30" s="16" t="s">
        <v>554</v>
      </c>
      <c r="M30" s="6" t="s">
        <v>3312</v>
      </c>
    </row>
    <row r="31" spans="1:13" ht="17.100000000000001" customHeight="1" x14ac:dyDescent="0.25">
      <c r="A31" s="9" t="s">
        <v>3686</v>
      </c>
      <c r="B31" s="9" t="s">
        <v>2491</v>
      </c>
      <c r="C31" s="9" t="s">
        <v>2491</v>
      </c>
      <c r="D31" s="27">
        <v>-7786.21</v>
      </c>
      <c r="E31" s="27">
        <v>-6000</v>
      </c>
      <c r="G31" s="16" t="s">
        <v>956</v>
      </c>
      <c r="H31" s="15" t="s">
        <v>2178</v>
      </c>
      <c r="I31" s="15"/>
      <c r="J31" s="16" t="s">
        <v>4335</v>
      </c>
      <c r="K31" s="43" t="e">
        <f ca="1">+VLOOKUP(VALUE(J31),Products!P:S,2,FALSE)</f>
        <v>#N/A</v>
      </c>
      <c r="L31" s="16" t="s">
        <v>552</v>
      </c>
      <c r="M31" s="6" t="s">
        <v>3312</v>
      </c>
    </row>
    <row r="32" spans="1:13" ht="17.100000000000001" customHeight="1" x14ac:dyDescent="0.25">
      <c r="A32" s="9" t="s">
        <v>701</v>
      </c>
      <c r="B32" s="9" t="s">
        <v>2504</v>
      </c>
      <c r="C32" s="9" t="s">
        <v>2504</v>
      </c>
      <c r="D32" s="27">
        <v>-4402.21</v>
      </c>
      <c r="E32" s="27">
        <v>-1542</v>
      </c>
      <c r="G32" s="16" t="s">
        <v>967</v>
      </c>
      <c r="H32" s="15" t="s">
        <v>2178</v>
      </c>
      <c r="I32" s="15"/>
      <c r="J32" s="16" t="s">
        <v>4337</v>
      </c>
      <c r="K32" s="43" t="e">
        <f ca="1">+VLOOKUP(VALUE(J32),Products!P:S,2,FALSE)</f>
        <v>#N/A</v>
      </c>
      <c r="L32" s="16" t="s">
        <v>555</v>
      </c>
      <c r="M32" s="6" t="s">
        <v>3329</v>
      </c>
    </row>
    <row r="33" spans="1:14" ht="17.100000000000001" customHeight="1" x14ac:dyDescent="0.25">
      <c r="A33" s="9" t="s">
        <v>3564</v>
      </c>
      <c r="B33" s="9" t="s">
        <v>2505</v>
      </c>
      <c r="C33" s="9" t="s">
        <v>2505</v>
      </c>
      <c r="D33" s="27">
        <v>-21525</v>
      </c>
      <c r="E33" s="27">
        <v>-59437.78</v>
      </c>
      <c r="G33" s="16" t="s">
        <v>967</v>
      </c>
      <c r="H33" s="15" t="s">
        <v>2178</v>
      </c>
      <c r="I33" s="15"/>
      <c r="J33" s="16" t="s">
        <v>4337</v>
      </c>
      <c r="K33" s="43" t="e">
        <f ca="1">+VLOOKUP(VALUE(J33),Products!P:S,2,FALSE)</f>
        <v>#N/A</v>
      </c>
      <c r="L33" s="16" t="s">
        <v>557</v>
      </c>
      <c r="M33" s="6" t="s">
        <v>3329</v>
      </c>
    </row>
    <row r="34" spans="1:14" ht="17.100000000000001" customHeight="1" x14ac:dyDescent="0.25">
      <c r="A34" s="9" t="s">
        <v>3568</v>
      </c>
      <c r="B34" s="9" t="s">
        <v>2506</v>
      </c>
      <c r="C34" s="9" t="s">
        <v>2506</v>
      </c>
      <c r="D34" s="27">
        <v>-60270</v>
      </c>
      <c r="E34" s="27">
        <v>-59437.78</v>
      </c>
      <c r="G34" s="16" t="s">
        <v>967</v>
      </c>
      <c r="H34" s="15" t="s">
        <v>2178</v>
      </c>
      <c r="I34" s="15"/>
      <c r="J34" s="16" t="s">
        <v>4337</v>
      </c>
      <c r="K34" s="43" t="e">
        <f ca="1">+VLOOKUP(VALUE(J34),Products!P:S,2,FALSE)</f>
        <v>#N/A</v>
      </c>
      <c r="L34" s="16" t="s">
        <v>554</v>
      </c>
      <c r="M34" s="6" t="s">
        <v>3329</v>
      </c>
    </row>
    <row r="35" spans="1:14" ht="17.100000000000001" customHeight="1" x14ac:dyDescent="0.25">
      <c r="A35" s="9" t="s">
        <v>3566</v>
      </c>
      <c r="B35" s="9" t="s">
        <v>2507</v>
      </c>
      <c r="C35" s="9" t="s">
        <v>2507</v>
      </c>
      <c r="D35" s="27">
        <v>0</v>
      </c>
      <c r="E35" s="27">
        <v>-1451.42</v>
      </c>
      <c r="G35" s="16" t="s">
        <v>968</v>
      </c>
      <c r="H35" s="16" t="s">
        <v>4216</v>
      </c>
      <c r="I35" s="15"/>
      <c r="J35" s="16" t="s">
        <v>4337</v>
      </c>
      <c r="K35" s="43" t="e">
        <f ca="1">+VLOOKUP(VALUE(J35),Products!P:S,2,FALSE)</f>
        <v>#N/A</v>
      </c>
      <c r="L35" s="16" t="s">
        <v>557</v>
      </c>
      <c r="M35" s="6" t="s">
        <v>3329</v>
      </c>
    </row>
    <row r="36" spans="1:14" ht="17.100000000000001" customHeight="1" x14ac:dyDescent="0.25">
      <c r="A36" s="9" t="s">
        <v>3574</v>
      </c>
      <c r="B36" s="9" t="s">
        <v>2508</v>
      </c>
      <c r="C36" s="9" t="s">
        <v>2508</v>
      </c>
      <c r="D36" s="27">
        <v>-414.97</v>
      </c>
      <c r="E36" s="27">
        <v>-11232</v>
      </c>
      <c r="G36" s="16" t="s">
        <v>968</v>
      </c>
      <c r="H36" s="16" t="s">
        <v>4216</v>
      </c>
      <c r="I36" s="15"/>
      <c r="J36" s="16" t="s">
        <v>4337</v>
      </c>
      <c r="K36" s="43" t="e">
        <f ca="1">+VLOOKUP(VALUE(J36),Products!P:S,2,FALSE)</f>
        <v>#N/A</v>
      </c>
      <c r="L36" s="16" t="s">
        <v>554</v>
      </c>
      <c r="M36" s="6" t="s">
        <v>3329</v>
      </c>
    </row>
    <row r="37" spans="1:14" ht="17.100000000000001" customHeight="1" x14ac:dyDescent="0.25">
      <c r="A37" s="9" t="s">
        <v>4099</v>
      </c>
      <c r="B37" s="9" t="s">
        <v>2468</v>
      </c>
      <c r="C37" s="9" t="s">
        <v>2468</v>
      </c>
      <c r="D37" s="27">
        <v>-135467.37</v>
      </c>
      <c r="E37" s="27">
        <v>-127757.38</v>
      </c>
      <c r="G37" s="32" t="s">
        <v>4225</v>
      </c>
      <c r="H37" s="16" t="s">
        <v>575</v>
      </c>
      <c r="I37" s="16"/>
      <c r="J37" s="16" t="s">
        <v>2202</v>
      </c>
      <c r="K37" s="43" t="e">
        <f ca="1">+VLOOKUP(VALUE(J37),Products!P:S,2,FALSE)</f>
        <v>#N/A</v>
      </c>
      <c r="L37" s="16" t="s">
        <v>552</v>
      </c>
    </row>
    <row r="38" spans="1:14" ht="17.100000000000001" customHeight="1" x14ac:dyDescent="0.25">
      <c r="A38" s="9" t="s">
        <v>4101</v>
      </c>
      <c r="B38" s="9" t="s">
        <v>2469</v>
      </c>
      <c r="C38" s="9" t="s">
        <v>2469</v>
      </c>
      <c r="D38" s="27">
        <v>-3631.52</v>
      </c>
      <c r="E38" s="27">
        <v>-3918</v>
      </c>
      <c r="G38" s="32" t="s">
        <v>4225</v>
      </c>
      <c r="H38" s="16" t="s">
        <v>575</v>
      </c>
      <c r="I38" s="16"/>
      <c r="J38" s="16" t="s">
        <v>2202</v>
      </c>
      <c r="K38" s="43" t="e">
        <f ca="1">+VLOOKUP(VALUE(J38),Products!P:S,2,FALSE)</f>
        <v>#N/A</v>
      </c>
      <c r="L38" s="16" t="s">
        <v>552</v>
      </c>
    </row>
    <row r="39" spans="1:14" ht="17.100000000000001" customHeight="1" x14ac:dyDescent="0.25">
      <c r="A39" s="9" t="s">
        <v>4103</v>
      </c>
      <c r="B39" s="9" t="s">
        <v>2470</v>
      </c>
      <c r="C39" s="9" t="s">
        <v>2470</v>
      </c>
      <c r="D39" s="27">
        <v>-79.98</v>
      </c>
      <c r="E39" s="27">
        <v>0</v>
      </c>
      <c r="G39" s="32" t="s">
        <v>4225</v>
      </c>
      <c r="H39" s="16" t="s">
        <v>575</v>
      </c>
      <c r="I39" s="16"/>
      <c r="J39" s="16" t="s">
        <v>2202</v>
      </c>
      <c r="K39" s="43" t="e">
        <f ca="1">+VLOOKUP(VALUE(J39),Products!P:S,2,FALSE)</f>
        <v>#N/A</v>
      </c>
      <c r="L39" s="16" t="s">
        <v>552</v>
      </c>
    </row>
    <row r="40" spans="1:14" ht="17.100000000000001" customHeight="1" x14ac:dyDescent="0.25">
      <c r="A40" s="9" t="s">
        <v>3684</v>
      </c>
      <c r="B40" s="9" t="s">
        <v>2490</v>
      </c>
      <c r="C40" s="9" t="s">
        <v>2490</v>
      </c>
      <c r="D40" s="27">
        <v>-7356.82</v>
      </c>
      <c r="E40" s="27">
        <v>-7332</v>
      </c>
      <c r="G40" s="32" t="s">
        <v>4225</v>
      </c>
      <c r="H40" s="15" t="s">
        <v>2178</v>
      </c>
      <c r="I40" s="15"/>
      <c r="J40" s="16" t="s">
        <v>2202</v>
      </c>
      <c r="K40" s="43" t="e">
        <f ca="1">+VLOOKUP(VALUE(J40),Products!P:S,2,FALSE)</f>
        <v>#N/A</v>
      </c>
      <c r="L40" s="16" t="s">
        <v>552</v>
      </c>
    </row>
    <row r="41" spans="1:14" ht="17.100000000000001" customHeight="1" x14ac:dyDescent="0.25">
      <c r="A41" s="9" t="s">
        <v>3690</v>
      </c>
      <c r="B41" s="9" t="s">
        <v>2493</v>
      </c>
      <c r="C41" s="9" t="s">
        <v>2493</v>
      </c>
      <c r="D41" s="27">
        <v>-61806.720000000001</v>
      </c>
      <c r="E41" s="27">
        <v>-64500</v>
      </c>
      <c r="G41" s="16" t="s">
        <v>4225</v>
      </c>
      <c r="H41" s="15" t="s">
        <v>2178</v>
      </c>
      <c r="I41" s="15"/>
      <c r="J41" s="16" t="s">
        <v>4335</v>
      </c>
      <c r="K41" s="43" t="e">
        <f ca="1">+VLOOKUP(VALUE(J41),Products!P:S,2,FALSE)</f>
        <v>#N/A</v>
      </c>
      <c r="L41" s="16" t="s">
        <v>552</v>
      </c>
      <c r="M41" s="6" t="s">
        <v>3312</v>
      </c>
    </row>
    <row r="42" spans="1:14" ht="17.100000000000001" customHeight="1" x14ac:dyDescent="0.25">
      <c r="A42" s="9" t="s">
        <v>3694</v>
      </c>
      <c r="B42" s="9" t="s">
        <v>2494</v>
      </c>
      <c r="C42" s="9" t="s">
        <v>2494</v>
      </c>
      <c r="D42" s="27">
        <v>-15140.16</v>
      </c>
      <c r="E42" s="27">
        <v>-11100</v>
      </c>
      <c r="G42" s="16" t="s">
        <v>959</v>
      </c>
      <c r="H42" s="15" t="s">
        <v>2178</v>
      </c>
      <c r="I42" s="15"/>
      <c r="J42" s="16" t="s">
        <v>3946</v>
      </c>
      <c r="K42" s="43" t="e">
        <f ca="1">+VLOOKUP(VALUE(J42),Products!P:S,2,FALSE)</f>
        <v>#N/A</v>
      </c>
      <c r="L42" s="16" t="s">
        <v>552</v>
      </c>
      <c r="M42" s="6" t="s">
        <v>2234</v>
      </c>
    </row>
    <row r="43" spans="1:14" ht="17.100000000000001" customHeight="1" x14ac:dyDescent="0.25">
      <c r="A43" s="9" t="s">
        <v>3696</v>
      </c>
      <c r="B43" s="9" t="s">
        <v>2495</v>
      </c>
      <c r="C43" s="9" t="s">
        <v>2495</v>
      </c>
      <c r="D43" s="27">
        <v>-120412.34</v>
      </c>
      <c r="E43" s="27">
        <v>-101731</v>
      </c>
      <c r="G43" s="16" t="s">
        <v>960</v>
      </c>
      <c r="H43" s="15" t="s">
        <v>2178</v>
      </c>
      <c r="I43" s="15"/>
      <c r="J43" s="16" t="s">
        <v>3946</v>
      </c>
      <c r="K43" s="43" t="e">
        <f ca="1">+VLOOKUP(VALUE(J43),Products!P:S,2,FALSE)</f>
        <v>#N/A</v>
      </c>
      <c r="L43" s="16" t="s">
        <v>554</v>
      </c>
      <c r="M43" s="6" t="s">
        <v>2234</v>
      </c>
    </row>
    <row r="44" spans="1:14" ht="17.100000000000001" customHeight="1" x14ac:dyDescent="0.25">
      <c r="A44" s="9" t="s">
        <v>3420</v>
      </c>
      <c r="B44" s="9" t="s">
        <v>2496</v>
      </c>
      <c r="C44" s="9" t="s">
        <v>2496</v>
      </c>
      <c r="D44" s="27">
        <v>-1070.46</v>
      </c>
      <c r="E44" s="27">
        <v>-960</v>
      </c>
      <c r="G44" s="16" t="s">
        <v>960</v>
      </c>
      <c r="H44" s="15" t="s">
        <v>2178</v>
      </c>
      <c r="I44" s="15"/>
      <c r="J44" s="16" t="s">
        <v>3946</v>
      </c>
      <c r="K44" s="43" t="e">
        <f ca="1">+VLOOKUP(VALUE(J44),Products!P:S,2,FALSE)</f>
        <v>#N/A</v>
      </c>
      <c r="L44" s="16" t="s">
        <v>554</v>
      </c>
      <c r="M44" s="6" t="s">
        <v>2234</v>
      </c>
    </row>
    <row r="45" spans="1:14" ht="17.100000000000001" customHeight="1" x14ac:dyDescent="0.25">
      <c r="A45" s="9" t="s">
        <v>3698</v>
      </c>
      <c r="B45" s="9" t="s">
        <v>2497</v>
      </c>
      <c r="C45" s="9" t="s">
        <v>2497</v>
      </c>
      <c r="D45" s="27">
        <v>-49786.39</v>
      </c>
      <c r="E45" s="27">
        <v>-35400</v>
      </c>
      <c r="G45" s="16" t="s">
        <v>960</v>
      </c>
      <c r="H45" s="15" t="s">
        <v>2178</v>
      </c>
      <c r="I45" s="15"/>
      <c r="J45" s="16" t="s">
        <v>3946</v>
      </c>
      <c r="K45" s="43" t="e">
        <f ca="1">+VLOOKUP(VALUE(J45),Products!P:S,2,FALSE)</f>
        <v>#N/A</v>
      </c>
      <c r="L45" s="16" t="s">
        <v>552</v>
      </c>
      <c r="M45" s="6" t="s">
        <v>2234</v>
      </c>
    </row>
    <row r="46" spans="1:14" ht="17.100000000000001" customHeight="1" x14ac:dyDescent="0.25">
      <c r="A46" s="9" t="s">
        <v>3700</v>
      </c>
      <c r="B46" s="9" t="s">
        <v>2498</v>
      </c>
      <c r="C46" s="9" t="s">
        <v>2498</v>
      </c>
      <c r="D46" s="27">
        <v>-13418.85</v>
      </c>
      <c r="E46" s="27">
        <v>-12900</v>
      </c>
      <c r="G46" s="16" t="s">
        <v>960</v>
      </c>
      <c r="H46" s="15" t="s">
        <v>2178</v>
      </c>
      <c r="I46" s="15"/>
      <c r="J46" s="16" t="s">
        <v>3946</v>
      </c>
      <c r="K46" s="43" t="e">
        <f ca="1">+VLOOKUP(VALUE(J46),Products!P:S,2,FALSE)</f>
        <v>#N/A</v>
      </c>
      <c r="L46" s="16" t="s">
        <v>552</v>
      </c>
      <c r="M46" s="6" t="s">
        <v>2234</v>
      </c>
    </row>
    <row r="47" spans="1:14" ht="17.100000000000001" customHeight="1" x14ac:dyDescent="0.25">
      <c r="A47" s="9" t="s">
        <v>695</v>
      </c>
      <c r="B47" s="9" t="s">
        <v>2499</v>
      </c>
      <c r="C47" s="6" t="s">
        <v>1320</v>
      </c>
      <c r="D47" s="27">
        <v>-407229.2</v>
      </c>
      <c r="E47" s="27">
        <v>-757704.99</v>
      </c>
      <c r="G47" s="16" t="s">
        <v>963</v>
      </c>
      <c r="H47" s="15" t="s">
        <v>2178</v>
      </c>
      <c r="I47" s="15"/>
      <c r="J47" s="16" t="s">
        <v>1461</v>
      </c>
      <c r="K47" s="43" t="e">
        <f ca="1">+VLOOKUP(VALUE(J47),Products!P:S,2,FALSE)</f>
        <v>#N/A</v>
      </c>
      <c r="L47" s="16" t="s">
        <v>552</v>
      </c>
      <c r="M47" s="6" t="s">
        <v>3312</v>
      </c>
    </row>
    <row r="48" spans="1:14" ht="17.100000000000001" customHeight="1" x14ac:dyDescent="0.25">
      <c r="A48" s="9" t="s">
        <v>696</v>
      </c>
      <c r="B48" s="9" t="s">
        <v>2500</v>
      </c>
      <c r="C48" s="6" t="s">
        <v>1321</v>
      </c>
      <c r="D48" s="27">
        <v>-318637.57</v>
      </c>
      <c r="E48" s="27">
        <v>-495200.03</v>
      </c>
      <c r="G48" s="16" t="s">
        <v>964</v>
      </c>
      <c r="H48" s="15" t="s">
        <v>2178</v>
      </c>
      <c r="I48" s="15"/>
      <c r="J48" s="16" t="s">
        <v>4343</v>
      </c>
      <c r="K48" s="43" t="e">
        <f ca="1">+VLOOKUP(VALUE(J48),Products!P:S,2,FALSE)</f>
        <v>#N/A</v>
      </c>
      <c r="L48" s="16" t="s">
        <v>552</v>
      </c>
      <c r="M48" s="6" t="s">
        <v>3312</v>
      </c>
      <c r="N48" s="6" t="s">
        <v>3332</v>
      </c>
    </row>
    <row r="49" spans="1:14" ht="17.100000000000001" customHeight="1" x14ac:dyDescent="0.25">
      <c r="A49" s="9" t="s">
        <v>697</v>
      </c>
      <c r="B49" s="9" t="s">
        <v>2501</v>
      </c>
      <c r="C49" s="9" t="s">
        <v>4330</v>
      </c>
      <c r="D49" s="27">
        <v>-2526.98</v>
      </c>
      <c r="E49" s="27">
        <v>-9915.35</v>
      </c>
      <c r="G49" s="16" t="s">
        <v>965</v>
      </c>
      <c r="H49" s="15" t="s">
        <v>2178</v>
      </c>
      <c r="I49" s="15"/>
      <c r="J49" s="16" t="s">
        <v>4332</v>
      </c>
      <c r="K49" s="43" t="e">
        <f ca="1">+VLOOKUP(VALUE(J49),Products!P:S,2,FALSE)</f>
        <v>#N/A</v>
      </c>
      <c r="L49" s="16" t="s">
        <v>552</v>
      </c>
      <c r="M49" s="6" t="s">
        <v>3312</v>
      </c>
      <c r="N49" s="6" t="s">
        <v>3339</v>
      </c>
    </row>
    <row r="50" spans="1:14" ht="17.100000000000001" customHeight="1" x14ac:dyDescent="0.25">
      <c r="A50" s="9" t="s">
        <v>700</v>
      </c>
      <c r="B50" s="9" t="s">
        <v>2502</v>
      </c>
      <c r="C50" s="9" t="s">
        <v>1314</v>
      </c>
      <c r="D50" s="27">
        <v>-332785.59999999998</v>
      </c>
      <c r="E50" s="27">
        <v>-333374.55</v>
      </c>
      <c r="G50" s="16" t="s">
        <v>965</v>
      </c>
      <c r="H50" s="15" t="s">
        <v>2178</v>
      </c>
      <c r="I50" s="15"/>
      <c r="J50" s="16" t="s">
        <v>1318</v>
      </c>
      <c r="K50" s="43" t="e">
        <f ca="1">+VLOOKUP(VALUE(J50),Products!P:S,2,FALSE)</f>
        <v>#N/A</v>
      </c>
      <c r="L50" s="16" t="s">
        <v>552</v>
      </c>
      <c r="M50" s="6" t="s">
        <v>3320</v>
      </c>
    </row>
    <row r="51" spans="1:14" ht="17.100000000000001" customHeight="1" x14ac:dyDescent="0.25">
      <c r="A51" s="9" t="s">
        <v>698</v>
      </c>
      <c r="B51" s="9" t="s">
        <v>2503</v>
      </c>
      <c r="C51" s="9" t="s">
        <v>4330</v>
      </c>
      <c r="D51" s="27">
        <v>-33147.339999999997</v>
      </c>
      <c r="E51" s="27">
        <v>-60033.96</v>
      </c>
      <c r="G51" s="16" t="s">
        <v>966</v>
      </c>
      <c r="H51" s="15" t="s">
        <v>2178</v>
      </c>
      <c r="I51" s="15"/>
      <c r="J51" s="16" t="s">
        <v>3944</v>
      </c>
      <c r="K51" s="43" t="e">
        <f ca="1">+VLOOKUP(VALUE(J51),Products!P:S,2,FALSE)</f>
        <v>#N/A</v>
      </c>
      <c r="L51" s="16" t="s">
        <v>552</v>
      </c>
      <c r="M51" s="6" t="s">
        <v>3312</v>
      </c>
      <c r="N51" s="6" t="s">
        <v>3341</v>
      </c>
    </row>
    <row r="52" spans="1:14" ht="17.100000000000001" customHeight="1" x14ac:dyDescent="0.25">
      <c r="A52" s="9" t="s">
        <v>3702</v>
      </c>
      <c r="B52" s="9" t="s">
        <v>2509</v>
      </c>
      <c r="C52" s="9" t="s">
        <v>2509</v>
      </c>
      <c r="D52" s="27">
        <v>39508.089999999997</v>
      </c>
      <c r="E52" s="27">
        <v>43988.62</v>
      </c>
      <c r="G52" s="16" t="s">
        <v>962</v>
      </c>
      <c r="H52" s="15" t="s">
        <v>2178</v>
      </c>
      <c r="I52" s="15"/>
      <c r="J52" s="16" t="s">
        <v>4335</v>
      </c>
      <c r="K52" s="43" t="e">
        <f ca="1">+VLOOKUP(VALUE(J52),Products!P:S,2,FALSE)</f>
        <v>#N/A</v>
      </c>
      <c r="L52" s="16" t="s">
        <v>552</v>
      </c>
      <c r="M52" s="6" t="s">
        <v>3312</v>
      </c>
    </row>
    <row r="53" spans="1:14" ht="17.100000000000001" customHeight="1" x14ac:dyDescent="0.25">
      <c r="A53" s="9"/>
      <c r="B53" s="45" t="s">
        <v>4020</v>
      </c>
      <c r="C53" s="9"/>
      <c r="D53" s="27"/>
      <c r="E53" s="27"/>
      <c r="G53" s="46" t="s">
        <v>580</v>
      </c>
      <c r="H53" s="15"/>
      <c r="I53" s="15"/>
      <c r="J53" s="16"/>
      <c r="K53" s="43"/>
      <c r="L53" s="16"/>
    </row>
    <row r="54" spans="1:14" ht="17.100000000000001" customHeight="1" x14ac:dyDescent="0.25">
      <c r="A54" s="9" t="s">
        <v>3536</v>
      </c>
      <c r="B54" s="9" t="s">
        <v>2519</v>
      </c>
      <c r="C54" s="9" t="s">
        <v>2457</v>
      </c>
      <c r="D54" s="27">
        <v>-38690.57</v>
      </c>
      <c r="E54" s="27">
        <v>-209781</v>
      </c>
      <c r="G54" s="16" t="s">
        <v>4355</v>
      </c>
      <c r="H54" s="16" t="s">
        <v>3314</v>
      </c>
      <c r="I54" s="15"/>
      <c r="J54" s="16" t="s">
        <v>1451</v>
      </c>
      <c r="K54" s="43" t="e">
        <f ca="1">+VLOOKUP(VALUE(J54),Products!P:S,2,FALSE)</f>
        <v>#N/A</v>
      </c>
      <c r="L54" s="16" t="s">
        <v>552</v>
      </c>
      <c r="M54" s="6" t="s">
        <v>3315</v>
      </c>
    </row>
    <row r="55" spans="1:14" ht="17.100000000000001" customHeight="1" x14ac:dyDescent="0.25">
      <c r="A55" s="9" t="s">
        <v>3540</v>
      </c>
      <c r="B55" s="9" t="s">
        <v>2520</v>
      </c>
      <c r="C55" s="9" t="s">
        <v>4000</v>
      </c>
      <c r="D55" s="27">
        <v>-4565.3100000000004</v>
      </c>
      <c r="E55" s="27">
        <v>-38947</v>
      </c>
      <c r="G55" s="16" t="s">
        <v>4355</v>
      </c>
      <c r="H55" s="15" t="s">
        <v>2178</v>
      </c>
      <c r="I55" s="15"/>
      <c r="J55" s="16" t="s">
        <v>1459</v>
      </c>
      <c r="K55" s="43" t="e">
        <f ca="1">+VLOOKUP(VALUE(J55),Products!P:S,2,FALSE)</f>
        <v>#N/A</v>
      </c>
      <c r="L55" s="16" t="s">
        <v>552</v>
      </c>
      <c r="M55" s="6" t="s">
        <v>3321</v>
      </c>
    </row>
    <row r="56" spans="1:14" ht="17.100000000000001" customHeight="1" x14ac:dyDescent="0.25">
      <c r="A56" s="9" t="s">
        <v>3542</v>
      </c>
      <c r="B56" s="9" t="s">
        <v>2521</v>
      </c>
      <c r="C56" s="9" t="s">
        <v>1209</v>
      </c>
      <c r="D56" s="27">
        <v>-12720.9</v>
      </c>
      <c r="E56" s="27">
        <v>-5982</v>
      </c>
      <c r="G56" s="32" t="s">
        <v>4355</v>
      </c>
      <c r="H56" s="15" t="s">
        <v>2178</v>
      </c>
      <c r="I56" s="15"/>
      <c r="J56" s="16" t="s">
        <v>1455</v>
      </c>
      <c r="K56" s="43" t="e">
        <f ca="1">+VLOOKUP(VALUE(J56),Products!P:S,2,FALSE)</f>
        <v>#N/A</v>
      </c>
      <c r="L56" s="16" t="s">
        <v>552</v>
      </c>
      <c r="M56" s="6" t="s">
        <v>3321</v>
      </c>
    </row>
    <row r="57" spans="1:14" ht="17.100000000000001" customHeight="1" x14ac:dyDescent="0.25">
      <c r="A57" s="9" t="s">
        <v>3554</v>
      </c>
      <c r="B57" s="9" t="s">
        <v>1207</v>
      </c>
      <c r="C57" s="9" t="s">
        <v>2466</v>
      </c>
      <c r="D57" s="27">
        <v>0</v>
      </c>
      <c r="E57" s="27">
        <v>-97441</v>
      </c>
      <c r="G57" s="32" t="s">
        <v>4355</v>
      </c>
      <c r="H57" s="15" t="s">
        <v>2178</v>
      </c>
      <c r="I57" s="15"/>
      <c r="J57" s="16" t="s">
        <v>1458</v>
      </c>
      <c r="K57" s="43" t="e">
        <f ca="1">+VLOOKUP(VALUE(J57),Products!P:S,2,FALSE)</f>
        <v>#N/A</v>
      </c>
      <c r="L57" s="16" t="s">
        <v>552</v>
      </c>
      <c r="M57" s="6" t="s">
        <v>3313</v>
      </c>
    </row>
    <row r="58" spans="1:14" ht="17.100000000000001" customHeight="1" x14ac:dyDescent="0.25">
      <c r="A58" s="9" t="s">
        <v>3732</v>
      </c>
      <c r="B58" s="9" t="s">
        <v>2457</v>
      </c>
      <c r="C58" s="9" t="s">
        <v>2457</v>
      </c>
      <c r="D58" s="27">
        <v>-399132.06</v>
      </c>
      <c r="E58" s="27">
        <v>-318864.33</v>
      </c>
      <c r="G58" s="16" t="s">
        <v>4355</v>
      </c>
      <c r="H58" s="16" t="s">
        <v>3314</v>
      </c>
      <c r="I58" s="15"/>
      <c r="J58" s="16" t="s">
        <v>1451</v>
      </c>
      <c r="K58" s="43" t="e">
        <f ca="1">+VLOOKUP(VALUE(J58),Products!P:S,2,FALSE)</f>
        <v>#N/A</v>
      </c>
      <c r="L58" s="16" t="s">
        <v>552</v>
      </c>
      <c r="M58" s="6" t="s">
        <v>3316</v>
      </c>
    </row>
    <row r="59" spans="1:14" ht="17.100000000000001" customHeight="1" x14ac:dyDescent="0.25">
      <c r="A59" s="9" t="s">
        <v>3733</v>
      </c>
      <c r="B59" s="9" t="s">
        <v>2458</v>
      </c>
      <c r="C59" s="9" t="s">
        <v>2458</v>
      </c>
      <c r="D59" s="27">
        <v>-321259.98</v>
      </c>
      <c r="E59" s="27">
        <v>-252730.06</v>
      </c>
      <c r="G59" s="16" t="s">
        <v>4355</v>
      </c>
      <c r="H59" s="16" t="s">
        <v>3314</v>
      </c>
      <c r="I59" s="15"/>
      <c r="J59" s="16" t="s">
        <v>1452</v>
      </c>
      <c r="K59" s="43" t="e">
        <f ca="1">+VLOOKUP(VALUE(J59),Products!P:S,2,FALSE)</f>
        <v>#N/A</v>
      </c>
      <c r="L59" s="16" t="s">
        <v>552</v>
      </c>
      <c r="M59" s="6" t="s">
        <v>3316</v>
      </c>
    </row>
    <row r="60" spans="1:14" ht="17.100000000000001" customHeight="1" x14ac:dyDescent="0.25">
      <c r="A60" s="9" t="s">
        <v>3734</v>
      </c>
      <c r="B60" s="9" t="s">
        <v>1209</v>
      </c>
      <c r="C60" s="9" t="s">
        <v>1209</v>
      </c>
      <c r="D60" s="27">
        <v>-253906.53</v>
      </c>
      <c r="E60" s="27">
        <v>-190927.68</v>
      </c>
      <c r="G60" s="16" t="s">
        <v>4355</v>
      </c>
      <c r="H60" s="15" t="s">
        <v>2178</v>
      </c>
      <c r="I60" s="15"/>
      <c r="J60" s="16" t="s">
        <v>1455</v>
      </c>
      <c r="K60" s="43" t="e">
        <f ca="1">+VLOOKUP(VALUE(J60),Products!P:S,2,FALSE)</f>
        <v>#N/A</v>
      </c>
      <c r="L60" s="16" t="s">
        <v>552</v>
      </c>
      <c r="M60" s="6" t="s">
        <v>3316</v>
      </c>
    </row>
    <row r="61" spans="1:14" ht="17.100000000000001" customHeight="1" x14ac:dyDescent="0.25">
      <c r="A61" s="9" t="s">
        <v>3736</v>
      </c>
      <c r="B61" s="9" t="s">
        <v>1210</v>
      </c>
      <c r="C61" s="9" t="s">
        <v>3996</v>
      </c>
      <c r="D61" s="27">
        <v>-207762.4</v>
      </c>
      <c r="E61" s="27">
        <v>-191820.53</v>
      </c>
      <c r="G61" s="16" t="s">
        <v>4355</v>
      </c>
      <c r="H61" s="15" t="s">
        <v>2178</v>
      </c>
      <c r="I61" s="15"/>
      <c r="J61" s="16" t="s">
        <v>4333</v>
      </c>
      <c r="K61" s="43" t="e">
        <f ca="1">+VLOOKUP(VALUE(J61),Products!P:S,2,FALSE)</f>
        <v>#N/A</v>
      </c>
      <c r="L61" s="16" t="s">
        <v>552</v>
      </c>
      <c r="M61" s="6" t="s">
        <v>3316</v>
      </c>
    </row>
    <row r="62" spans="1:14" ht="17.100000000000001" customHeight="1" x14ac:dyDescent="0.25">
      <c r="A62" s="9" t="s">
        <v>3738</v>
      </c>
      <c r="B62" s="9" t="s">
        <v>2467</v>
      </c>
      <c r="C62" s="9" t="s">
        <v>4000</v>
      </c>
      <c r="D62" s="27">
        <v>-255843.06</v>
      </c>
      <c r="E62" s="27">
        <v>-213396.7</v>
      </c>
      <c r="G62" s="16" t="s">
        <v>4355</v>
      </c>
      <c r="H62" s="15" t="s">
        <v>2178</v>
      </c>
      <c r="I62" s="15"/>
      <c r="J62" s="16" t="s">
        <v>1459</v>
      </c>
      <c r="K62" s="43" t="e">
        <f ca="1">+VLOOKUP(VALUE(J62),Products!P:S,2,FALSE)</f>
        <v>#N/A</v>
      </c>
      <c r="L62" s="16" t="s">
        <v>552</v>
      </c>
      <c r="M62" s="6" t="s">
        <v>3316</v>
      </c>
    </row>
    <row r="63" spans="1:14" ht="17.100000000000001" customHeight="1" x14ac:dyDescent="0.25">
      <c r="A63" s="9" t="s">
        <v>3741</v>
      </c>
      <c r="B63" s="9" t="s">
        <v>1212</v>
      </c>
      <c r="C63" s="9" t="s">
        <v>1212</v>
      </c>
      <c r="D63" s="27">
        <v>-15123.81</v>
      </c>
      <c r="E63" s="27">
        <v>-16000</v>
      </c>
      <c r="G63" s="16" t="s">
        <v>4355</v>
      </c>
      <c r="H63" s="15" t="s">
        <v>2178</v>
      </c>
      <c r="I63" s="15"/>
      <c r="J63" s="16" t="s">
        <v>3946</v>
      </c>
      <c r="K63" s="43" t="e">
        <f ca="1">+VLOOKUP(VALUE(J63),Products!P:S,2,FALSE)</f>
        <v>#N/A</v>
      </c>
      <c r="L63" s="16" t="s">
        <v>552</v>
      </c>
      <c r="M63" s="6" t="s">
        <v>3313</v>
      </c>
    </row>
    <row r="64" spans="1:14" ht="17.100000000000001" customHeight="1" x14ac:dyDescent="0.25">
      <c r="A64" s="9" t="s">
        <v>3743</v>
      </c>
      <c r="B64" s="9" t="s">
        <v>1213</v>
      </c>
      <c r="C64" s="9" t="s">
        <v>3997</v>
      </c>
      <c r="D64" s="27">
        <v>-25162.27</v>
      </c>
      <c r="E64" s="27">
        <v>-18480.43</v>
      </c>
      <c r="G64" s="16" t="s">
        <v>4356</v>
      </c>
      <c r="H64" s="15" t="s">
        <v>2178</v>
      </c>
      <c r="I64" s="15"/>
      <c r="J64" s="16" t="s">
        <v>1456</v>
      </c>
      <c r="K64" s="43" t="e">
        <f ca="1">+VLOOKUP(VALUE(J64),Products!P:S,2,FALSE)</f>
        <v>#N/A</v>
      </c>
      <c r="L64" s="16" t="s">
        <v>552</v>
      </c>
      <c r="M64" s="6" t="s">
        <v>3316</v>
      </c>
    </row>
    <row r="65" spans="1:13" ht="17.100000000000001" customHeight="1" x14ac:dyDescent="0.25">
      <c r="A65" s="9" t="s">
        <v>375</v>
      </c>
      <c r="B65" s="9" t="s">
        <v>1266</v>
      </c>
      <c r="C65" s="9" t="s">
        <v>1266</v>
      </c>
      <c r="D65" s="27">
        <v>-2470</v>
      </c>
      <c r="E65" s="27">
        <v>0</v>
      </c>
      <c r="G65" s="16" t="s">
        <v>4356</v>
      </c>
      <c r="H65" s="15" t="s">
        <v>2178</v>
      </c>
      <c r="I65" s="15"/>
      <c r="J65" s="16" t="s">
        <v>4335</v>
      </c>
      <c r="K65" s="43" t="e">
        <f ca="1">+VLOOKUP(VALUE(J65),Products!P:S,2,FALSE)</f>
        <v>#N/A</v>
      </c>
      <c r="L65" s="16" t="s">
        <v>552</v>
      </c>
      <c r="M65" s="6" t="s">
        <v>3313</v>
      </c>
    </row>
    <row r="66" spans="1:13" ht="17.100000000000001" customHeight="1" x14ac:dyDescent="0.25">
      <c r="A66" s="9" t="s">
        <v>1680</v>
      </c>
      <c r="B66" s="9" t="s">
        <v>1267</v>
      </c>
      <c r="C66" s="9" t="s">
        <v>1267</v>
      </c>
      <c r="D66" s="27">
        <v>0</v>
      </c>
      <c r="E66" s="27">
        <v>-511200</v>
      </c>
      <c r="G66" s="16" t="s">
        <v>4356</v>
      </c>
      <c r="H66" s="15" t="s">
        <v>2178</v>
      </c>
      <c r="I66" s="15"/>
      <c r="J66" s="16" t="s">
        <v>4336</v>
      </c>
      <c r="K66" s="43" t="e">
        <f ca="1">+VLOOKUP(VALUE(J66),Products!P:S,2,FALSE)</f>
        <v>#N/A</v>
      </c>
      <c r="L66" s="16" t="s">
        <v>556</v>
      </c>
      <c r="M66" s="6" t="s">
        <v>3313</v>
      </c>
    </row>
    <row r="67" spans="1:13" ht="17.100000000000001" customHeight="1" x14ac:dyDescent="0.25">
      <c r="A67" s="9" t="s">
        <v>3385</v>
      </c>
      <c r="B67" s="9" t="s">
        <v>1268</v>
      </c>
      <c r="C67" s="9" t="s">
        <v>1268</v>
      </c>
      <c r="D67" s="27">
        <v>-2127.17</v>
      </c>
      <c r="E67" s="27">
        <v>0</v>
      </c>
      <c r="G67" s="16" t="s">
        <v>4356</v>
      </c>
      <c r="H67" s="15" t="s">
        <v>2178</v>
      </c>
      <c r="I67" s="15"/>
      <c r="J67" s="16" t="s">
        <v>4336</v>
      </c>
      <c r="K67" s="43" t="e">
        <f ca="1">+VLOOKUP(VALUE(J67),Products!P:S,2,FALSE)</f>
        <v>#N/A</v>
      </c>
      <c r="L67" s="16" t="s">
        <v>557</v>
      </c>
      <c r="M67" s="6" t="s">
        <v>3313</v>
      </c>
    </row>
    <row r="68" spans="1:13" ht="17.100000000000001" customHeight="1" x14ac:dyDescent="0.25">
      <c r="A68" s="9" t="s">
        <v>3387</v>
      </c>
      <c r="B68" s="9" t="s">
        <v>1269</v>
      </c>
      <c r="C68" s="9" t="s">
        <v>1269</v>
      </c>
      <c r="D68" s="27">
        <v>-90</v>
      </c>
      <c r="E68" s="27">
        <v>0</v>
      </c>
      <c r="G68" s="16" t="s">
        <v>4356</v>
      </c>
      <c r="H68" s="15" t="s">
        <v>2178</v>
      </c>
      <c r="I68" s="15"/>
      <c r="J68" s="16" t="s">
        <v>4336</v>
      </c>
      <c r="K68" s="43" t="e">
        <f ca="1">+VLOOKUP(VALUE(J68),Products!P:S,2,FALSE)</f>
        <v>#N/A</v>
      </c>
      <c r="L68" s="16" t="s">
        <v>558</v>
      </c>
      <c r="M68" s="6" t="s">
        <v>3313</v>
      </c>
    </row>
    <row r="69" spans="1:13" ht="17.100000000000001" customHeight="1" x14ac:dyDescent="0.25">
      <c r="A69" s="9" t="s">
        <v>1270</v>
      </c>
      <c r="B69" s="9" t="s">
        <v>1271</v>
      </c>
      <c r="C69" s="9" t="s">
        <v>1271</v>
      </c>
      <c r="D69" s="27">
        <v>0</v>
      </c>
      <c r="E69" s="27">
        <v>-208000</v>
      </c>
      <c r="G69" s="16" t="s">
        <v>4356</v>
      </c>
      <c r="H69" s="15" t="s">
        <v>2178</v>
      </c>
      <c r="I69" s="15"/>
      <c r="J69" s="16" t="s">
        <v>4336</v>
      </c>
      <c r="K69" s="43" t="e">
        <f ca="1">+VLOOKUP(VALUE(J69),Products!P:S,2,FALSE)</f>
        <v>#N/A</v>
      </c>
      <c r="L69" s="16" t="s">
        <v>559</v>
      </c>
      <c r="M69" s="6" t="s">
        <v>3313</v>
      </c>
    </row>
    <row r="70" spans="1:13" ht="17.100000000000001" customHeight="1" x14ac:dyDescent="0.25">
      <c r="A70" s="9" t="s">
        <v>377</v>
      </c>
      <c r="B70" s="9" t="s">
        <v>2528</v>
      </c>
      <c r="C70" s="9" t="s">
        <v>2528</v>
      </c>
      <c r="D70" s="27">
        <v>-15268.89</v>
      </c>
      <c r="E70" s="27">
        <v>-15512.8</v>
      </c>
      <c r="G70" s="16" t="s">
        <v>4356</v>
      </c>
      <c r="H70" s="15" t="s">
        <v>2178</v>
      </c>
      <c r="I70" s="15"/>
      <c r="J70" s="16" t="s">
        <v>4337</v>
      </c>
      <c r="K70" s="43" t="e">
        <f ca="1">+VLOOKUP(VALUE(J70),Products!P:S,2,FALSE)</f>
        <v>#N/A</v>
      </c>
      <c r="L70" s="16" t="s">
        <v>558</v>
      </c>
      <c r="M70" s="6" t="s">
        <v>3313</v>
      </c>
    </row>
    <row r="71" spans="1:13" ht="17.100000000000001" customHeight="1" x14ac:dyDescent="0.25">
      <c r="A71" s="9" t="s">
        <v>379</v>
      </c>
      <c r="B71" s="9" t="s">
        <v>2529</v>
      </c>
      <c r="C71" s="9" t="s">
        <v>2529</v>
      </c>
      <c r="D71" s="27">
        <v>-82725.679999999993</v>
      </c>
      <c r="E71" s="27">
        <v>-68944.69</v>
      </c>
      <c r="G71" s="16" t="s">
        <v>4356</v>
      </c>
      <c r="H71" s="15" t="s">
        <v>2178</v>
      </c>
      <c r="I71" s="15"/>
      <c r="J71" s="16" t="s">
        <v>4338</v>
      </c>
      <c r="K71" s="43" t="e">
        <f ca="1">+VLOOKUP(VALUE(J71),Products!P:S,2,FALSE)</f>
        <v>#N/A</v>
      </c>
      <c r="L71" s="16" t="s">
        <v>552</v>
      </c>
      <c r="M71" s="6" t="s">
        <v>3313</v>
      </c>
    </row>
    <row r="72" spans="1:13" ht="17.100000000000001" customHeight="1" x14ac:dyDescent="0.25">
      <c r="A72" s="9" t="s">
        <v>385</v>
      </c>
      <c r="B72" s="9" t="s">
        <v>2530</v>
      </c>
      <c r="C72" s="9" t="s">
        <v>2530</v>
      </c>
      <c r="D72" s="27">
        <v>-49679.75</v>
      </c>
      <c r="E72" s="27">
        <v>0</v>
      </c>
      <c r="G72" s="16" t="s">
        <v>4356</v>
      </c>
      <c r="H72" s="15" t="s">
        <v>2178</v>
      </c>
      <c r="I72" s="15"/>
      <c r="J72" s="16" t="s">
        <v>4339</v>
      </c>
      <c r="K72" s="43" t="e">
        <f ca="1">+VLOOKUP(VALUE(J72),Products!P:S,2,FALSE)</f>
        <v>#N/A</v>
      </c>
      <c r="L72" s="16" t="s">
        <v>552</v>
      </c>
      <c r="M72" s="6" t="s">
        <v>3313</v>
      </c>
    </row>
    <row r="73" spans="1:13" ht="17.100000000000001" customHeight="1" x14ac:dyDescent="0.25">
      <c r="A73" s="9" t="s">
        <v>4125</v>
      </c>
      <c r="B73" s="9" t="s">
        <v>2479</v>
      </c>
      <c r="C73" s="9" t="s">
        <v>4005</v>
      </c>
      <c r="D73" s="27">
        <v>-440938.55</v>
      </c>
      <c r="E73" s="27">
        <v>-361163.61</v>
      </c>
      <c r="G73" s="16" t="s">
        <v>4360</v>
      </c>
      <c r="H73" s="15" t="s">
        <v>2178</v>
      </c>
      <c r="I73" s="15"/>
      <c r="J73" s="16" t="s">
        <v>577</v>
      </c>
      <c r="K73" s="43" t="e">
        <f ca="1">+VLOOKUP(VALUE(J73),Products!P:S,2,FALSE)</f>
        <v>#N/A</v>
      </c>
      <c r="L73" s="16" t="s">
        <v>552</v>
      </c>
      <c r="M73" s="6" t="s">
        <v>3326</v>
      </c>
    </row>
    <row r="74" spans="1:13" ht="17.100000000000001" customHeight="1" x14ac:dyDescent="0.25">
      <c r="A74" s="9" t="s">
        <v>4127</v>
      </c>
      <c r="B74" s="9" t="s">
        <v>2480</v>
      </c>
      <c r="C74" s="9" t="s">
        <v>4006</v>
      </c>
      <c r="D74" s="27">
        <v>-137.61000000000001</v>
      </c>
      <c r="E74" s="27">
        <v>-85.73</v>
      </c>
      <c r="G74" s="16" t="s">
        <v>4360</v>
      </c>
      <c r="H74" s="15" t="s">
        <v>2178</v>
      </c>
      <c r="I74" s="15"/>
      <c r="J74" s="16" t="s">
        <v>576</v>
      </c>
      <c r="K74" s="43" t="e">
        <f ca="1">+VLOOKUP(VALUE(J74),Products!P:S,2,FALSE)</f>
        <v>#N/A</v>
      </c>
      <c r="L74" s="16" t="s">
        <v>555</v>
      </c>
      <c r="M74" s="6" t="s">
        <v>3326</v>
      </c>
    </row>
    <row r="75" spans="1:13" ht="17.100000000000001" customHeight="1" x14ac:dyDescent="0.25">
      <c r="A75" s="9" t="s">
        <v>3538</v>
      </c>
      <c r="B75" s="9" t="s">
        <v>2522</v>
      </c>
      <c r="C75" s="9" t="s">
        <v>4005</v>
      </c>
      <c r="D75" s="27">
        <v>-24734.1</v>
      </c>
      <c r="E75" s="27">
        <v>-88566</v>
      </c>
      <c r="G75" s="16" t="s">
        <v>4360</v>
      </c>
      <c r="H75" s="15" t="s">
        <v>2178</v>
      </c>
      <c r="I75" s="15"/>
      <c r="J75" s="16" t="s">
        <v>576</v>
      </c>
      <c r="K75" s="43" t="e">
        <f ca="1">+VLOOKUP(VALUE(J75),Products!P:S,2,FALSE)</f>
        <v>#N/A</v>
      </c>
      <c r="L75" s="16" t="s">
        <v>552</v>
      </c>
      <c r="M75" s="6" t="s">
        <v>3315</v>
      </c>
    </row>
    <row r="76" spans="1:13" ht="17.100000000000001" customHeight="1" x14ac:dyDescent="0.25">
      <c r="A76" s="9" t="s">
        <v>3739</v>
      </c>
      <c r="B76" s="9" t="s">
        <v>1211</v>
      </c>
      <c r="C76" s="9" t="s">
        <v>4005</v>
      </c>
      <c r="D76" s="27">
        <v>-171046.61</v>
      </c>
      <c r="E76" s="27">
        <v>-108039.67</v>
      </c>
      <c r="G76" s="16" t="s">
        <v>4360</v>
      </c>
      <c r="H76" s="15" t="s">
        <v>2178</v>
      </c>
      <c r="I76" s="15"/>
      <c r="J76" s="16" t="s">
        <v>576</v>
      </c>
      <c r="K76" s="43" t="e">
        <f ca="1">+VLOOKUP(VALUE(J76),Products!P:S,2,FALSE)</f>
        <v>#N/A</v>
      </c>
      <c r="L76" s="16" t="s">
        <v>552</v>
      </c>
      <c r="M76" s="6" t="s">
        <v>3316</v>
      </c>
    </row>
    <row r="77" spans="1:13" ht="17.100000000000001" customHeight="1" x14ac:dyDescent="0.25">
      <c r="A77" s="9" t="s">
        <v>4187</v>
      </c>
      <c r="B77" s="9" t="s">
        <v>2481</v>
      </c>
      <c r="C77" s="9" t="s">
        <v>4006</v>
      </c>
      <c r="D77" s="27">
        <v>-537393.18999999994</v>
      </c>
      <c r="E77" s="27">
        <v>-112833.33</v>
      </c>
      <c r="G77" s="16" t="s">
        <v>4361</v>
      </c>
      <c r="H77" s="15" t="s">
        <v>2178</v>
      </c>
      <c r="I77" s="15"/>
      <c r="J77" s="16" t="s">
        <v>576</v>
      </c>
      <c r="K77" s="43" t="e">
        <f ca="1">+VLOOKUP(VALUE(J77),Products!P:S,2,FALSE)</f>
        <v>#N/A</v>
      </c>
      <c r="L77" s="16" t="s">
        <v>556</v>
      </c>
      <c r="M77" s="6" t="s">
        <v>3326</v>
      </c>
    </row>
    <row r="78" spans="1:13" ht="17.100000000000001" customHeight="1" x14ac:dyDescent="0.25">
      <c r="A78" s="9" t="s">
        <v>4189</v>
      </c>
      <c r="B78" s="9" t="s">
        <v>2482</v>
      </c>
      <c r="C78" s="9" t="s">
        <v>4006</v>
      </c>
      <c r="D78" s="27">
        <v>-622.96</v>
      </c>
      <c r="E78" s="27">
        <v>-325.01</v>
      </c>
      <c r="G78" s="16" t="s">
        <v>4361</v>
      </c>
      <c r="H78" s="15" t="s">
        <v>2178</v>
      </c>
      <c r="I78" s="15"/>
      <c r="J78" s="16" t="s">
        <v>576</v>
      </c>
      <c r="K78" s="43" t="e">
        <f ca="1">+VLOOKUP(VALUE(J78),Products!P:S,2,FALSE)</f>
        <v>#N/A</v>
      </c>
      <c r="L78" s="16" t="s">
        <v>557</v>
      </c>
      <c r="M78" s="6" t="s">
        <v>3326</v>
      </c>
    </row>
    <row r="79" spans="1:13" ht="17.100000000000001" customHeight="1" x14ac:dyDescent="0.25">
      <c r="A79" s="9" t="s">
        <v>4191</v>
      </c>
      <c r="B79" s="9" t="s">
        <v>2483</v>
      </c>
      <c r="C79" s="9" t="s">
        <v>4006</v>
      </c>
      <c r="D79" s="27">
        <v>-3119.7</v>
      </c>
      <c r="E79" s="27">
        <v>-1566.36</v>
      </c>
      <c r="G79" s="16" t="s">
        <v>4361</v>
      </c>
      <c r="H79" s="15" t="s">
        <v>2178</v>
      </c>
      <c r="I79" s="15"/>
      <c r="J79" s="16" t="s">
        <v>576</v>
      </c>
      <c r="K79" s="43" t="e">
        <f ca="1">+VLOOKUP(VALUE(J79),Products!P:S,2,FALSE)</f>
        <v>#N/A</v>
      </c>
      <c r="L79" s="16" t="s">
        <v>558</v>
      </c>
      <c r="M79" s="6" t="s">
        <v>3326</v>
      </c>
    </row>
    <row r="80" spans="1:13" ht="17.100000000000001" customHeight="1" x14ac:dyDescent="0.25">
      <c r="A80" s="9" t="s">
        <v>4193</v>
      </c>
      <c r="B80" s="9" t="s">
        <v>2484</v>
      </c>
      <c r="C80" s="9" t="s">
        <v>4006</v>
      </c>
      <c r="D80" s="27">
        <v>-423.7</v>
      </c>
      <c r="E80" s="27">
        <v>0</v>
      </c>
      <c r="G80" s="16" t="s">
        <v>4361</v>
      </c>
      <c r="H80" s="15" t="s">
        <v>2178</v>
      </c>
      <c r="I80" s="15"/>
      <c r="J80" s="16" t="s">
        <v>576</v>
      </c>
      <c r="K80" s="43" t="e">
        <f ca="1">+VLOOKUP(VALUE(J80),Products!P:S,2,FALSE)</f>
        <v>#N/A</v>
      </c>
      <c r="L80" s="16" t="s">
        <v>559</v>
      </c>
      <c r="M80" s="6" t="s">
        <v>3326</v>
      </c>
    </row>
    <row r="81" spans="1:14" ht="17.100000000000001" customHeight="1" x14ac:dyDescent="0.25">
      <c r="A81" s="9" t="s">
        <v>3704</v>
      </c>
      <c r="B81" s="9" t="s">
        <v>2510</v>
      </c>
      <c r="C81" s="9" t="s">
        <v>3319</v>
      </c>
      <c r="D81" s="27">
        <v>-6902120.2999999998</v>
      </c>
      <c r="E81" s="27">
        <v>-8135784.8600000003</v>
      </c>
      <c r="G81" s="16" t="s">
        <v>4362</v>
      </c>
      <c r="H81" s="15" t="s">
        <v>2178</v>
      </c>
      <c r="I81" s="15"/>
      <c r="J81" s="16" t="s">
        <v>1454</v>
      </c>
      <c r="K81" s="43" t="e">
        <f ca="1">+VLOOKUP(VALUE(J81),Products!P:S,2,FALSE)</f>
        <v>#N/A</v>
      </c>
      <c r="L81" s="16" t="s">
        <v>552</v>
      </c>
      <c r="M81" s="6" t="s">
        <v>3319</v>
      </c>
    </row>
    <row r="82" spans="1:14" ht="17.100000000000001" customHeight="1" x14ac:dyDescent="0.25">
      <c r="A82" s="9" t="s">
        <v>3720</v>
      </c>
      <c r="B82" s="9" t="s">
        <v>2515</v>
      </c>
      <c r="C82" s="9" t="s">
        <v>3319</v>
      </c>
      <c r="D82" s="27">
        <v>-169021.62</v>
      </c>
      <c r="E82" s="27">
        <v>-162114.67000000001</v>
      </c>
      <c r="G82" s="16" t="s">
        <v>4362</v>
      </c>
      <c r="H82" s="15" t="s">
        <v>2178</v>
      </c>
      <c r="I82" s="15"/>
      <c r="J82" s="16" t="s">
        <v>1454</v>
      </c>
      <c r="K82" s="43" t="e">
        <f ca="1">+VLOOKUP(VALUE(J82),Products!P:S,2,FALSE)</f>
        <v>#N/A</v>
      </c>
      <c r="L82" s="16" t="s">
        <v>552</v>
      </c>
    </row>
    <row r="83" spans="1:14" ht="17.100000000000001" customHeight="1" x14ac:dyDescent="0.25">
      <c r="A83" s="9" t="s">
        <v>3706</v>
      </c>
      <c r="B83" s="9" t="s">
        <v>2511</v>
      </c>
      <c r="C83" s="9" t="s">
        <v>3995</v>
      </c>
      <c r="D83" s="27">
        <v>-24052747.510000002</v>
      </c>
      <c r="E83" s="27">
        <v>-27299421</v>
      </c>
      <c r="G83" s="16" t="s">
        <v>4363</v>
      </c>
      <c r="H83" s="15" t="s">
        <v>2178</v>
      </c>
      <c r="I83" s="15"/>
      <c r="J83" s="16" t="s">
        <v>1454</v>
      </c>
      <c r="K83" s="43" t="e">
        <f ca="1">+VLOOKUP(VALUE(J83),Products!P:S,2,FALSE)</f>
        <v>#N/A</v>
      </c>
      <c r="L83" s="16" t="s">
        <v>556</v>
      </c>
    </row>
    <row r="84" spans="1:14" ht="17.100000000000001" customHeight="1" x14ac:dyDescent="0.25">
      <c r="A84" s="9" t="s">
        <v>3708</v>
      </c>
      <c r="B84" s="9" t="s">
        <v>2512</v>
      </c>
      <c r="C84" s="9" t="s">
        <v>3995</v>
      </c>
      <c r="D84" s="27">
        <v>-142052.35</v>
      </c>
      <c r="E84" s="27">
        <v>-140760</v>
      </c>
      <c r="G84" s="16" t="s">
        <v>4363</v>
      </c>
      <c r="H84" s="15" t="s">
        <v>2178</v>
      </c>
      <c r="I84" s="15"/>
      <c r="J84" s="16" t="s">
        <v>1454</v>
      </c>
      <c r="K84" s="43" t="e">
        <f ca="1">+VLOOKUP(VALUE(J84),Products!P:S,2,FALSE)</f>
        <v>#N/A</v>
      </c>
      <c r="L84" s="16" t="s">
        <v>557</v>
      </c>
    </row>
    <row r="85" spans="1:14" ht="17.100000000000001" customHeight="1" x14ac:dyDescent="0.25">
      <c r="A85" s="9" t="s">
        <v>1724</v>
      </c>
      <c r="B85" s="9" t="s">
        <v>2513</v>
      </c>
      <c r="C85" s="9" t="s">
        <v>3995</v>
      </c>
      <c r="D85" s="27">
        <v>-205458.92</v>
      </c>
      <c r="E85" s="27">
        <v>-231540</v>
      </c>
      <c r="G85" s="16" t="s">
        <v>4363</v>
      </c>
      <c r="H85" s="15" t="s">
        <v>2178</v>
      </c>
      <c r="I85" s="15"/>
      <c r="J85" s="16" t="s">
        <v>1454</v>
      </c>
      <c r="K85" s="43" t="e">
        <f ca="1">+VLOOKUP(VALUE(J85),Products!P:S,2,FALSE)</f>
        <v>#N/A</v>
      </c>
      <c r="L85" s="16" t="s">
        <v>558</v>
      </c>
    </row>
    <row r="86" spans="1:14" ht="17.100000000000001" customHeight="1" x14ac:dyDescent="0.25">
      <c r="A86" s="9" t="s">
        <v>3710</v>
      </c>
      <c r="B86" s="9" t="s">
        <v>2514</v>
      </c>
      <c r="C86" s="9" t="s">
        <v>3995</v>
      </c>
      <c r="D86" s="27">
        <v>-10020</v>
      </c>
      <c r="E86" s="27">
        <v>-10020</v>
      </c>
      <c r="G86" s="16" t="s">
        <v>4363</v>
      </c>
      <c r="H86" s="15" t="s">
        <v>2178</v>
      </c>
      <c r="I86" s="15"/>
      <c r="J86" s="16" t="s">
        <v>1454</v>
      </c>
      <c r="K86" s="43" t="e">
        <f ca="1">+VLOOKUP(VALUE(J86),Products!P:S,2,FALSE)</f>
        <v>#N/A</v>
      </c>
      <c r="L86" s="16" t="s">
        <v>559</v>
      </c>
    </row>
    <row r="87" spans="1:14" ht="17.100000000000001" customHeight="1" x14ac:dyDescent="0.25">
      <c r="A87" s="9" t="s">
        <v>3722</v>
      </c>
      <c r="B87" s="9" t="s">
        <v>2516</v>
      </c>
      <c r="C87" s="9" t="s">
        <v>3995</v>
      </c>
      <c r="D87" s="27">
        <v>-751791.46</v>
      </c>
      <c r="E87" s="27">
        <v>-710589.24</v>
      </c>
      <c r="G87" s="16" t="s">
        <v>4363</v>
      </c>
      <c r="H87" s="15" t="s">
        <v>2178</v>
      </c>
      <c r="I87" s="15"/>
      <c r="J87" s="16" t="s">
        <v>1454</v>
      </c>
      <c r="K87" s="43" t="e">
        <f ca="1">+VLOOKUP(VALUE(J87),Products!P:S,2,FALSE)</f>
        <v>#N/A</v>
      </c>
      <c r="L87" s="16" t="s">
        <v>556</v>
      </c>
    </row>
    <row r="88" spans="1:14" ht="17.100000000000001" customHeight="1" x14ac:dyDescent="0.25">
      <c r="A88" s="9" t="s">
        <v>3726</v>
      </c>
      <c r="B88" s="9" t="s">
        <v>2517</v>
      </c>
      <c r="C88" s="9" t="s">
        <v>3995</v>
      </c>
      <c r="D88" s="27">
        <v>-9068.8799999999992</v>
      </c>
      <c r="E88" s="27">
        <v>-9068.8799999999992</v>
      </c>
      <c r="G88" s="16" t="s">
        <v>4363</v>
      </c>
      <c r="H88" s="15" t="s">
        <v>2178</v>
      </c>
      <c r="I88" s="15"/>
      <c r="J88" s="16" t="s">
        <v>1454</v>
      </c>
      <c r="K88" s="43" t="e">
        <f ca="1">+VLOOKUP(VALUE(J88),Products!P:S,2,FALSE)</f>
        <v>#N/A</v>
      </c>
      <c r="L88" s="16" t="s">
        <v>558</v>
      </c>
    </row>
    <row r="89" spans="1:14" ht="17.100000000000001" customHeight="1" x14ac:dyDescent="0.25">
      <c r="A89" s="9" t="s">
        <v>675</v>
      </c>
      <c r="B89" s="9" t="s">
        <v>2518</v>
      </c>
      <c r="C89" s="9" t="s">
        <v>3995</v>
      </c>
      <c r="D89" s="27">
        <v>-20400</v>
      </c>
      <c r="E89" s="27">
        <v>-20400</v>
      </c>
      <c r="G89" s="16" t="s">
        <v>4363</v>
      </c>
      <c r="H89" s="15" t="s">
        <v>2178</v>
      </c>
      <c r="I89" s="15"/>
      <c r="J89" s="16" t="s">
        <v>1454</v>
      </c>
      <c r="K89" s="43" t="e">
        <f ca="1">+VLOOKUP(VALUE(J89),Products!P:S,2,FALSE)</f>
        <v>#N/A</v>
      </c>
      <c r="L89" s="16" t="s">
        <v>559</v>
      </c>
    </row>
    <row r="90" spans="1:14" ht="17.100000000000001" customHeight="1" x14ac:dyDescent="0.25">
      <c r="A90" s="9" t="s">
        <v>3546</v>
      </c>
      <c r="B90" s="9" t="s">
        <v>2524</v>
      </c>
      <c r="C90" s="6" t="s">
        <v>1320</v>
      </c>
      <c r="D90" s="27">
        <v>-100312.16</v>
      </c>
      <c r="E90" s="27">
        <v>-238733</v>
      </c>
      <c r="G90" s="16" t="s">
        <v>4366</v>
      </c>
      <c r="H90" s="15" t="s">
        <v>2178</v>
      </c>
      <c r="I90" s="15"/>
      <c r="J90" s="16" t="s">
        <v>1461</v>
      </c>
      <c r="K90" s="43" t="e">
        <f ca="1">+VLOOKUP(VALUE(J90),Products!P:S,2,FALSE)</f>
        <v>#N/A</v>
      </c>
      <c r="L90" s="16" t="s">
        <v>552</v>
      </c>
      <c r="M90" s="6" t="s">
        <v>3313</v>
      </c>
    </row>
    <row r="91" spans="1:14" ht="17.100000000000001" customHeight="1" x14ac:dyDescent="0.25">
      <c r="A91" s="9" t="s">
        <v>3544</v>
      </c>
      <c r="B91" s="9" t="s">
        <v>2523</v>
      </c>
      <c r="C91" s="6" t="s">
        <v>1321</v>
      </c>
      <c r="D91" s="27">
        <v>-38552.449999999997</v>
      </c>
      <c r="E91" s="27">
        <v>-203323</v>
      </c>
      <c r="G91" s="16" t="s">
        <v>4365</v>
      </c>
      <c r="H91" s="15" t="s">
        <v>2178</v>
      </c>
      <c r="I91" s="15"/>
      <c r="J91" s="16" t="s">
        <v>4343</v>
      </c>
      <c r="K91" s="43" t="e">
        <f ca="1">+VLOOKUP(VALUE(J91),Products!P:S,2,FALSE)</f>
        <v>#N/A</v>
      </c>
      <c r="L91" s="16" t="s">
        <v>552</v>
      </c>
      <c r="M91" s="6" t="s">
        <v>3315</v>
      </c>
      <c r="N91" s="6" t="s">
        <v>3332</v>
      </c>
    </row>
    <row r="92" spans="1:14" ht="17.100000000000001" customHeight="1" x14ac:dyDescent="0.25">
      <c r="A92" s="9" t="s">
        <v>2454</v>
      </c>
      <c r="B92" s="9" t="s">
        <v>2554</v>
      </c>
      <c r="C92" s="6" t="s">
        <v>1321</v>
      </c>
      <c r="D92" s="27">
        <v>-893111.37</v>
      </c>
      <c r="E92" s="27">
        <v>-559363.12</v>
      </c>
      <c r="G92" s="16" t="s">
        <v>4365</v>
      </c>
      <c r="H92" s="15" t="s">
        <v>2178</v>
      </c>
      <c r="I92" s="15"/>
      <c r="J92" s="16" t="s">
        <v>4344</v>
      </c>
      <c r="K92" s="43" t="e">
        <f ca="1">+VLOOKUP(VALUE(J92),Products!P:S,2,FALSE)</f>
        <v>#N/A</v>
      </c>
      <c r="L92" s="16" t="s">
        <v>552</v>
      </c>
      <c r="M92" s="6" t="s">
        <v>3313</v>
      </c>
      <c r="N92" s="6" t="s">
        <v>3332</v>
      </c>
    </row>
    <row r="93" spans="1:14" ht="17.100000000000001" customHeight="1" x14ac:dyDescent="0.25">
      <c r="A93" s="9" t="s">
        <v>3600</v>
      </c>
      <c r="B93" s="9" t="s">
        <v>2556</v>
      </c>
      <c r="C93" s="6" t="s">
        <v>1321</v>
      </c>
      <c r="D93" s="27">
        <v>-24648.36</v>
      </c>
      <c r="E93" s="27">
        <v>-20049.89</v>
      </c>
      <c r="G93" s="16" t="s">
        <v>4365</v>
      </c>
      <c r="H93" s="15" t="s">
        <v>2178</v>
      </c>
      <c r="I93" s="15"/>
      <c r="J93" s="16" t="s">
        <v>4344</v>
      </c>
      <c r="K93" s="43" t="e">
        <f ca="1">+VLOOKUP(VALUE(J93),Products!P:S,2,FALSE)</f>
        <v>#N/A</v>
      </c>
      <c r="L93" s="16" t="s">
        <v>552</v>
      </c>
      <c r="M93" s="6" t="s">
        <v>3313</v>
      </c>
      <c r="N93" s="6" t="s">
        <v>3332</v>
      </c>
    </row>
    <row r="94" spans="1:14" ht="17.100000000000001" customHeight="1" x14ac:dyDescent="0.25">
      <c r="A94" s="9" t="s">
        <v>3608</v>
      </c>
      <c r="B94" s="9" t="s">
        <v>2559</v>
      </c>
      <c r="C94" s="6" t="s">
        <v>1321</v>
      </c>
      <c r="D94" s="27">
        <v>-57748.1</v>
      </c>
      <c r="E94" s="27">
        <v>0</v>
      </c>
      <c r="G94" s="16" t="s">
        <v>4365</v>
      </c>
      <c r="H94" s="15" t="s">
        <v>2178</v>
      </c>
      <c r="I94" s="15"/>
      <c r="J94" s="16" t="s">
        <v>4343</v>
      </c>
      <c r="K94" s="43" t="e">
        <f ca="1">+VLOOKUP(VALUE(J94),Products!P:S,2,FALSE)</f>
        <v>#N/A</v>
      </c>
      <c r="L94" s="16" t="s">
        <v>552</v>
      </c>
      <c r="M94" s="6" t="s">
        <v>3313</v>
      </c>
      <c r="N94" s="6" t="s">
        <v>3332</v>
      </c>
    </row>
    <row r="95" spans="1:14" ht="17.100000000000001" customHeight="1" x14ac:dyDescent="0.25">
      <c r="A95" s="9" t="s">
        <v>846</v>
      </c>
      <c r="B95" s="9" t="s">
        <v>2560</v>
      </c>
      <c r="C95" s="6" t="s">
        <v>1321</v>
      </c>
      <c r="D95" s="27">
        <v>-14624.32</v>
      </c>
      <c r="E95" s="27">
        <v>0</v>
      </c>
      <c r="G95" s="16" t="s">
        <v>4365</v>
      </c>
      <c r="H95" s="15" t="s">
        <v>2178</v>
      </c>
      <c r="I95" s="15"/>
      <c r="J95" s="16" t="s">
        <v>4346</v>
      </c>
      <c r="K95" s="43" t="e">
        <f ca="1">+VLOOKUP(VALUE(J95),Products!P:S,2,FALSE)</f>
        <v>#N/A</v>
      </c>
      <c r="L95" s="16" t="s">
        <v>552</v>
      </c>
      <c r="M95" s="6" t="s">
        <v>3313</v>
      </c>
      <c r="N95" s="6" t="s">
        <v>3332</v>
      </c>
    </row>
    <row r="96" spans="1:14" ht="17.100000000000001" customHeight="1" x14ac:dyDescent="0.25">
      <c r="A96" s="9" t="s">
        <v>3614</v>
      </c>
      <c r="B96" s="9" t="s">
        <v>2562</v>
      </c>
      <c r="C96" s="6" t="s">
        <v>1321</v>
      </c>
      <c r="D96" s="27">
        <v>-6373.47</v>
      </c>
      <c r="E96" s="27">
        <v>0</v>
      </c>
      <c r="G96" s="16" t="s">
        <v>4365</v>
      </c>
      <c r="H96" s="15" t="s">
        <v>2178</v>
      </c>
      <c r="I96" s="15"/>
      <c r="J96" s="16" t="s">
        <v>4343</v>
      </c>
      <c r="K96" s="43" t="e">
        <f ca="1">+VLOOKUP(VALUE(J96),Products!P:S,2,FALSE)</f>
        <v>#N/A</v>
      </c>
      <c r="L96" s="16" t="s">
        <v>552</v>
      </c>
      <c r="M96" s="6" t="s">
        <v>3313</v>
      </c>
      <c r="N96" s="6" t="s">
        <v>3332</v>
      </c>
    </row>
    <row r="97" spans="1:15" ht="17.100000000000001" customHeight="1" x14ac:dyDescent="0.25">
      <c r="A97" s="9" t="s">
        <v>1728</v>
      </c>
      <c r="B97" s="9" t="s">
        <v>2563</v>
      </c>
      <c r="C97" s="9" t="s">
        <v>2563</v>
      </c>
      <c r="D97" s="27">
        <v>-38650.93</v>
      </c>
      <c r="E97" s="27">
        <v>-19200</v>
      </c>
      <c r="G97" s="16" t="s">
        <v>4365</v>
      </c>
      <c r="H97" s="15" t="s">
        <v>2178</v>
      </c>
      <c r="I97" s="15"/>
      <c r="J97" s="16" t="s">
        <v>3943</v>
      </c>
      <c r="K97" s="43" t="e">
        <f ca="1">+VLOOKUP(VALUE(J97),Products!P:S,2,FALSE)</f>
        <v>#N/A</v>
      </c>
      <c r="L97" s="16" t="s">
        <v>557</v>
      </c>
      <c r="M97" s="6" t="s">
        <v>3313</v>
      </c>
      <c r="N97" s="6" t="s">
        <v>3337</v>
      </c>
    </row>
    <row r="98" spans="1:15" ht="17.100000000000001" customHeight="1" x14ac:dyDescent="0.25">
      <c r="A98" s="9" t="s">
        <v>3616</v>
      </c>
      <c r="B98" s="9" t="s">
        <v>2564</v>
      </c>
      <c r="C98" s="6" t="s">
        <v>1321</v>
      </c>
      <c r="D98" s="27">
        <v>-230509.27</v>
      </c>
      <c r="E98" s="27">
        <v>-559200</v>
      </c>
      <c r="G98" s="16" t="s">
        <v>4365</v>
      </c>
      <c r="H98" s="15" t="s">
        <v>2178</v>
      </c>
      <c r="I98" s="15"/>
      <c r="J98" s="16" t="s">
        <v>3940</v>
      </c>
      <c r="K98" s="43" t="e">
        <f ca="1">+VLOOKUP(VALUE(J98),Products!P:S,2,FALSE)</f>
        <v>#N/A</v>
      </c>
      <c r="L98" s="16" t="s">
        <v>552</v>
      </c>
      <c r="M98" s="6" t="s">
        <v>3313</v>
      </c>
      <c r="N98" s="6" t="s">
        <v>3335</v>
      </c>
    </row>
    <row r="99" spans="1:15" ht="17.100000000000001" customHeight="1" x14ac:dyDescent="0.25">
      <c r="A99" s="9" t="s">
        <v>3618</v>
      </c>
      <c r="B99" s="9" t="s">
        <v>2565</v>
      </c>
      <c r="C99" s="6" t="s">
        <v>1321</v>
      </c>
      <c r="D99" s="27">
        <v>-16869.009999999998</v>
      </c>
      <c r="E99" s="27">
        <v>-11521.21</v>
      </c>
      <c r="G99" s="16" t="s">
        <v>4365</v>
      </c>
      <c r="H99" s="15" t="s">
        <v>2178</v>
      </c>
      <c r="I99" s="15"/>
      <c r="J99" s="16" t="s">
        <v>3941</v>
      </c>
      <c r="K99" s="43" t="e">
        <f ca="1">+VLOOKUP(VALUE(J99),Products!P:S,2,FALSE)</f>
        <v>#N/A</v>
      </c>
      <c r="L99" s="16" t="s">
        <v>552</v>
      </c>
      <c r="M99" s="6" t="s">
        <v>3313</v>
      </c>
      <c r="N99" s="6" t="s">
        <v>3336</v>
      </c>
    </row>
    <row r="100" spans="1:15" ht="17.100000000000001" customHeight="1" x14ac:dyDescent="0.25">
      <c r="A100" s="9" t="s">
        <v>3624</v>
      </c>
      <c r="B100" s="9" t="s">
        <v>2566</v>
      </c>
      <c r="C100" s="6" t="s">
        <v>1321</v>
      </c>
      <c r="D100" s="27">
        <v>-1118.71</v>
      </c>
      <c r="E100" s="27">
        <v>-894.22</v>
      </c>
      <c r="G100" s="16" t="s">
        <v>4365</v>
      </c>
      <c r="H100" s="15" t="s">
        <v>2178</v>
      </c>
      <c r="I100" s="15"/>
      <c r="J100" s="16" t="s">
        <v>3941</v>
      </c>
      <c r="K100" s="43" t="e">
        <f ca="1">+VLOOKUP(VALUE(J100),Products!P:S,2,FALSE)</f>
        <v>#N/A</v>
      </c>
      <c r="L100" s="16" t="s">
        <v>552</v>
      </c>
      <c r="M100" s="6" t="s">
        <v>3313</v>
      </c>
      <c r="N100" s="6" t="s">
        <v>3336</v>
      </c>
    </row>
    <row r="101" spans="1:15" ht="17.100000000000001" customHeight="1" x14ac:dyDescent="0.25">
      <c r="A101" s="9" t="s">
        <v>3548</v>
      </c>
      <c r="B101" s="9" t="s">
        <v>1204</v>
      </c>
      <c r="C101" s="9" t="s">
        <v>4330</v>
      </c>
      <c r="D101" s="27">
        <v>-7189.6</v>
      </c>
      <c r="E101" s="27">
        <v>-54857</v>
      </c>
      <c r="G101" s="16" t="s">
        <v>4367</v>
      </c>
      <c r="H101" s="15" t="s">
        <v>2178</v>
      </c>
      <c r="I101" s="15"/>
      <c r="J101" s="16" t="s">
        <v>4332</v>
      </c>
      <c r="K101" s="43" t="e">
        <f ca="1">+VLOOKUP(VALUE(J101),Products!P:S,2,FALSE)</f>
        <v>#N/A</v>
      </c>
      <c r="L101" s="16" t="s">
        <v>552</v>
      </c>
      <c r="M101" s="6" t="s">
        <v>3315</v>
      </c>
      <c r="N101" s="6" t="s">
        <v>3339</v>
      </c>
    </row>
    <row r="102" spans="1:15" ht="17.100000000000001" customHeight="1" x14ac:dyDescent="0.25">
      <c r="A102" s="9" t="s">
        <v>3550</v>
      </c>
      <c r="B102" s="9" t="s">
        <v>1205</v>
      </c>
      <c r="C102" s="9" t="s">
        <v>1314</v>
      </c>
      <c r="D102" s="27">
        <v>-8472.48</v>
      </c>
      <c r="E102" s="27">
        <v>-20222</v>
      </c>
      <c r="G102" s="16" t="s">
        <v>4367</v>
      </c>
      <c r="H102" s="15" t="s">
        <v>2178</v>
      </c>
      <c r="I102" s="15"/>
      <c r="J102" s="16" t="s">
        <v>1318</v>
      </c>
      <c r="K102" s="43" t="e">
        <f ca="1">+VLOOKUP(VALUE(J102),Products!P:S,2,FALSE)</f>
        <v>#N/A</v>
      </c>
      <c r="L102" s="16" t="s">
        <v>552</v>
      </c>
      <c r="M102" s="6" t="s">
        <v>3321</v>
      </c>
    </row>
    <row r="103" spans="1:15" ht="17.100000000000001" customHeight="1" x14ac:dyDescent="0.25">
      <c r="A103" s="9" t="s">
        <v>3558</v>
      </c>
      <c r="B103" s="9" t="s">
        <v>1206</v>
      </c>
      <c r="C103" s="9" t="s">
        <v>4330</v>
      </c>
      <c r="D103" s="27">
        <v>-45.25</v>
      </c>
      <c r="E103" s="27">
        <v>-17210</v>
      </c>
      <c r="G103" s="16" t="s">
        <v>4367</v>
      </c>
      <c r="H103" s="15" t="s">
        <v>2178</v>
      </c>
      <c r="I103" s="15"/>
      <c r="J103" s="16" t="s">
        <v>4335</v>
      </c>
      <c r="K103" s="43" t="e">
        <f ca="1">+VLOOKUP(VALUE(J103),Products!P:S,2,FALSE)</f>
        <v>#N/A</v>
      </c>
      <c r="L103" s="16" t="s">
        <v>552</v>
      </c>
      <c r="M103" s="6" t="s">
        <v>3315</v>
      </c>
      <c r="N103" s="6" t="s">
        <v>708</v>
      </c>
    </row>
    <row r="104" spans="1:15" ht="17.100000000000001" customHeight="1" x14ac:dyDescent="0.25">
      <c r="A104" s="9" t="s">
        <v>367</v>
      </c>
      <c r="B104" s="9" t="s">
        <v>2502</v>
      </c>
      <c r="C104" s="9" t="s">
        <v>1314</v>
      </c>
      <c r="D104" s="27">
        <v>-96662.89</v>
      </c>
      <c r="E104" s="27">
        <v>-79484.5</v>
      </c>
      <c r="G104" s="16" t="s">
        <v>4367</v>
      </c>
      <c r="H104" s="15" t="s">
        <v>2178</v>
      </c>
      <c r="I104" s="15"/>
      <c r="J104" s="16" t="s">
        <v>1318</v>
      </c>
      <c r="K104" s="43" t="e">
        <f ca="1">+VLOOKUP(VALUE(J104),Products!P:S,2,FALSE)</f>
        <v>#N/A</v>
      </c>
      <c r="L104" s="16" t="s">
        <v>552</v>
      </c>
      <c r="M104" s="6" t="s">
        <v>3316</v>
      </c>
      <c r="O104" s="34" t="s">
        <v>3342</v>
      </c>
    </row>
    <row r="105" spans="1:15" ht="17.100000000000001" customHeight="1" x14ac:dyDescent="0.25">
      <c r="A105" s="9" t="s">
        <v>3598</v>
      </c>
      <c r="B105" s="9" t="s">
        <v>2555</v>
      </c>
      <c r="C105" s="9" t="s">
        <v>4330</v>
      </c>
      <c r="D105" s="27">
        <v>-4458</v>
      </c>
      <c r="E105" s="27">
        <v>0</v>
      </c>
      <c r="G105" s="16" t="s">
        <v>4367</v>
      </c>
      <c r="H105" s="15" t="s">
        <v>2178</v>
      </c>
      <c r="I105" s="15"/>
      <c r="J105" s="16" t="s">
        <v>4333</v>
      </c>
      <c r="K105" s="43" t="e">
        <f ca="1">+VLOOKUP(VALUE(J105),Products!P:S,2,FALSE)</f>
        <v>#N/A</v>
      </c>
      <c r="L105" s="16" t="s">
        <v>552</v>
      </c>
      <c r="M105" s="6" t="s">
        <v>3313</v>
      </c>
      <c r="N105" s="6" t="s">
        <v>3338</v>
      </c>
    </row>
    <row r="106" spans="1:15" ht="17.100000000000001" customHeight="1" x14ac:dyDescent="0.25">
      <c r="A106" s="9" t="s">
        <v>3606</v>
      </c>
      <c r="B106" s="9" t="s">
        <v>2558</v>
      </c>
      <c r="C106" s="9" t="s">
        <v>4330</v>
      </c>
      <c r="D106" s="27">
        <v>-1582.5</v>
      </c>
      <c r="E106" s="27">
        <v>0</v>
      </c>
      <c r="G106" s="16" t="s">
        <v>4367</v>
      </c>
      <c r="H106" s="15" t="s">
        <v>2178</v>
      </c>
      <c r="I106" s="15"/>
      <c r="J106" s="16" t="s">
        <v>4332</v>
      </c>
      <c r="K106" s="43" t="e">
        <f ca="1">+VLOOKUP(VALUE(J106),Products!P:S,2,FALSE)</f>
        <v>#N/A</v>
      </c>
      <c r="L106" s="16" t="s">
        <v>552</v>
      </c>
      <c r="M106" s="6" t="s">
        <v>3313</v>
      </c>
      <c r="N106" s="6" t="s">
        <v>3339</v>
      </c>
    </row>
    <row r="107" spans="1:15" ht="17.100000000000001" customHeight="1" x14ac:dyDescent="0.25">
      <c r="A107" s="9" t="s">
        <v>3610</v>
      </c>
      <c r="B107" s="9" t="s">
        <v>2561</v>
      </c>
      <c r="C107" s="9" t="s">
        <v>4330</v>
      </c>
      <c r="D107" s="27">
        <v>-1250</v>
      </c>
      <c r="E107" s="27">
        <v>0</v>
      </c>
      <c r="G107" s="16" t="s">
        <v>4367</v>
      </c>
      <c r="H107" s="15" t="s">
        <v>2178</v>
      </c>
      <c r="I107" s="15"/>
      <c r="J107" s="16" t="s">
        <v>4333</v>
      </c>
      <c r="K107" s="43" t="e">
        <f ca="1">+VLOOKUP(VALUE(J107),Products!P:S,2,FALSE)</f>
        <v>#N/A</v>
      </c>
      <c r="L107" s="16" t="s">
        <v>552</v>
      </c>
      <c r="M107" s="6" t="s">
        <v>3313</v>
      </c>
      <c r="N107" s="6" t="s">
        <v>3338</v>
      </c>
    </row>
    <row r="108" spans="1:15" ht="17.100000000000001" customHeight="1" x14ac:dyDescent="0.25">
      <c r="A108" s="9" t="s">
        <v>3646</v>
      </c>
      <c r="B108" s="9" t="s">
        <v>2574</v>
      </c>
      <c r="C108" s="9" t="s">
        <v>4330</v>
      </c>
      <c r="D108" s="27">
        <v>-2470.73</v>
      </c>
      <c r="E108" s="27">
        <v>0</v>
      </c>
      <c r="G108" s="16" t="s">
        <v>4367</v>
      </c>
      <c r="H108" s="15" t="s">
        <v>2178</v>
      </c>
      <c r="I108" s="15"/>
      <c r="J108" s="16" t="s">
        <v>4332</v>
      </c>
      <c r="K108" s="43" t="e">
        <f ca="1">+VLOOKUP(VALUE(J108),Products!P:S,2,FALSE)</f>
        <v>#N/A</v>
      </c>
      <c r="L108" s="16" t="s">
        <v>552</v>
      </c>
      <c r="M108" s="6" t="s">
        <v>3313</v>
      </c>
      <c r="N108" s="6" t="s">
        <v>3339</v>
      </c>
    </row>
    <row r="109" spans="1:15" ht="17.100000000000001" customHeight="1" x14ac:dyDescent="0.25">
      <c r="A109" s="9" t="s">
        <v>3648</v>
      </c>
      <c r="B109" s="9" t="s">
        <v>2575</v>
      </c>
      <c r="C109" s="6" t="s">
        <v>1321</v>
      </c>
      <c r="D109" s="27">
        <v>-48130.76</v>
      </c>
      <c r="E109" s="27">
        <v>-2633</v>
      </c>
      <c r="G109" s="16" t="s">
        <v>4367</v>
      </c>
      <c r="H109" s="15" t="s">
        <v>2178</v>
      </c>
      <c r="I109" s="15"/>
      <c r="J109" s="16" t="s">
        <v>4342</v>
      </c>
      <c r="K109" s="43" t="e">
        <f ca="1">+VLOOKUP(VALUE(J109),Products!P:S,2,FALSE)</f>
        <v>#N/A</v>
      </c>
      <c r="L109" s="16" t="s">
        <v>552</v>
      </c>
      <c r="M109" s="6" t="s">
        <v>3313</v>
      </c>
      <c r="N109" s="6" t="s">
        <v>3340</v>
      </c>
    </row>
    <row r="110" spans="1:15" ht="17.100000000000001" customHeight="1" x14ac:dyDescent="0.25">
      <c r="A110" s="9" t="s">
        <v>3650</v>
      </c>
      <c r="B110" s="9" t="s">
        <v>2576</v>
      </c>
      <c r="C110" s="6" t="s">
        <v>1321</v>
      </c>
      <c r="D110" s="27">
        <v>-7515.03</v>
      </c>
      <c r="E110" s="27">
        <v>-2063.61</v>
      </c>
      <c r="G110" s="16" t="s">
        <v>4367</v>
      </c>
      <c r="H110" s="15" t="s">
        <v>2178</v>
      </c>
      <c r="I110" s="15"/>
      <c r="J110" s="16" t="s">
        <v>4342</v>
      </c>
      <c r="K110" s="43" t="e">
        <f ca="1">+VLOOKUP(VALUE(J110),Products!P:S,2,FALSE)</f>
        <v>#N/A</v>
      </c>
      <c r="L110" s="16" t="s">
        <v>552</v>
      </c>
      <c r="M110" s="6" t="s">
        <v>3313</v>
      </c>
      <c r="N110" s="6" t="s">
        <v>3340</v>
      </c>
    </row>
    <row r="111" spans="1:15" ht="17.100000000000001" customHeight="1" x14ac:dyDescent="0.25">
      <c r="A111" s="9" t="s">
        <v>3654</v>
      </c>
      <c r="B111" s="9" t="s">
        <v>2577</v>
      </c>
      <c r="C111" s="9" t="s">
        <v>2577</v>
      </c>
      <c r="D111" s="27">
        <v>-5375</v>
      </c>
      <c r="E111" s="27">
        <v>-5799.18</v>
      </c>
      <c r="G111" s="16" t="s">
        <v>4367</v>
      </c>
      <c r="H111" s="15" t="s">
        <v>2178</v>
      </c>
      <c r="I111" s="15"/>
      <c r="J111" s="16" t="s">
        <v>4340</v>
      </c>
      <c r="K111" s="43" t="e">
        <f ca="1">+VLOOKUP(VALUE(J111),Products!P:S,2,FALSE)</f>
        <v>#N/A</v>
      </c>
      <c r="L111" s="16" t="s">
        <v>552</v>
      </c>
      <c r="M111" s="6" t="s">
        <v>3313</v>
      </c>
    </row>
    <row r="112" spans="1:15" ht="17.100000000000001" customHeight="1" x14ac:dyDescent="0.25">
      <c r="A112" s="9" t="s">
        <v>3658</v>
      </c>
      <c r="B112" s="9" t="s">
        <v>2578</v>
      </c>
      <c r="C112" s="9" t="s">
        <v>2578</v>
      </c>
      <c r="D112" s="27">
        <v>-15357.9</v>
      </c>
      <c r="E112" s="27">
        <v>-11224.37</v>
      </c>
      <c r="G112" s="16" t="s">
        <v>4367</v>
      </c>
      <c r="H112" s="15" t="s">
        <v>2178</v>
      </c>
      <c r="I112" s="15"/>
      <c r="J112" s="16" t="s">
        <v>4341</v>
      </c>
      <c r="K112" s="43" t="e">
        <f ca="1">+VLOOKUP(VALUE(J112),Products!P:S,2,FALSE)</f>
        <v>#N/A</v>
      </c>
      <c r="L112" s="16" t="s">
        <v>552</v>
      </c>
      <c r="M112" s="6" t="s">
        <v>3313</v>
      </c>
    </row>
    <row r="113" spans="1:14" ht="17.100000000000001" customHeight="1" x14ac:dyDescent="0.25">
      <c r="A113" s="9" t="s">
        <v>3661</v>
      </c>
      <c r="B113" s="9" t="s">
        <v>2579</v>
      </c>
      <c r="C113" s="6" t="s">
        <v>1321</v>
      </c>
      <c r="D113" s="27">
        <v>-6217.17</v>
      </c>
      <c r="E113" s="27">
        <v>-3883.14</v>
      </c>
      <c r="G113" s="16" t="s">
        <v>4367</v>
      </c>
      <c r="H113" s="15" t="s">
        <v>2178</v>
      </c>
      <c r="I113" s="15"/>
      <c r="J113" s="16" t="s">
        <v>3942</v>
      </c>
      <c r="K113" s="43" t="e">
        <f ca="1">+VLOOKUP(VALUE(J113),Products!P:S,2,FALSE)</f>
        <v>#N/A</v>
      </c>
      <c r="L113" s="16" t="s">
        <v>552</v>
      </c>
      <c r="M113" s="6" t="s">
        <v>3313</v>
      </c>
      <c r="N113" s="6" t="s">
        <v>3340</v>
      </c>
    </row>
    <row r="114" spans="1:14" ht="17.100000000000001" customHeight="1" x14ac:dyDescent="0.25">
      <c r="A114" s="9" t="s">
        <v>3602</v>
      </c>
      <c r="B114" s="9" t="s">
        <v>2557</v>
      </c>
      <c r="C114" s="6" t="s">
        <v>1321</v>
      </c>
      <c r="D114" s="27">
        <v>-13832.35</v>
      </c>
      <c r="E114" s="27">
        <v>-10794.84</v>
      </c>
      <c r="G114" s="16" t="s">
        <v>4371</v>
      </c>
      <c r="H114" s="15" t="s">
        <v>2178</v>
      </c>
      <c r="I114" s="15"/>
      <c r="J114" s="16" t="s">
        <v>4345</v>
      </c>
      <c r="K114" s="43" t="e">
        <f ca="1">+VLOOKUP(VALUE(J114),Products!P:S,2,FALSE)</f>
        <v>#N/A</v>
      </c>
      <c r="L114" s="16" t="s">
        <v>552</v>
      </c>
      <c r="M114" s="6" t="s">
        <v>3313</v>
      </c>
      <c r="N114" s="6" t="s">
        <v>3332</v>
      </c>
    </row>
    <row r="115" spans="1:14" ht="17.100000000000001" customHeight="1" x14ac:dyDescent="0.25">
      <c r="A115" s="9" t="s">
        <v>3628</v>
      </c>
      <c r="B115" s="9" t="s">
        <v>2567</v>
      </c>
      <c r="C115" s="9" t="s">
        <v>2567</v>
      </c>
      <c r="D115" s="27">
        <v>-5930.21</v>
      </c>
      <c r="E115" s="27">
        <v>0</v>
      </c>
      <c r="G115" s="16" t="s">
        <v>4371</v>
      </c>
      <c r="H115" s="15" t="s">
        <v>2178</v>
      </c>
      <c r="I115" s="15"/>
      <c r="J115" s="16" t="s">
        <v>4336</v>
      </c>
      <c r="K115" s="43" t="e">
        <f ca="1">+VLOOKUP(VALUE(J115),Products!P:S,2,FALSE)</f>
        <v>#N/A</v>
      </c>
      <c r="L115" s="16" t="s">
        <v>552</v>
      </c>
      <c r="M115" s="6" t="s">
        <v>3313</v>
      </c>
    </row>
    <row r="116" spans="1:14" ht="17.100000000000001" customHeight="1" x14ac:dyDescent="0.25">
      <c r="A116" s="9" t="s">
        <v>3630</v>
      </c>
      <c r="B116" s="9" t="s">
        <v>2568</v>
      </c>
      <c r="C116" s="9" t="s">
        <v>2568</v>
      </c>
      <c r="D116" s="27">
        <v>59423.31</v>
      </c>
      <c r="E116" s="27">
        <v>61452</v>
      </c>
      <c r="G116" s="16" t="s">
        <v>4371</v>
      </c>
      <c r="H116" s="15" t="s">
        <v>2178</v>
      </c>
      <c r="I116" s="15"/>
      <c r="J116" s="16" t="s">
        <v>4336</v>
      </c>
      <c r="K116" s="43" t="e">
        <f ca="1">+VLOOKUP(VALUE(J116),Products!P:S,2,FALSE)</f>
        <v>#N/A</v>
      </c>
      <c r="L116" s="16" t="s">
        <v>555</v>
      </c>
      <c r="M116" s="6" t="s">
        <v>3313</v>
      </c>
    </row>
    <row r="117" spans="1:14" ht="17.100000000000001" customHeight="1" x14ac:dyDescent="0.25">
      <c r="A117" s="9" t="s">
        <v>3634</v>
      </c>
      <c r="B117" s="9" t="s">
        <v>2569</v>
      </c>
      <c r="C117" s="9" t="s">
        <v>2569</v>
      </c>
      <c r="D117" s="27">
        <v>-15497.66</v>
      </c>
      <c r="E117" s="27">
        <v>-14675.64</v>
      </c>
      <c r="G117" s="16" t="s">
        <v>4371</v>
      </c>
      <c r="H117" s="15" t="s">
        <v>2178</v>
      </c>
      <c r="I117" s="15"/>
      <c r="J117" s="16" t="s">
        <v>4336</v>
      </c>
      <c r="K117" s="43" t="e">
        <f ca="1">+VLOOKUP(VALUE(J117),Products!P:S,2,FALSE)</f>
        <v>#N/A</v>
      </c>
      <c r="L117" s="16" t="s">
        <v>557</v>
      </c>
      <c r="M117" s="6" t="s">
        <v>3313</v>
      </c>
    </row>
    <row r="118" spans="1:14" ht="17.100000000000001" customHeight="1" x14ac:dyDescent="0.25">
      <c r="A118" s="9" t="s">
        <v>3636</v>
      </c>
      <c r="B118" s="9" t="s">
        <v>2570</v>
      </c>
      <c r="C118" s="9" t="s">
        <v>2570</v>
      </c>
      <c r="D118" s="27">
        <v>-58132.61</v>
      </c>
      <c r="E118" s="27">
        <v>-61200</v>
      </c>
      <c r="G118" s="16" t="s">
        <v>4371</v>
      </c>
      <c r="H118" s="15" t="s">
        <v>2178</v>
      </c>
      <c r="I118" s="15"/>
      <c r="J118" s="16" t="s">
        <v>4336</v>
      </c>
      <c r="K118" s="43" t="e">
        <f ca="1">+VLOOKUP(VALUE(J118),Products!P:S,2,FALSE)</f>
        <v>#N/A</v>
      </c>
      <c r="L118" s="16" t="s">
        <v>558</v>
      </c>
      <c r="M118" s="6" t="s">
        <v>3313</v>
      </c>
    </row>
    <row r="119" spans="1:14" ht="17.100000000000001" customHeight="1" x14ac:dyDescent="0.25">
      <c r="A119" s="9" t="s">
        <v>3638</v>
      </c>
      <c r="B119" s="9" t="s">
        <v>2571</v>
      </c>
      <c r="C119" s="9" t="s">
        <v>2571</v>
      </c>
      <c r="D119" s="27">
        <v>-66177.119999999995</v>
      </c>
      <c r="E119" s="27">
        <v>-66177.119999999995</v>
      </c>
      <c r="G119" s="16" t="s">
        <v>4371</v>
      </c>
      <c r="H119" s="15" t="s">
        <v>2178</v>
      </c>
      <c r="I119" s="15"/>
      <c r="J119" s="16" t="s">
        <v>4336</v>
      </c>
      <c r="K119" s="43" t="e">
        <f ca="1">+VLOOKUP(VALUE(J119),Products!P:S,2,FALSE)</f>
        <v>#N/A</v>
      </c>
      <c r="L119" s="16" t="s">
        <v>559</v>
      </c>
      <c r="M119" s="6" t="s">
        <v>3313</v>
      </c>
    </row>
    <row r="120" spans="1:14" ht="17.100000000000001" customHeight="1" x14ac:dyDescent="0.25">
      <c r="A120" s="9" t="s">
        <v>3642</v>
      </c>
      <c r="B120" s="9" t="s">
        <v>2572</v>
      </c>
      <c r="C120" s="9" t="s">
        <v>2572</v>
      </c>
      <c r="D120" s="27">
        <v>-60380.36</v>
      </c>
      <c r="E120" s="27">
        <v>0</v>
      </c>
      <c r="G120" s="16" t="s">
        <v>4371</v>
      </c>
      <c r="H120" s="15" t="s">
        <v>2178</v>
      </c>
      <c r="I120" s="15"/>
      <c r="J120" s="16" t="s">
        <v>4336</v>
      </c>
      <c r="K120" s="43" t="e">
        <f ca="1">+VLOOKUP(VALUE(J120),Products!P:S,2,FALSE)</f>
        <v>#N/A</v>
      </c>
      <c r="L120" s="16" t="s">
        <v>554</v>
      </c>
      <c r="M120" s="6" t="s">
        <v>3313</v>
      </c>
    </row>
    <row r="121" spans="1:14" ht="17.100000000000001" customHeight="1" x14ac:dyDescent="0.25">
      <c r="A121" s="9" t="s">
        <v>3644</v>
      </c>
      <c r="B121" s="9" t="s">
        <v>2573</v>
      </c>
      <c r="C121" s="9" t="s">
        <v>2573</v>
      </c>
      <c r="D121" s="27">
        <v>-12840</v>
      </c>
      <c r="E121" s="27">
        <v>-7490</v>
      </c>
      <c r="G121" s="16" t="s">
        <v>4371</v>
      </c>
      <c r="H121" s="15" t="s">
        <v>2178</v>
      </c>
      <c r="I121" s="15"/>
      <c r="J121" s="16" t="s">
        <v>4334</v>
      </c>
      <c r="K121" s="43" t="e">
        <f ca="1">+VLOOKUP(VALUE(J121),Products!P:S,2,FALSE)</f>
        <v>#N/A</v>
      </c>
      <c r="L121" s="16" t="s">
        <v>559</v>
      </c>
      <c r="M121" s="6" t="s">
        <v>3313</v>
      </c>
    </row>
    <row r="122" spans="1:14" ht="17.100000000000001" customHeight="1" x14ac:dyDescent="0.25">
      <c r="A122" s="9"/>
      <c r="B122" s="10" t="s">
        <v>4358</v>
      </c>
      <c r="C122" s="9"/>
      <c r="D122" s="27"/>
      <c r="E122" s="27"/>
      <c r="G122" s="46" t="s">
        <v>4226</v>
      </c>
      <c r="H122" s="15"/>
      <c r="I122" s="15"/>
      <c r="J122" s="16"/>
      <c r="K122" s="43"/>
      <c r="L122" s="16"/>
    </row>
    <row r="123" spans="1:14" ht="17.100000000000001" customHeight="1" x14ac:dyDescent="0.25">
      <c r="A123" s="9" t="s">
        <v>393</v>
      </c>
      <c r="B123" s="9" t="s">
        <v>2531</v>
      </c>
      <c r="C123" s="6" t="s">
        <v>1320</v>
      </c>
      <c r="D123" s="27">
        <v>-606642.18999999994</v>
      </c>
      <c r="E123" s="27">
        <v>-333692.02</v>
      </c>
      <c r="G123" s="16" t="s">
        <v>4364</v>
      </c>
      <c r="H123" s="15" t="s">
        <v>2178</v>
      </c>
      <c r="I123" s="15"/>
      <c r="J123" s="16" t="s">
        <v>1461</v>
      </c>
      <c r="K123" s="43" t="e">
        <f ca="1">+VLOOKUP(VALUE(J123),Products!P:S,2,FALSE)</f>
        <v>#N/A</v>
      </c>
      <c r="L123" s="16" t="s">
        <v>552</v>
      </c>
      <c r="M123" s="6" t="s">
        <v>3317</v>
      </c>
      <c r="N123" s="6" t="s">
        <v>3333</v>
      </c>
    </row>
    <row r="124" spans="1:14" ht="17.100000000000001" customHeight="1" x14ac:dyDescent="0.25">
      <c r="A124" s="9" t="s">
        <v>395</v>
      </c>
      <c r="B124" s="9" t="s">
        <v>2532</v>
      </c>
      <c r="C124" s="6" t="s">
        <v>1320</v>
      </c>
      <c r="D124" s="27">
        <v>-12662.18</v>
      </c>
      <c r="E124" s="27">
        <v>-7131.07</v>
      </c>
      <c r="G124" s="16" t="s">
        <v>4364</v>
      </c>
      <c r="H124" s="15" t="s">
        <v>2178</v>
      </c>
      <c r="I124" s="15"/>
      <c r="J124" s="16" t="s">
        <v>1462</v>
      </c>
      <c r="K124" s="43" t="e">
        <f ca="1">+VLOOKUP(VALUE(J124),Products!P:S,2,FALSE)</f>
        <v>#N/A</v>
      </c>
      <c r="L124" s="16" t="s">
        <v>552</v>
      </c>
      <c r="M124" s="6" t="s">
        <v>3317</v>
      </c>
      <c r="N124" s="6" t="s">
        <v>3333</v>
      </c>
    </row>
    <row r="125" spans="1:14" ht="17.100000000000001" customHeight="1" x14ac:dyDescent="0.25">
      <c r="A125" s="9" t="s">
        <v>397</v>
      </c>
      <c r="B125" s="9" t="s">
        <v>2533</v>
      </c>
      <c r="C125" s="6" t="s">
        <v>1320</v>
      </c>
      <c r="D125" s="27">
        <v>-53200.99</v>
      </c>
      <c r="E125" s="27">
        <v>-29753.45</v>
      </c>
      <c r="G125" s="16" t="s">
        <v>4364</v>
      </c>
      <c r="H125" s="15" t="s">
        <v>2178</v>
      </c>
      <c r="I125" s="15"/>
      <c r="J125" s="16" t="s">
        <v>1463</v>
      </c>
      <c r="K125" s="43" t="e">
        <f ca="1">+VLOOKUP(VALUE(J125),Products!P:S,2,FALSE)</f>
        <v>#N/A</v>
      </c>
      <c r="L125" s="16" t="s">
        <v>552</v>
      </c>
      <c r="M125" s="6" t="s">
        <v>3317</v>
      </c>
      <c r="N125" s="6" t="s">
        <v>3334</v>
      </c>
    </row>
    <row r="126" spans="1:14" ht="17.100000000000001" customHeight="1" x14ac:dyDescent="0.25">
      <c r="A126" s="9" t="s">
        <v>399</v>
      </c>
      <c r="B126" s="9" t="s">
        <v>2534</v>
      </c>
      <c r="C126" s="6" t="s">
        <v>1320</v>
      </c>
      <c r="D126" s="27">
        <v>-14066.38</v>
      </c>
      <c r="E126" s="27">
        <v>-8038.12</v>
      </c>
      <c r="G126" s="16" t="s">
        <v>4364</v>
      </c>
      <c r="H126" s="15" t="s">
        <v>2178</v>
      </c>
      <c r="I126" s="15"/>
      <c r="J126" s="16" t="s">
        <v>1463</v>
      </c>
      <c r="K126" s="43" t="e">
        <f ca="1">+VLOOKUP(VALUE(J126),Products!P:S,2,FALSE)</f>
        <v>#N/A</v>
      </c>
      <c r="L126" s="16" t="s">
        <v>552</v>
      </c>
      <c r="M126" s="6" t="s">
        <v>3317</v>
      </c>
      <c r="N126" s="6" t="s">
        <v>3334</v>
      </c>
    </row>
    <row r="127" spans="1:14" ht="17.100000000000001" customHeight="1" x14ac:dyDescent="0.25">
      <c r="A127" s="9" t="s">
        <v>612</v>
      </c>
      <c r="B127" s="9" t="s">
        <v>2535</v>
      </c>
      <c r="C127" s="6" t="s">
        <v>1320</v>
      </c>
      <c r="D127" s="27">
        <v>-688</v>
      </c>
      <c r="E127" s="27">
        <v>0</v>
      </c>
      <c r="G127" s="16" t="s">
        <v>4364</v>
      </c>
      <c r="H127" s="15" t="s">
        <v>2178</v>
      </c>
      <c r="I127" s="15"/>
      <c r="J127" s="16" t="s">
        <v>1464</v>
      </c>
      <c r="K127" s="43" t="e">
        <f ca="1">+VLOOKUP(VALUE(J127),Products!P:S,2,FALSE)</f>
        <v>#N/A</v>
      </c>
      <c r="L127" s="16" t="s">
        <v>552</v>
      </c>
      <c r="M127" s="6" t="s">
        <v>3317</v>
      </c>
      <c r="N127" s="6" t="s">
        <v>3334</v>
      </c>
    </row>
    <row r="128" spans="1:14" ht="17.100000000000001" customHeight="1" x14ac:dyDescent="0.25">
      <c r="A128" s="9" t="s">
        <v>1509</v>
      </c>
      <c r="B128" s="9" t="s">
        <v>2540</v>
      </c>
      <c r="C128" s="9" t="s">
        <v>4007</v>
      </c>
      <c r="D128" s="27">
        <v>-15752.78</v>
      </c>
      <c r="E128" s="27">
        <v>-162182</v>
      </c>
      <c r="G128" s="16" t="s">
        <v>4370</v>
      </c>
      <c r="H128" s="15" t="s">
        <v>2178</v>
      </c>
      <c r="I128" s="15"/>
      <c r="J128" s="16" t="s">
        <v>1465</v>
      </c>
      <c r="K128" s="43" t="e">
        <f ca="1">+VLOOKUP(VALUE(J128),Products!P:S,2,FALSE)</f>
        <v>#N/A</v>
      </c>
      <c r="L128" s="16" t="s">
        <v>557</v>
      </c>
      <c r="M128" s="6" t="s">
        <v>3317</v>
      </c>
    </row>
    <row r="129" spans="1:14" ht="17.100000000000001" customHeight="1" x14ac:dyDescent="0.25">
      <c r="A129" s="9" t="s">
        <v>1740</v>
      </c>
      <c r="B129" s="9" t="s">
        <v>2541</v>
      </c>
      <c r="C129" s="9" t="s">
        <v>4007</v>
      </c>
      <c r="D129" s="27">
        <v>-198474.62</v>
      </c>
      <c r="E129" s="27">
        <v>-336664</v>
      </c>
      <c r="G129" s="16" t="s">
        <v>4370</v>
      </c>
      <c r="H129" s="15" t="s">
        <v>2178</v>
      </c>
      <c r="I129" s="15"/>
      <c r="J129" s="16" t="s">
        <v>1465</v>
      </c>
      <c r="K129" s="43" t="e">
        <f ca="1">+VLOOKUP(VALUE(J129),Products!P:S,2,FALSE)</f>
        <v>#N/A</v>
      </c>
      <c r="L129" s="16" t="s">
        <v>558</v>
      </c>
      <c r="M129" s="6" t="s">
        <v>3317</v>
      </c>
    </row>
    <row r="130" spans="1:14" ht="17.100000000000001" customHeight="1" x14ac:dyDescent="0.25">
      <c r="A130" s="9" t="s">
        <v>3570</v>
      </c>
      <c r="B130" s="9" t="s">
        <v>2542</v>
      </c>
      <c r="C130" s="9" t="s">
        <v>4007</v>
      </c>
      <c r="D130" s="27">
        <v>-61399.35</v>
      </c>
      <c r="E130" s="27">
        <v>-170194</v>
      </c>
      <c r="G130" s="16" t="s">
        <v>4370</v>
      </c>
      <c r="H130" s="15" t="s">
        <v>2178</v>
      </c>
      <c r="I130" s="15"/>
      <c r="J130" s="16" t="s">
        <v>1465</v>
      </c>
      <c r="K130" s="43" t="e">
        <f ca="1">+VLOOKUP(VALUE(J130),Products!P:S,2,FALSE)</f>
        <v>#N/A</v>
      </c>
      <c r="L130" s="16" t="s">
        <v>554</v>
      </c>
      <c r="M130" s="6" t="s">
        <v>3317</v>
      </c>
    </row>
    <row r="131" spans="1:14" ht="17.100000000000001" customHeight="1" x14ac:dyDescent="0.25">
      <c r="A131" s="9" t="s">
        <v>614</v>
      </c>
      <c r="B131" s="9" t="s">
        <v>2536</v>
      </c>
      <c r="C131" s="9" t="s">
        <v>4330</v>
      </c>
      <c r="D131" s="27">
        <v>-15319.29</v>
      </c>
      <c r="E131" s="27">
        <v>-8441.92</v>
      </c>
      <c r="G131" s="16" t="s">
        <v>4368</v>
      </c>
      <c r="H131" s="15" t="s">
        <v>2178</v>
      </c>
      <c r="I131" s="15"/>
      <c r="J131" s="16" t="s">
        <v>4333</v>
      </c>
      <c r="K131" s="43" t="e">
        <f ca="1">+VLOOKUP(VALUE(J131),Products!P:S,2,FALSE)</f>
        <v>#N/A</v>
      </c>
      <c r="L131" s="16" t="s">
        <v>552</v>
      </c>
      <c r="M131" s="6" t="s">
        <v>3317</v>
      </c>
      <c r="N131" s="6" t="s">
        <v>3338</v>
      </c>
    </row>
    <row r="132" spans="1:14" ht="17.100000000000001" customHeight="1" x14ac:dyDescent="0.25">
      <c r="A132" s="9" t="s">
        <v>616</v>
      </c>
      <c r="B132" s="9" t="s">
        <v>2537</v>
      </c>
      <c r="C132" s="9" t="s">
        <v>4330</v>
      </c>
      <c r="D132" s="27">
        <v>-5171.12</v>
      </c>
      <c r="E132" s="27">
        <v>-3037</v>
      </c>
      <c r="G132" s="16" t="s">
        <v>4368</v>
      </c>
      <c r="H132" s="15" t="s">
        <v>2178</v>
      </c>
      <c r="I132" s="15"/>
      <c r="J132" s="16" t="s">
        <v>4331</v>
      </c>
      <c r="K132" s="43" t="e">
        <f ca="1">+VLOOKUP(VALUE(J132),Products!P:S,2,FALSE)</f>
        <v>#N/A</v>
      </c>
      <c r="L132" s="16" t="s">
        <v>552</v>
      </c>
      <c r="M132" s="6" t="s">
        <v>3317</v>
      </c>
      <c r="N132" s="6" t="s">
        <v>3339</v>
      </c>
    </row>
    <row r="133" spans="1:14" ht="17.100000000000001" customHeight="1" x14ac:dyDescent="0.25">
      <c r="A133" s="9" t="s">
        <v>618</v>
      </c>
      <c r="B133" s="9" t="s">
        <v>2538</v>
      </c>
      <c r="C133" s="9" t="s">
        <v>4330</v>
      </c>
      <c r="D133" s="27">
        <v>-34885.65</v>
      </c>
      <c r="E133" s="27">
        <v>-20111.77</v>
      </c>
      <c r="G133" s="16" t="s">
        <v>4368</v>
      </c>
      <c r="H133" s="15" t="s">
        <v>2178</v>
      </c>
      <c r="I133" s="15"/>
      <c r="J133" s="16" t="s">
        <v>3944</v>
      </c>
      <c r="K133" s="43" t="e">
        <f ca="1">+VLOOKUP(VALUE(J133),Products!P:S,2,FALSE)</f>
        <v>#N/A</v>
      </c>
      <c r="L133" s="16" t="s">
        <v>552</v>
      </c>
      <c r="M133" s="6" t="s">
        <v>3317</v>
      </c>
      <c r="N133" s="6" t="s">
        <v>3341</v>
      </c>
    </row>
    <row r="134" spans="1:14" ht="17.100000000000001" customHeight="1" x14ac:dyDescent="0.25">
      <c r="A134" s="9" t="s">
        <v>626</v>
      </c>
      <c r="B134" s="9" t="s">
        <v>2544</v>
      </c>
      <c r="C134" s="9" t="s">
        <v>1314</v>
      </c>
      <c r="D134" s="27">
        <v>-86597.03</v>
      </c>
      <c r="E134" s="27">
        <v>-28200</v>
      </c>
      <c r="G134" s="16" t="s">
        <v>4368</v>
      </c>
      <c r="H134" s="15" t="s">
        <v>2178</v>
      </c>
      <c r="I134" s="15"/>
      <c r="J134" s="16" t="s">
        <v>1315</v>
      </c>
      <c r="K134" s="43" t="e">
        <f ca="1">+VLOOKUP(VALUE(J134),Products!P:S,2,FALSE)</f>
        <v>#N/A</v>
      </c>
      <c r="L134" s="16" t="s">
        <v>552</v>
      </c>
      <c r="M134" s="6" t="s">
        <v>3317</v>
      </c>
    </row>
    <row r="135" spans="1:14" ht="17.100000000000001" customHeight="1" x14ac:dyDescent="0.25">
      <c r="A135" s="9" t="s">
        <v>628</v>
      </c>
      <c r="B135" s="9" t="s">
        <v>2545</v>
      </c>
      <c r="C135" s="9" t="s">
        <v>1314</v>
      </c>
      <c r="D135" s="27">
        <v>-215705.53</v>
      </c>
      <c r="E135" s="27">
        <v>-198000</v>
      </c>
      <c r="G135" s="16" t="s">
        <v>4368</v>
      </c>
      <c r="H135" s="15" t="s">
        <v>2178</v>
      </c>
      <c r="I135" s="15"/>
      <c r="J135" s="16" t="s">
        <v>1316</v>
      </c>
      <c r="K135" s="43" t="e">
        <f ca="1">+VLOOKUP(VALUE(J135),Products!P:S,2,FALSE)</f>
        <v>#N/A</v>
      </c>
      <c r="L135" s="16" t="s">
        <v>552</v>
      </c>
      <c r="M135" s="6" t="s">
        <v>3317</v>
      </c>
    </row>
    <row r="136" spans="1:14" ht="17.100000000000001" customHeight="1" x14ac:dyDescent="0.25">
      <c r="A136" s="9" t="s">
        <v>630</v>
      </c>
      <c r="B136" s="9" t="s">
        <v>2546</v>
      </c>
      <c r="C136" s="9" t="s">
        <v>1314</v>
      </c>
      <c r="D136" s="27">
        <v>-5626.19</v>
      </c>
      <c r="E136" s="27">
        <v>-5400</v>
      </c>
      <c r="G136" s="16" t="s">
        <v>4368</v>
      </c>
      <c r="H136" s="15" t="s">
        <v>2178</v>
      </c>
      <c r="I136" s="15"/>
      <c r="J136" s="16" t="s">
        <v>1317</v>
      </c>
      <c r="K136" s="43" t="e">
        <f ca="1">+VLOOKUP(VALUE(J136),Products!P:S,2,FALSE)</f>
        <v>#N/A</v>
      </c>
      <c r="L136" s="16" t="s">
        <v>552</v>
      </c>
      <c r="M136" s="6" t="s">
        <v>3317</v>
      </c>
    </row>
    <row r="137" spans="1:14" ht="17.100000000000001" customHeight="1" x14ac:dyDescent="0.25">
      <c r="A137" s="9" t="s">
        <v>632</v>
      </c>
      <c r="B137" s="9" t="s">
        <v>2547</v>
      </c>
      <c r="C137" s="9" t="s">
        <v>1314</v>
      </c>
      <c r="D137" s="27">
        <v>-9010.84</v>
      </c>
      <c r="E137" s="27">
        <v>-6000</v>
      </c>
      <c r="G137" s="16" t="s">
        <v>4368</v>
      </c>
      <c r="H137" s="15" t="s">
        <v>2178</v>
      </c>
      <c r="I137" s="15"/>
      <c r="J137" s="16" t="s">
        <v>1317</v>
      </c>
      <c r="K137" s="43" t="e">
        <f ca="1">+VLOOKUP(VALUE(J137),Products!P:S,2,FALSE)</f>
        <v>#N/A</v>
      </c>
      <c r="L137" s="16" t="s">
        <v>552</v>
      </c>
      <c r="M137" s="6" t="s">
        <v>3317</v>
      </c>
    </row>
    <row r="138" spans="1:14" ht="17.100000000000001" customHeight="1" x14ac:dyDescent="0.25">
      <c r="A138" s="9" t="s">
        <v>620</v>
      </c>
      <c r="B138" s="9" t="s">
        <v>2539</v>
      </c>
      <c r="C138" s="9" t="s">
        <v>2539</v>
      </c>
      <c r="D138" s="27">
        <v>-17556</v>
      </c>
      <c r="E138" s="27">
        <v>-10098.549999999999</v>
      </c>
      <c r="G138" s="16" t="s">
        <v>4369</v>
      </c>
      <c r="H138" s="15" t="s">
        <v>2178</v>
      </c>
      <c r="I138" s="15"/>
      <c r="J138" s="16" t="s">
        <v>4338</v>
      </c>
      <c r="K138" s="43" t="e">
        <f ca="1">+VLOOKUP(VALUE(J138),Products!P:S,2,FALSE)</f>
        <v>#N/A</v>
      </c>
      <c r="L138" s="16" t="s">
        <v>552</v>
      </c>
      <c r="M138" s="6" t="s">
        <v>3317</v>
      </c>
    </row>
    <row r="139" spans="1:14" ht="17.100000000000001" customHeight="1" x14ac:dyDescent="0.25">
      <c r="A139" s="9" t="s">
        <v>622</v>
      </c>
      <c r="B139" s="9" t="s">
        <v>3331</v>
      </c>
      <c r="C139" s="9" t="s">
        <v>3331</v>
      </c>
      <c r="D139" s="27">
        <v>-1294.92</v>
      </c>
      <c r="E139" s="27">
        <v>-689.53</v>
      </c>
      <c r="G139" s="16" t="s">
        <v>4369</v>
      </c>
      <c r="H139" s="15" t="s">
        <v>2178</v>
      </c>
      <c r="I139" s="15"/>
      <c r="J139" s="16" t="s">
        <v>4335</v>
      </c>
      <c r="K139" s="43" t="e">
        <f ca="1">+VLOOKUP(VALUE(J139),Products!P:S,2,FALSE)</f>
        <v>#N/A</v>
      </c>
      <c r="L139" s="16" t="s">
        <v>552</v>
      </c>
      <c r="M139" s="6" t="s">
        <v>3317</v>
      </c>
    </row>
    <row r="140" spans="1:14" ht="17.100000000000001" customHeight="1" x14ac:dyDescent="0.25">
      <c r="A140" s="9" t="s">
        <v>634</v>
      </c>
      <c r="B140" s="9" t="s">
        <v>2548</v>
      </c>
      <c r="C140" s="9" t="s">
        <v>3994</v>
      </c>
      <c r="D140" s="27">
        <v>-1130.95</v>
      </c>
      <c r="E140" s="27">
        <v>0</v>
      </c>
      <c r="G140" s="16" t="s">
        <v>4369</v>
      </c>
      <c r="H140" s="15" t="s">
        <v>2178</v>
      </c>
      <c r="I140" s="15"/>
      <c r="J140" s="16" t="s">
        <v>1453</v>
      </c>
      <c r="K140" s="43" t="e">
        <f ca="1">+VLOOKUP(VALUE(J140),Products!P:S,2,FALSE)</f>
        <v>#N/A</v>
      </c>
      <c r="L140" s="16" t="s">
        <v>552</v>
      </c>
      <c r="M140" s="6" t="s">
        <v>3317</v>
      </c>
    </row>
    <row r="141" spans="1:14" ht="17.100000000000001" customHeight="1" x14ac:dyDescent="0.25">
      <c r="A141" s="9" t="s">
        <v>2436</v>
      </c>
      <c r="B141" s="9" t="s">
        <v>2550</v>
      </c>
      <c r="C141" s="9" t="s">
        <v>2550</v>
      </c>
      <c r="D141" s="27">
        <v>-12453.3</v>
      </c>
      <c r="E141" s="27">
        <v>-10020</v>
      </c>
      <c r="G141" s="16" t="s">
        <v>4369</v>
      </c>
      <c r="H141" s="15" t="s">
        <v>2178</v>
      </c>
      <c r="I141" s="15"/>
      <c r="J141" s="16" t="s">
        <v>4336</v>
      </c>
      <c r="K141" s="43" t="e">
        <f ca="1">+VLOOKUP(VALUE(J141),Products!P:S,2,FALSE)</f>
        <v>#N/A</v>
      </c>
      <c r="L141" s="16" t="s">
        <v>552</v>
      </c>
      <c r="M141" s="6" t="s">
        <v>3317</v>
      </c>
    </row>
    <row r="142" spans="1:14" ht="17.100000000000001" customHeight="1" x14ac:dyDescent="0.25">
      <c r="A142" s="9" t="s">
        <v>2444</v>
      </c>
      <c r="B142" s="9" t="s">
        <v>2551</v>
      </c>
      <c r="C142" s="9" t="s">
        <v>2551</v>
      </c>
      <c r="D142" s="27">
        <v>-14321.65</v>
      </c>
      <c r="E142" s="27">
        <v>0</v>
      </c>
      <c r="G142" s="32" t="s">
        <v>4369</v>
      </c>
      <c r="H142" s="15" t="s">
        <v>2178</v>
      </c>
      <c r="I142" s="15"/>
      <c r="J142" s="16" t="s">
        <v>4335</v>
      </c>
      <c r="K142" s="43" t="e">
        <f ca="1">+VLOOKUP(VALUE(J142),Products!P:S,2,FALSE)</f>
        <v>#N/A</v>
      </c>
      <c r="L142" s="16" t="s">
        <v>557</v>
      </c>
      <c r="M142" s="6" t="s">
        <v>3317</v>
      </c>
    </row>
    <row r="143" spans="1:14" ht="17.100000000000001" customHeight="1" x14ac:dyDescent="0.25">
      <c r="A143" s="9" t="s">
        <v>826</v>
      </c>
      <c r="B143" s="9" t="s">
        <v>2552</v>
      </c>
      <c r="C143" s="9" t="s">
        <v>2552</v>
      </c>
      <c r="D143" s="27">
        <v>-19096.2</v>
      </c>
      <c r="E143" s="27">
        <v>-19092</v>
      </c>
      <c r="G143" s="16" t="s">
        <v>4369</v>
      </c>
      <c r="H143" s="15" t="s">
        <v>2178</v>
      </c>
      <c r="I143" s="15"/>
      <c r="J143" s="16" t="s">
        <v>4334</v>
      </c>
      <c r="K143" s="43" t="e">
        <f ca="1">+VLOOKUP(VALUE(J143),Products!P:S,2,FALSE)</f>
        <v>#N/A</v>
      </c>
      <c r="L143" s="16" t="s">
        <v>556</v>
      </c>
      <c r="M143" s="6" t="s">
        <v>3317</v>
      </c>
    </row>
    <row r="144" spans="1:14" ht="17.100000000000001" customHeight="1" x14ac:dyDescent="0.25">
      <c r="A144" s="9" t="s">
        <v>2452</v>
      </c>
      <c r="B144" s="9" t="s">
        <v>2553</v>
      </c>
      <c r="C144" s="9" t="s">
        <v>2553</v>
      </c>
      <c r="D144" s="27">
        <v>-3670.62</v>
      </c>
      <c r="E144" s="27">
        <v>-3852</v>
      </c>
      <c r="G144" s="32" t="s">
        <v>4369</v>
      </c>
      <c r="H144" s="15" t="s">
        <v>2178</v>
      </c>
      <c r="I144" s="15"/>
      <c r="J144" s="16" t="s">
        <v>4335</v>
      </c>
      <c r="K144" s="43" t="e">
        <f ca="1">+VLOOKUP(VALUE(J144),Products!P:S,2,FALSE)</f>
        <v>#N/A</v>
      </c>
      <c r="L144" s="16" t="s">
        <v>552</v>
      </c>
    </row>
    <row r="145" spans="1:13" ht="17.100000000000001" customHeight="1" x14ac:dyDescent="0.25">
      <c r="A145" s="9" t="s">
        <v>203</v>
      </c>
      <c r="B145" s="9" t="s">
        <v>2581</v>
      </c>
      <c r="C145" s="9" t="s">
        <v>2581</v>
      </c>
      <c r="D145" s="27">
        <v>-377710.63</v>
      </c>
      <c r="E145" s="27">
        <v>-405829</v>
      </c>
      <c r="G145" s="16" t="s">
        <v>4372</v>
      </c>
      <c r="H145" s="15" t="s">
        <v>2178</v>
      </c>
      <c r="I145" s="15"/>
      <c r="J145" s="16" t="s">
        <v>4336</v>
      </c>
      <c r="K145" s="43" t="e">
        <f ca="1">+VLOOKUP(VALUE(J145),Products!P:S,2,FALSE)</f>
        <v>#N/A</v>
      </c>
      <c r="L145" s="16" t="s">
        <v>555</v>
      </c>
      <c r="M145" s="6" t="s">
        <v>3354</v>
      </c>
    </row>
    <row r="146" spans="1:13" ht="17.100000000000001" customHeight="1" x14ac:dyDescent="0.25">
      <c r="A146" s="9" t="s">
        <v>205</v>
      </c>
      <c r="B146" s="9" t="s">
        <v>2582</v>
      </c>
      <c r="C146" s="9" t="s">
        <v>2582</v>
      </c>
      <c r="D146" s="27">
        <v>-3280115.62</v>
      </c>
      <c r="E146" s="27">
        <v>-4051621</v>
      </c>
      <c r="G146" s="16" t="s">
        <v>4372</v>
      </c>
      <c r="H146" s="15" t="s">
        <v>2178</v>
      </c>
      <c r="I146" s="15"/>
      <c r="J146" s="16" t="s">
        <v>4336</v>
      </c>
      <c r="K146" s="43" t="e">
        <f ca="1">+VLOOKUP(VALUE(J146),Products!P:S,2,FALSE)</f>
        <v>#N/A</v>
      </c>
      <c r="L146" s="16" t="s">
        <v>556</v>
      </c>
      <c r="M146" s="6" t="s">
        <v>3354</v>
      </c>
    </row>
    <row r="147" spans="1:13" ht="17.100000000000001" customHeight="1" x14ac:dyDescent="0.25">
      <c r="A147" s="9" t="s">
        <v>207</v>
      </c>
      <c r="B147" s="9" t="s">
        <v>2583</v>
      </c>
      <c r="C147" s="9" t="s">
        <v>2583</v>
      </c>
      <c r="D147" s="27">
        <v>-666100.64</v>
      </c>
      <c r="E147" s="27">
        <v>-808015</v>
      </c>
      <c r="G147" s="16" t="s">
        <v>4372</v>
      </c>
      <c r="H147" s="15" t="s">
        <v>2178</v>
      </c>
      <c r="I147" s="15"/>
      <c r="J147" s="16" t="s">
        <v>4336</v>
      </c>
      <c r="K147" s="43" t="e">
        <f ca="1">+VLOOKUP(VALUE(J147),Products!P:S,2,FALSE)</f>
        <v>#N/A</v>
      </c>
      <c r="L147" s="16" t="s">
        <v>557</v>
      </c>
      <c r="M147" s="6" t="s">
        <v>3354</v>
      </c>
    </row>
    <row r="148" spans="1:13" ht="17.100000000000001" customHeight="1" x14ac:dyDescent="0.25">
      <c r="A148" s="9" t="s">
        <v>211</v>
      </c>
      <c r="B148" s="9" t="s">
        <v>2584</v>
      </c>
      <c r="C148" s="9" t="s">
        <v>2584</v>
      </c>
      <c r="D148" s="27">
        <v>-883965.43</v>
      </c>
      <c r="E148" s="27">
        <v>-1067693</v>
      </c>
      <c r="G148" s="16" t="s">
        <v>4372</v>
      </c>
      <c r="H148" s="15" t="s">
        <v>2178</v>
      </c>
      <c r="I148" s="15"/>
      <c r="J148" s="16" t="s">
        <v>4336</v>
      </c>
      <c r="K148" s="43" t="e">
        <f ca="1">+VLOOKUP(VALUE(J148),Products!P:S,2,FALSE)</f>
        <v>#N/A</v>
      </c>
      <c r="L148" s="16" t="s">
        <v>558</v>
      </c>
      <c r="M148" s="6" t="s">
        <v>3354</v>
      </c>
    </row>
    <row r="149" spans="1:13" ht="17.100000000000001" customHeight="1" x14ac:dyDescent="0.25">
      <c r="A149" s="9" t="s">
        <v>219</v>
      </c>
      <c r="B149" s="9" t="s">
        <v>2585</v>
      </c>
      <c r="C149" s="9" t="s">
        <v>2585</v>
      </c>
      <c r="D149" s="27">
        <v>-951910.85</v>
      </c>
      <c r="E149" s="27">
        <v>-1175731</v>
      </c>
      <c r="G149" s="16" t="s">
        <v>4372</v>
      </c>
      <c r="H149" s="15" t="s">
        <v>2178</v>
      </c>
      <c r="I149" s="15"/>
      <c r="J149" s="16" t="s">
        <v>4336</v>
      </c>
      <c r="K149" s="43" t="e">
        <f ca="1">+VLOOKUP(VALUE(J149),Products!P:S,2,FALSE)</f>
        <v>#N/A</v>
      </c>
      <c r="L149" s="16" t="s">
        <v>554</v>
      </c>
      <c r="M149" s="6" t="s">
        <v>3354</v>
      </c>
    </row>
    <row r="150" spans="1:13" ht="17.100000000000001" customHeight="1" x14ac:dyDescent="0.25">
      <c r="A150" s="9" t="s">
        <v>221</v>
      </c>
      <c r="B150" s="9" t="s">
        <v>2586</v>
      </c>
      <c r="C150" s="9" t="s">
        <v>2586</v>
      </c>
      <c r="D150" s="27">
        <v>-209</v>
      </c>
      <c r="E150" s="27">
        <v>0</v>
      </c>
      <c r="G150" s="16" t="s">
        <v>4373</v>
      </c>
      <c r="H150" s="15" t="s">
        <v>2178</v>
      </c>
      <c r="I150" s="15"/>
      <c r="J150" s="16" t="s">
        <v>4336</v>
      </c>
      <c r="K150" s="43" t="e">
        <f ca="1">+VLOOKUP(VALUE(J150),Products!P:S,2,FALSE)</f>
        <v>#N/A</v>
      </c>
      <c r="L150" s="16" t="s">
        <v>555</v>
      </c>
      <c r="M150" s="6" t="s">
        <v>3354</v>
      </c>
    </row>
    <row r="151" spans="1:13" ht="17.100000000000001" customHeight="1" x14ac:dyDescent="0.25">
      <c r="A151" s="9" t="s">
        <v>223</v>
      </c>
      <c r="B151" s="9" t="s">
        <v>2587</v>
      </c>
      <c r="C151" s="9" t="s">
        <v>2587</v>
      </c>
      <c r="D151" s="27">
        <v>-152711.53</v>
      </c>
      <c r="E151" s="27">
        <v>-134359.22</v>
      </c>
      <c r="G151" s="16" t="s">
        <v>4373</v>
      </c>
      <c r="H151" s="15" t="s">
        <v>2178</v>
      </c>
      <c r="I151" s="15"/>
      <c r="J151" s="16" t="s">
        <v>4336</v>
      </c>
      <c r="K151" s="43" t="e">
        <f ca="1">+VLOOKUP(VALUE(J151),Products!P:S,2,FALSE)</f>
        <v>#N/A</v>
      </c>
      <c r="L151" s="16" t="s">
        <v>556</v>
      </c>
      <c r="M151" s="6" t="s">
        <v>3354</v>
      </c>
    </row>
    <row r="152" spans="1:13" ht="17.100000000000001" customHeight="1" x14ac:dyDescent="0.25">
      <c r="A152" s="9" t="s">
        <v>225</v>
      </c>
      <c r="B152" s="9" t="s">
        <v>2588</v>
      </c>
      <c r="C152" s="9" t="s">
        <v>2588</v>
      </c>
      <c r="D152" s="27">
        <v>-61780.86</v>
      </c>
      <c r="E152" s="27">
        <v>-116916.29</v>
      </c>
      <c r="G152" s="16" t="s">
        <v>4373</v>
      </c>
      <c r="H152" s="15" t="s">
        <v>2178</v>
      </c>
      <c r="I152" s="15"/>
      <c r="J152" s="16" t="s">
        <v>4336</v>
      </c>
      <c r="K152" s="43" t="e">
        <f ca="1">+VLOOKUP(VALUE(J152),Products!P:S,2,FALSE)</f>
        <v>#N/A</v>
      </c>
      <c r="L152" s="16" t="s">
        <v>557</v>
      </c>
      <c r="M152" s="6" t="s">
        <v>3354</v>
      </c>
    </row>
    <row r="153" spans="1:13" ht="17.100000000000001" customHeight="1" x14ac:dyDescent="0.25">
      <c r="A153" s="9" t="s">
        <v>227</v>
      </c>
      <c r="B153" s="9" t="s">
        <v>2589</v>
      </c>
      <c r="C153" s="9" t="s">
        <v>2589</v>
      </c>
      <c r="D153" s="27">
        <v>-105727.33</v>
      </c>
      <c r="E153" s="27">
        <v>-198822.52</v>
      </c>
      <c r="G153" s="16" t="s">
        <v>4373</v>
      </c>
      <c r="H153" s="15" t="s">
        <v>2178</v>
      </c>
      <c r="I153" s="15"/>
      <c r="J153" s="16" t="s">
        <v>4336</v>
      </c>
      <c r="K153" s="43" t="e">
        <f ca="1">+VLOOKUP(VALUE(J153),Products!P:S,2,FALSE)</f>
        <v>#N/A</v>
      </c>
      <c r="L153" s="16" t="s">
        <v>558</v>
      </c>
      <c r="M153" s="6" t="s">
        <v>3354</v>
      </c>
    </row>
    <row r="154" spans="1:13" ht="17.100000000000001" customHeight="1" x14ac:dyDescent="0.25">
      <c r="A154" s="9" t="s">
        <v>229</v>
      </c>
      <c r="B154" s="9" t="s">
        <v>2590</v>
      </c>
      <c r="C154" s="9" t="s">
        <v>2590</v>
      </c>
      <c r="D154" s="27">
        <v>-158858.43</v>
      </c>
      <c r="E154" s="27">
        <v>-139995.97</v>
      </c>
      <c r="G154" s="16" t="s">
        <v>4373</v>
      </c>
      <c r="H154" s="15" t="s">
        <v>2178</v>
      </c>
      <c r="I154" s="15"/>
      <c r="J154" s="16" t="s">
        <v>4336</v>
      </c>
      <c r="K154" s="43" t="e">
        <f ca="1">+VLOOKUP(VALUE(J154),Products!P:S,2,FALSE)</f>
        <v>#N/A</v>
      </c>
      <c r="L154" s="16" t="s">
        <v>559</v>
      </c>
      <c r="M154" s="6" t="s">
        <v>3354</v>
      </c>
    </row>
    <row r="155" spans="1:13" ht="17.100000000000001" customHeight="1" x14ac:dyDescent="0.25">
      <c r="A155" s="9" t="s">
        <v>233</v>
      </c>
      <c r="B155" s="9" t="s">
        <v>2591</v>
      </c>
      <c r="C155" s="9" t="s">
        <v>2591</v>
      </c>
      <c r="D155" s="27">
        <v>-150840.87</v>
      </c>
      <c r="E155" s="27">
        <v>-295750.34999999998</v>
      </c>
      <c r="G155" s="16" t="s">
        <v>4373</v>
      </c>
      <c r="H155" s="15" t="s">
        <v>2178</v>
      </c>
      <c r="I155" s="15"/>
      <c r="J155" s="16" t="s">
        <v>4336</v>
      </c>
      <c r="K155" s="43" t="e">
        <f ca="1">+VLOOKUP(VALUE(J155),Products!P:S,2,FALSE)</f>
        <v>#N/A</v>
      </c>
      <c r="L155" s="16" t="s">
        <v>554</v>
      </c>
      <c r="M155" s="6" t="s">
        <v>3354</v>
      </c>
    </row>
    <row r="156" spans="1:13" ht="17.100000000000001" customHeight="1" x14ac:dyDescent="0.25">
      <c r="A156" s="9" t="s">
        <v>1748</v>
      </c>
      <c r="B156" s="9" t="s">
        <v>2592</v>
      </c>
      <c r="C156" s="9" t="s">
        <v>2592</v>
      </c>
      <c r="D156" s="27">
        <v>-24.05</v>
      </c>
      <c r="E156" s="27">
        <v>0</v>
      </c>
      <c r="G156" s="16" t="s">
        <v>4374</v>
      </c>
      <c r="H156" s="15" t="s">
        <v>2178</v>
      </c>
      <c r="I156" s="15"/>
      <c r="J156" s="16" t="s">
        <v>4336</v>
      </c>
      <c r="K156" s="43" t="e">
        <f ca="1">+VLOOKUP(VALUE(J156),Products!P:S,2,FALSE)</f>
        <v>#N/A</v>
      </c>
      <c r="L156" s="16" t="s">
        <v>555</v>
      </c>
      <c r="M156" s="6" t="s">
        <v>3354</v>
      </c>
    </row>
    <row r="157" spans="1:13" ht="17.100000000000001" customHeight="1" x14ac:dyDescent="0.25">
      <c r="A157" s="9" t="s">
        <v>1750</v>
      </c>
      <c r="B157" s="9" t="s">
        <v>2593</v>
      </c>
      <c r="C157" s="9" t="s">
        <v>2593</v>
      </c>
      <c r="D157" s="27">
        <v>-998</v>
      </c>
      <c r="E157" s="27">
        <v>0</v>
      </c>
      <c r="G157" s="16" t="s">
        <v>4374</v>
      </c>
      <c r="H157" s="15" t="s">
        <v>2178</v>
      </c>
      <c r="I157" s="15"/>
      <c r="J157" s="16" t="s">
        <v>4336</v>
      </c>
      <c r="K157" s="43" t="e">
        <f ca="1">+VLOOKUP(VALUE(J157),Products!P:S,2,FALSE)</f>
        <v>#N/A</v>
      </c>
      <c r="L157" s="16" t="s">
        <v>556</v>
      </c>
      <c r="M157" s="6" t="s">
        <v>3354</v>
      </c>
    </row>
    <row r="158" spans="1:13" ht="17.100000000000001" customHeight="1" x14ac:dyDescent="0.25">
      <c r="A158" s="9" t="s">
        <v>3408</v>
      </c>
      <c r="B158" s="9" t="s">
        <v>2594</v>
      </c>
      <c r="C158" s="9" t="s">
        <v>2594</v>
      </c>
      <c r="D158" s="27">
        <v>-102.1</v>
      </c>
      <c r="E158" s="27">
        <v>0</v>
      </c>
      <c r="G158" s="16" t="s">
        <v>4374</v>
      </c>
      <c r="H158" s="15" t="s">
        <v>2178</v>
      </c>
      <c r="I158" s="15"/>
      <c r="J158" s="16" t="s">
        <v>4336</v>
      </c>
      <c r="K158" s="43" t="e">
        <f ca="1">+VLOOKUP(VALUE(J158),Products!P:S,2,FALSE)</f>
        <v>#N/A</v>
      </c>
      <c r="L158" s="16" t="s">
        <v>557</v>
      </c>
      <c r="M158" s="6" t="s">
        <v>3354</v>
      </c>
    </row>
    <row r="159" spans="1:13" ht="17.100000000000001" customHeight="1" x14ac:dyDescent="0.25">
      <c r="A159" s="9" t="s">
        <v>3410</v>
      </c>
      <c r="B159" s="9" t="s">
        <v>2595</v>
      </c>
      <c r="C159" s="9" t="s">
        <v>2595</v>
      </c>
      <c r="D159" s="27">
        <v>-184747.6</v>
      </c>
      <c r="E159" s="27">
        <v>0</v>
      </c>
      <c r="G159" s="16" t="s">
        <v>4374</v>
      </c>
      <c r="H159" s="15" t="s">
        <v>2178</v>
      </c>
      <c r="I159" s="15"/>
      <c r="J159" s="16" t="s">
        <v>4336</v>
      </c>
      <c r="K159" s="43" t="e">
        <f ca="1">+VLOOKUP(VALUE(J159),Products!P:S,2,FALSE)</f>
        <v>#N/A</v>
      </c>
      <c r="L159" s="16" t="s">
        <v>558</v>
      </c>
      <c r="M159" s="6" t="s">
        <v>3354</v>
      </c>
    </row>
    <row r="160" spans="1:13" ht="17.100000000000001" customHeight="1" x14ac:dyDescent="0.25">
      <c r="A160" s="9" t="s">
        <v>3412</v>
      </c>
      <c r="B160" s="9" t="s">
        <v>2596</v>
      </c>
      <c r="C160" s="9" t="s">
        <v>2596</v>
      </c>
      <c r="D160" s="27">
        <v>-1220.3900000000001</v>
      </c>
      <c r="E160" s="27">
        <v>0</v>
      </c>
      <c r="G160" s="16" t="s">
        <v>4374</v>
      </c>
      <c r="H160" s="15" t="s">
        <v>2178</v>
      </c>
      <c r="I160" s="15"/>
      <c r="J160" s="16" t="s">
        <v>4336</v>
      </c>
      <c r="K160" s="43" t="e">
        <f ca="1">+VLOOKUP(VALUE(J160),Products!P:S,2,FALSE)</f>
        <v>#N/A</v>
      </c>
      <c r="L160" s="16" t="s">
        <v>554</v>
      </c>
      <c r="M160" s="6" t="s">
        <v>3354</v>
      </c>
    </row>
    <row r="161" spans="1:13" ht="17.100000000000001" customHeight="1" x14ac:dyDescent="0.25">
      <c r="A161" s="9" t="s">
        <v>832</v>
      </c>
      <c r="B161" s="9" t="s">
        <v>3252</v>
      </c>
      <c r="C161" s="9" t="s">
        <v>3252</v>
      </c>
      <c r="D161" s="27">
        <v>-18528</v>
      </c>
      <c r="E161" s="27">
        <v>-18528</v>
      </c>
      <c r="G161" s="16" t="s">
        <v>3958</v>
      </c>
      <c r="H161" s="15" t="s">
        <v>2178</v>
      </c>
      <c r="I161" s="15"/>
      <c r="J161" s="16" t="s">
        <v>4337</v>
      </c>
      <c r="K161" s="43" t="e">
        <f ca="1">+VLOOKUP(VALUE(J161),Products!P:S,2,FALSE)</f>
        <v>#N/A</v>
      </c>
      <c r="L161" s="16" t="s">
        <v>555</v>
      </c>
    </row>
    <row r="162" spans="1:13" ht="17.100000000000001" customHeight="1" x14ac:dyDescent="0.25">
      <c r="A162" s="9" t="s">
        <v>828</v>
      </c>
      <c r="B162" s="9" t="s">
        <v>3253</v>
      </c>
      <c r="C162" s="9" t="s">
        <v>3253</v>
      </c>
      <c r="D162" s="27">
        <v>-47820</v>
      </c>
      <c r="E162" s="27">
        <v>-47820</v>
      </c>
      <c r="G162" s="16" t="s">
        <v>3958</v>
      </c>
      <c r="H162" s="15" t="s">
        <v>2178</v>
      </c>
      <c r="I162" s="15"/>
      <c r="J162" s="16" t="s">
        <v>4337</v>
      </c>
      <c r="K162" s="43" t="e">
        <f ca="1">+VLOOKUP(VALUE(J162),Products!P:S,2,FALSE)</f>
        <v>#N/A</v>
      </c>
      <c r="L162" s="16" t="s">
        <v>557</v>
      </c>
    </row>
    <row r="163" spans="1:13" ht="17.100000000000001" customHeight="1" x14ac:dyDescent="0.25">
      <c r="A163" s="9" t="s">
        <v>830</v>
      </c>
      <c r="B163" s="9" t="s">
        <v>3254</v>
      </c>
      <c r="C163" s="9" t="s">
        <v>3254</v>
      </c>
      <c r="D163" s="27">
        <v>-92820</v>
      </c>
      <c r="E163" s="27">
        <v>-92820</v>
      </c>
      <c r="G163" s="16" t="s">
        <v>3958</v>
      </c>
      <c r="H163" s="15" t="s">
        <v>2178</v>
      </c>
      <c r="I163" s="15"/>
      <c r="J163" s="16" t="s">
        <v>4337</v>
      </c>
      <c r="K163" s="43" t="e">
        <f ca="1">+VLOOKUP(VALUE(J163),Products!P:S,2,FALSE)</f>
        <v>#N/A</v>
      </c>
      <c r="L163" s="16" t="s">
        <v>558</v>
      </c>
    </row>
    <row r="164" spans="1:13" ht="17.100000000000001" customHeight="1" x14ac:dyDescent="0.25">
      <c r="A164" s="9" t="s">
        <v>3512</v>
      </c>
      <c r="B164" s="9" t="s">
        <v>354</v>
      </c>
      <c r="C164" s="9" t="s">
        <v>354</v>
      </c>
      <c r="D164" s="27">
        <v>-4650</v>
      </c>
      <c r="E164" s="27">
        <v>-1674</v>
      </c>
      <c r="G164" s="16" t="s">
        <v>3955</v>
      </c>
      <c r="H164" s="15" t="s">
        <v>2178</v>
      </c>
      <c r="I164" s="15"/>
      <c r="J164" s="16" t="s">
        <v>4337</v>
      </c>
      <c r="K164" s="43" t="e">
        <f ca="1">+VLOOKUP(VALUE(J164),Products!P:S,2,FALSE)</f>
        <v>#N/A</v>
      </c>
      <c r="L164" s="16" t="s">
        <v>555</v>
      </c>
    </row>
    <row r="165" spans="1:13" ht="17.100000000000001" customHeight="1" x14ac:dyDescent="0.25">
      <c r="A165" s="9" t="s">
        <v>3514</v>
      </c>
      <c r="B165" s="9" t="s">
        <v>355</v>
      </c>
      <c r="C165" s="9" t="s">
        <v>355</v>
      </c>
      <c r="D165" s="27">
        <v>-125886</v>
      </c>
      <c r="E165" s="27">
        <v>-61200</v>
      </c>
      <c r="G165" s="16" t="s">
        <v>3955</v>
      </c>
      <c r="H165" s="15" t="s">
        <v>2178</v>
      </c>
      <c r="I165" s="15"/>
      <c r="J165" s="16" t="s">
        <v>4337</v>
      </c>
      <c r="K165" s="43" t="e">
        <f ca="1">+VLOOKUP(VALUE(J165),Products!P:S,2,FALSE)</f>
        <v>#N/A</v>
      </c>
      <c r="L165" s="16" t="s">
        <v>556</v>
      </c>
    </row>
    <row r="166" spans="1:13" ht="17.100000000000001" customHeight="1" x14ac:dyDescent="0.25">
      <c r="A166" s="9" t="s">
        <v>3516</v>
      </c>
      <c r="B166" s="9" t="s">
        <v>356</v>
      </c>
      <c r="C166" s="9" t="s">
        <v>356</v>
      </c>
      <c r="D166" s="27">
        <v>-9282</v>
      </c>
      <c r="E166" s="27">
        <v>-4026</v>
      </c>
      <c r="G166" s="16" t="s">
        <v>3955</v>
      </c>
      <c r="H166" s="15" t="s">
        <v>2178</v>
      </c>
      <c r="I166" s="15"/>
      <c r="J166" s="16" t="s">
        <v>4337</v>
      </c>
      <c r="K166" s="43" t="e">
        <f ca="1">+VLOOKUP(VALUE(J166),Products!P:S,2,FALSE)</f>
        <v>#N/A</v>
      </c>
      <c r="L166" s="16" t="s">
        <v>557</v>
      </c>
    </row>
    <row r="167" spans="1:13" ht="17.100000000000001" customHeight="1" x14ac:dyDescent="0.25">
      <c r="A167" s="9" t="s">
        <v>3522</v>
      </c>
      <c r="B167" s="9" t="s">
        <v>357</v>
      </c>
      <c r="C167" s="9" t="s">
        <v>357</v>
      </c>
      <c r="D167" s="27">
        <v>-13344</v>
      </c>
      <c r="E167" s="27">
        <v>-5478</v>
      </c>
      <c r="G167" s="16" t="s">
        <v>3955</v>
      </c>
      <c r="H167" s="15" t="s">
        <v>2178</v>
      </c>
      <c r="I167" s="15"/>
      <c r="J167" s="16" t="s">
        <v>4337</v>
      </c>
      <c r="K167" s="43" t="e">
        <f ca="1">+VLOOKUP(VALUE(J167),Products!P:S,2,FALSE)</f>
        <v>#N/A</v>
      </c>
      <c r="L167" s="16" t="s">
        <v>559</v>
      </c>
    </row>
    <row r="168" spans="1:13" ht="17.100000000000001" customHeight="1" x14ac:dyDescent="0.25">
      <c r="A168" s="9" t="s">
        <v>1757</v>
      </c>
      <c r="B168" s="9" t="s">
        <v>358</v>
      </c>
      <c r="C168" s="9" t="s">
        <v>358</v>
      </c>
      <c r="D168" s="27">
        <v>-17814</v>
      </c>
      <c r="E168" s="27">
        <v>-9750</v>
      </c>
      <c r="G168" s="16" t="s">
        <v>3955</v>
      </c>
      <c r="H168" s="15" t="s">
        <v>2178</v>
      </c>
      <c r="I168" s="15"/>
      <c r="J168" s="16" t="s">
        <v>4337</v>
      </c>
      <c r="K168" s="43" t="e">
        <f ca="1">+VLOOKUP(VALUE(J168),Products!P:S,2,FALSE)</f>
        <v>#N/A</v>
      </c>
      <c r="L168" s="16" t="s">
        <v>554</v>
      </c>
    </row>
    <row r="169" spans="1:13" ht="17.100000000000001" customHeight="1" x14ac:dyDescent="0.25">
      <c r="A169" s="9" t="s">
        <v>3556</v>
      </c>
      <c r="B169" s="9" t="s">
        <v>1208</v>
      </c>
      <c r="C169" s="9" t="s">
        <v>1208</v>
      </c>
      <c r="D169" s="27">
        <v>0</v>
      </c>
      <c r="E169" s="27">
        <v>43692.15</v>
      </c>
      <c r="G169" s="32" t="s">
        <v>3350</v>
      </c>
      <c r="H169" s="15" t="s">
        <v>2178</v>
      </c>
      <c r="I169" s="15"/>
      <c r="J169" s="16" t="s">
        <v>4335</v>
      </c>
      <c r="K169" s="43" t="e">
        <f ca="1">+VLOOKUP(VALUE(J169),Products!P:S,2,FALSE)</f>
        <v>#N/A</v>
      </c>
      <c r="L169" s="16" t="s">
        <v>552</v>
      </c>
      <c r="M169" s="6" t="s">
        <v>3321</v>
      </c>
    </row>
    <row r="170" spans="1:13" ht="17.100000000000001" customHeight="1" x14ac:dyDescent="0.25">
      <c r="A170" s="9" t="s">
        <v>373</v>
      </c>
      <c r="B170" s="9" t="s">
        <v>1265</v>
      </c>
      <c r="C170" s="9" t="s">
        <v>1265</v>
      </c>
      <c r="D170" s="27">
        <v>159926.69</v>
      </c>
      <c r="E170" s="27">
        <v>34028.43</v>
      </c>
      <c r="G170" s="32" t="s">
        <v>3350</v>
      </c>
      <c r="H170" s="15" t="s">
        <v>2178</v>
      </c>
      <c r="I170" s="15"/>
      <c r="J170" s="16" t="s">
        <v>4335</v>
      </c>
      <c r="K170" s="43" t="e">
        <f ca="1">+VLOOKUP(VALUE(J170),Products!P:S,2,FALSE)</f>
        <v>#N/A</v>
      </c>
      <c r="L170" s="16" t="s">
        <v>552</v>
      </c>
      <c r="M170" s="6" t="s">
        <v>3316</v>
      </c>
    </row>
    <row r="171" spans="1:13" ht="17.100000000000001" customHeight="1" x14ac:dyDescent="0.25">
      <c r="A171" s="9" t="s">
        <v>624</v>
      </c>
      <c r="B171" s="9" t="s">
        <v>2543</v>
      </c>
      <c r="C171" s="9" t="s">
        <v>2543</v>
      </c>
      <c r="D171" s="27">
        <v>14111.56</v>
      </c>
      <c r="E171" s="27">
        <v>0</v>
      </c>
      <c r="G171" s="32" t="s">
        <v>3350</v>
      </c>
      <c r="H171" s="15" t="s">
        <v>2178</v>
      </c>
      <c r="I171" s="15"/>
      <c r="J171" s="16" t="s">
        <v>4335</v>
      </c>
      <c r="K171" s="43" t="e">
        <f ca="1">+VLOOKUP(VALUE(J171),Products!P:S,2,FALSE)</f>
        <v>#N/A</v>
      </c>
      <c r="L171" s="16" t="s">
        <v>552</v>
      </c>
      <c r="M171" s="6" t="s">
        <v>3317</v>
      </c>
    </row>
    <row r="172" spans="1:13" ht="17.100000000000001" customHeight="1" x14ac:dyDescent="0.25">
      <c r="A172" s="9" t="s">
        <v>1534</v>
      </c>
      <c r="B172" s="9" t="s">
        <v>2549</v>
      </c>
      <c r="C172" s="9" t="s">
        <v>2549</v>
      </c>
      <c r="D172" s="27">
        <v>-3691.28</v>
      </c>
      <c r="E172" s="27">
        <v>0</v>
      </c>
      <c r="G172" s="32" t="s">
        <v>3350</v>
      </c>
      <c r="H172" s="15" t="s">
        <v>2178</v>
      </c>
      <c r="I172" s="15"/>
      <c r="J172" s="16" t="s">
        <v>4335</v>
      </c>
      <c r="K172" s="43" t="e">
        <f ca="1">+VLOOKUP(VALUE(J172),Products!P:S,2,FALSE)</f>
        <v>#N/A</v>
      </c>
      <c r="L172" s="16" t="s">
        <v>552</v>
      </c>
      <c r="M172" s="6" t="s">
        <v>3317</v>
      </c>
    </row>
    <row r="173" spans="1:13" ht="17.100000000000001" customHeight="1" x14ac:dyDescent="0.25">
      <c r="A173" s="9" t="s">
        <v>3663</v>
      </c>
      <c r="B173" s="9" t="s">
        <v>2580</v>
      </c>
      <c r="C173" s="9" t="s">
        <v>2580</v>
      </c>
      <c r="D173" s="27">
        <v>37908.42</v>
      </c>
      <c r="E173" s="27">
        <v>27758.05</v>
      </c>
      <c r="G173" s="32" t="s">
        <v>3350</v>
      </c>
      <c r="H173" s="15" t="s">
        <v>2178</v>
      </c>
      <c r="I173" s="15"/>
      <c r="J173" s="16" t="s">
        <v>4335</v>
      </c>
      <c r="K173" s="43" t="e">
        <f ca="1">+VLOOKUP(VALUE(J173),Products!P:S,2,FALSE)</f>
        <v>#N/A</v>
      </c>
      <c r="L173" s="16" t="s">
        <v>552</v>
      </c>
      <c r="M173" s="6" t="s">
        <v>3330</v>
      </c>
    </row>
    <row r="174" spans="1:13" ht="17.100000000000001" customHeight="1" x14ac:dyDescent="0.25">
      <c r="A174" s="9"/>
      <c r="B174" s="45" t="s">
        <v>4359</v>
      </c>
      <c r="C174" s="9"/>
      <c r="D174" s="27"/>
      <c r="E174" s="27"/>
      <c r="G174" s="46" t="s">
        <v>3350</v>
      </c>
      <c r="H174" s="15"/>
      <c r="I174" s="15"/>
      <c r="J174" s="16"/>
      <c r="K174" s="43"/>
      <c r="L174" s="16"/>
    </row>
    <row r="175" spans="1:13" ht="17.100000000000001" customHeight="1" x14ac:dyDescent="0.25">
      <c r="A175" s="9" t="s">
        <v>235</v>
      </c>
      <c r="B175" s="9" t="s">
        <v>1272</v>
      </c>
      <c r="C175" s="9" t="s">
        <v>1272</v>
      </c>
      <c r="D175" s="27">
        <v>-694300.88</v>
      </c>
      <c r="E175" s="27">
        <v>-1253576</v>
      </c>
      <c r="G175" s="16" t="s">
        <v>524</v>
      </c>
      <c r="H175" s="15" t="s">
        <v>2178</v>
      </c>
      <c r="I175" s="15"/>
      <c r="J175" s="15" t="s">
        <v>2202</v>
      </c>
      <c r="K175" s="43" t="e">
        <f ca="1">+VLOOKUP(VALUE(J175),Products!P:S,2,FALSE)</f>
        <v>#N/A</v>
      </c>
      <c r="L175" s="16" t="s">
        <v>552</v>
      </c>
    </row>
    <row r="176" spans="1:13" ht="17.100000000000001" customHeight="1" x14ac:dyDescent="0.25">
      <c r="A176" s="9" t="s">
        <v>237</v>
      </c>
      <c r="B176" s="9" t="s">
        <v>1273</v>
      </c>
      <c r="C176" s="9" t="s">
        <v>1273</v>
      </c>
      <c r="D176" s="27">
        <v>-458782.58</v>
      </c>
      <c r="E176" s="27">
        <v>-69204</v>
      </c>
      <c r="G176" s="16" t="s">
        <v>525</v>
      </c>
      <c r="H176" s="15" t="s">
        <v>2178</v>
      </c>
      <c r="I176" s="15"/>
      <c r="J176" s="15" t="s">
        <v>2202</v>
      </c>
      <c r="K176" s="43" t="e">
        <f ca="1">+VLOOKUP(VALUE(J176),Products!P:S,2,FALSE)</f>
        <v>#N/A</v>
      </c>
      <c r="L176" s="16" t="s">
        <v>552</v>
      </c>
    </row>
    <row r="177" spans="1:14" ht="17.100000000000001" customHeight="1" x14ac:dyDescent="0.25">
      <c r="A177" s="9" t="s">
        <v>239</v>
      </c>
      <c r="B177" s="9" t="s">
        <v>1274</v>
      </c>
      <c r="C177" s="9" t="s">
        <v>1274</v>
      </c>
      <c r="D177" s="27">
        <v>-747.96</v>
      </c>
      <c r="E177" s="27">
        <v>-400</v>
      </c>
      <c r="G177" s="16" t="s">
        <v>3343</v>
      </c>
      <c r="H177" s="15" t="s">
        <v>2178</v>
      </c>
      <c r="I177" s="15"/>
      <c r="J177" s="15" t="s">
        <v>2202</v>
      </c>
      <c r="K177" s="43" t="e">
        <f ca="1">+VLOOKUP(VALUE(J177),Products!P:S,2,FALSE)</f>
        <v>#N/A</v>
      </c>
      <c r="L177" s="16" t="s">
        <v>555</v>
      </c>
    </row>
    <row r="178" spans="1:14" ht="17.100000000000001" customHeight="1" x14ac:dyDescent="0.25">
      <c r="A178" s="9" t="s">
        <v>245</v>
      </c>
      <c r="B178" s="9" t="s">
        <v>1275</v>
      </c>
      <c r="C178" s="9" t="s">
        <v>1275</v>
      </c>
      <c r="D178" s="27">
        <v>-446.04</v>
      </c>
      <c r="E178" s="27">
        <v>0</v>
      </c>
      <c r="G178" s="16" t="s">
        <v>3343</v>
      </c>
      <c r="H178" s="15" t="s">
        <v>2178</v>
      </c>
      <c r="I178" s="15"/>
      <c r="J178" s="15" t="s">
        <v>2202</v>
      </c>
      <c r="K178" s="43" t="e">
        <f ca="1">+VLOOKUP(VALUE(J178),Products!P:S,2,FALSE)</f>
        <v>#N/A</v>
      </c>
      <c r="L178" s="16" t="s">
        <v>554</v>
      </c>
    </row>
    <row r="179" spans="1:14" ht="17.100000000000001" customHeight="1" x14ac:dyDescent="0.25">
      <c r="A179" s="9" t="s">
        <v>247</v>
      </c>
      <c r="B179" s="9" t="s">
        <v>1276</v>
      </c>
      <c r="C179" s="9" t="s">
        <v>1276</v>
      </c>
      <c r="D179" s="27">
        <v>-1157231.1000000001</v>
      </c>
      <c r="E179" s="27">
        <v>-257762</v>
      </c>
      <c r="G179" s="16" t="s">
        <v>3343</v>
      </c>
      <c r="H179" s="15" t="s">
        <v>2178</v>
      </c>
      <c r="I179" s="15"/>
      <c r="J179" s="15" t="s">
        <v>2202</v>
      </c>
      <c r="K179" s="43" t="e">
        <f ca="1">+VLOOKUP(VALUE(J179),Products!P:S,2,FALSE)</f>
        <v>#N/A</v>
      </c>
      <c r="L179" s="16" t="s">
        <v>554</v>
      </c>
    </row>
    <row r="180" spans="1:14" ht="17.100000000000001" customHeight="1" x14ac:dyDescent="0.25">
      <c r="A180" s="9" t="s">
        <v>263</v>
      </c>
      <c r="B180" s="9" t="s">
        <v>1277</v>
      </c>
      <c r="C180" s="9" t="s">
        <v>1277</v>
      </c>
      <c r="D180" s="27">
        <v>24984</v>
      </c>
      <c r="E180" s="27">
        <v>0</v>
      </c>
      <c r="G180" s="16" t="s">
        <v>3344</v>
      </c>
      <c r="H180" s="15" t="s">
        <v>2178</v>
      </c>
      <c r="I180" s="15"/>
      <c r="J180" s="15" t="s">
        <v>2202</v>
      </c>
      <c r="K180" s="43" t="e">
        <f ca="1">+VLOOKUP(VALUE(J180),Products!P:S,2,FALSE)</f>
        <v>#N/A</v>
      </c>
      <c r="L180" s="16" t="s">
        <v>554</v>
      </c>
    </row>
    <row r="181" spans="1:14" ht="17.100000000000001" customHeight="1" x14ac:dyDescent="0.25">
      <c r="A181" s="9" t="s">
        <v>4229</v>
      </c>
      <c r="B181" s="9" t="s">
        <v>1278</v>
      </c>
      <c r="C181" s="9" t="s">
        <v>1278</v>
      </c>
      <c r="D181" s="27">
        <v>-540.75</v>
      </c>
      <c r="E181" s="27">
        <v>0</v>
      </c>
      <c r="G181" s="16" t="s">
        <v>526</v>
      </c>
      <c r="H181" s="15" t="s">
        <v>2178</v>
      </c>
      <c r="I181" s="15"/>
      <c r="J181" s="15" t="s">
        <v>2202</v>
      </c>
      <c r="K181" s="43" t="e">
        <f ca="1">+VLOOKUP(VALUE(J181),Products!P:S,2,FALSE)</f>
        <v>#N/A</v>
      </c>
      <c r="L181" s="16" t="s">
        <v>552</v>
      </c>
    </row>
    <row r="182" spans="1:14" ht="17.100000000000001" customHeight="1" x14ac:dyDescent="0.25">
      <c r="A182" s="9" t="s">
        <v>4231</v>
      </c>
      <c r="B182" s="9" t="s">
        <v>1279</v>
      </c>
      <c r="C182" s="9" t="s">
        <v>1279</v>
      </c>
      <c r="D182" s="27">
        <v>-6027310.4100000001</v>
      </c>
      <c r="E182" s="27">
        <v>-5897463.5099999998</v>
      </c>
      <c r="G182" s="16" t="s">
        <v>527</v>
      </c>
      <c r="H182" s="15" t="s">
        <v>2178</v>
      </c>
      <c r="I182" s="15"/>
      <c r="J182" s="15" t="s">
        <v>2202</v>
      </c>
      <c r="K182" s="43" t="e">
        <f ca="1">+VLOOKUP(VALUE(J182),Products!P:S,2,FALSE)</f>
        <v>#N/A</v>
      </c>
      <c r="L182" s="16" t="s">
        <v>581</v>
      </c>
    </row>
    <row r="183" spans="1:14" ht="17.100000000000001" customHeight="1" x14ac:dyDescent="0.25">
      <c r="A183" s="9" t="s">
        <v>4235</v>
      </c>
      <c r="B183" s="9" t="s">
        <v>1280</v>
      </c>
      <c r="C183" s="9" t="s">
        <v>1280</v>
      </c>
      <c r="D183" s="27">
        <v>-37884753.539999999</v>
      </c>
      <c r="E183" s="27">
        <v>6327435.4900000002</v>
      </c>
      <c r="G183" s="16" t="s">
        <v>527</v>
      </c>
      <c r="H183" s="15" t="s">
        <v>2178</v>
      </c>
      <c r="I183" s="15"/>
      <c r="J183" s="15" t="s">
        <v>2202</v>
      </c>
      <c r="K183" s="43" t="e">
        <f ca="1">+VLOOKUP(VALUE(J183),Products!P:S,2,FALSE)</f>
        <v>#N/A</v>
      </c>
      <c r="L183" s="16" t="s">
        <v>556</v>
      </c>
    </row>
    <row r="184" spans="1:14" ht="17.100000000000001" customHeight="1" x14ac:dyDescent="0.25">
      <c r="A184" s="9" t="s">
        <v>4239</v>
      </c>
      <c r="B184" s="9" t="s">
        <v>1281</v>
      </c>
      <c r="C184" s="9" t="s">
        <v>1281</v>
      </c>
      <c r="D184" s="27">
        <v>235266.05</v>
      </c>
      <c r="E184" s="27">
        <v>111713</v>
      </c>
      <c r="G184" s="16" t="s">
        <v>528</v>
      </c>
      <c r="H184" s="15" t="s">
        <v>2178</v>
      </c>
      <c r="I184" s="15"/>
      <c r="J184" s="15" t="s">
        <v>2202</v>
      </c>
      <c r="K184" s="43" t="e">
        <f ca="1">+VLOOKUP(VALUE(J184),Products!P:S,2,FALSE)</f>
        <v>#N/A</v>
      </c>
      <c r="L184" s="16" t="s">
        <v>552</v>
      </c>
    </row>
    <row r="185" spans="1:14" ht="17.100000000000001" customHeight="1" x14ac:dyDescent="0.25">
      <c r="A185" s="9" t="s">
        <v>4241</v>
      </c>
      <c r="B185" s="9" t="s">
        <v>1282</v>
      </c>
      <c r="C185" s="9" t="s">
        <v>1282</v>
      </c>
      <c r="D185" s="27">
        <v>-8712.32</v>
      </c>
      <c r="E185" s="27">
        <v>-4200</v>
      </c>
      <c r="G185" s="16" t="s">
        <v>529</v>
      </c>
      <c r="H185" s="15" t="s">
        <v>2178</v>
      </c>
      <c r="I185" s="15"/>
      <c r="J185" s="15" t="s">
        <v>2202</v>
      </c>
      <c r="K185" s="43" t="e">
        <f ca="1">+VLOOKUP(VALUE(J185),Products!P:S,2,FALSE)</f>
        <v>#N/A</v>
      </c>
      <c r="L185" s="16" t="s">
        <v>552</v>
      </c>
    </row>
    <row r="186" spans="1:14" ht="17.100000000000001" customHeight="1" x14ac:dyDescent="0.25">
      <c r="A186" s="9" t="s">
        <v>4243</v>
      </c>
      <c r="B186" s="9" t="s">
        <v>1283</v>
      </c>
      <c r="C186" s="9" t="s">
        <v>1283</v>
      </c>
      <c r="D186" s="27">
        <v>-32547.59</v>
      </c>
      <c r="E186" s="27">
        <v>-30000</v>
      </c>
      <c r="G186" s="16" t="s">
        <v>530</v>
      </c>
      <c r="H186" s="15" t="s">
        <v>2178</v>
      </c>
      <c r="I186" s="15"/>
      <c r="J186" s="15" t="s">
        <v>2202</v>
      </c>
      <c r="K186" s="43" t="e">
        <f ca="1">+VLOOKUP(VALUE(J186),Products!P:S,2,FALSE)</f>
        <v>#N/A</v>
      </c>
      <c r="L186" s="16" t="s">
        <v>552</v>
      </c>
    </row>
    <row r="187" spans="1:14" ht="17.100000000000001" customHeight="1" x14ac:dyDescent="0.25">
      <c r="A187" s="9" t="s">
        <v>3416</v>
      </c>
      <c r="B187" s="9" t="s">
        <v>1284</v>
      </c>
      <c r="C187" s="9" t="s">
        <v>1284</v>
      </c>
      <c r="D187" s="27">
        <v>-4167.37</v>
      </c>
      <c r="E187" s="27">
        <v>0</v>
      </c>
      <c r="G187" s="16" t="s">
        <v>531</v>
      </c>
      <c r="H187" s="15" t="s">
        <v>2178</v>
      </c>
      <c r="I187" s="15"/>
      <c r="J187" s="15" t="s">
        <v>2202</v>
      </c>
      <c r="K187" s="43" t="e">
        <f ca="1">+VLOOKUP(VALUE(J187),Products!P:S,2,FALSE)</f>
        <v>#N/A</v>
      </c>
      <c r="L187" s="16" t="s">
        <v>552</v>
      </c>
    </row>
    <row r="188" spans="1:14" ht="17.100000000000001" customHeight="1" x14ac:dyDescent="0.25">
      <c r="A188" s="17" t="s">
        <v>3355</v>
      </c>
      <c r="B188" s="17"/>
      <c r="C188" s="17"/>
      <c r="D188" s="28"/>
      <c r="E188" s="28"/>
      <c r="F188" s="35"/>
      <c r="G188" s="32" t="s">
        <v>3356</v>
      </c>
      <c r="H188" s="36"/>
      <c r="I188" s="36"/>
      <c r="J188" s="36"/>
      <c r="K188" s="43" t="e">
        <f ca="1">+VLOOKUP(VALUE(J188),Products!P:S,2,FALSE)</f>
        <v>#N/A</v>
      </c>
      <c r="L188" s="32"/>
      <c r="M188" s="35"/>
      <c r="N188" s="35"/>
    </row>
  </sheetData>
  <phoneticPr fontId="5" type="noConversion"/>
  <pageMargins left="0.25" right="0.25" top="0.5" bottom="2.0833333333333337E-4" header="0.17" footer="0.5"/>
  <pageSetup scale="72" orientation="portrait" r:id="rId1"/>
  <headerFooter alignWithMargins="0">
    <oddHeader>&amp;LTelapex Companies_x000D_ELMET Combined companies excluding Cellular South_x000D_</oddHeader>
  </headerFooter>
  <rowBreaks count="2" manualBreakCount="2">
    <brk id="6" max="16383" man="1"/>
    <brk id="182" max="1638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Q753"/>
  <sheetViews>
    <sheetView zoomScaleNormal="100" workbookViewId="0"/>
  </sheetViews>
  <sheetFormatPr defaultRowHeight="12.75" x14ac:dyDescent="0.2"/>
  <cols>
    <col min="1" max="2" width="9.140625" style="298"/>
    <col min="3" max="3" width="14.85546875" style="298" customWidth="1"/>
    <col min="4" max="4" width="37.85546875" style="298" customWidth="1"/>
    <col min="5" max="5" width="13.7109375" style="298" hidden="1" customWidth="1"/>
    <col min="6" max="6" width="31" style="298" customWidth="1"/>
    <col min="7" max="7" width="11.7109375" style="298" customWidth="1"/>
    <col min="8" max="8" width="23.7109375" style="298" customWidth="1"/>
    <col min="9" max="12" width="9.140625" style="298"/>
    <col min="13" max="13" width="38" style="298" bestFit="1" customWidth="1"/>
    <col min="14" max="14" width="9.140625" style="298"/>
    <col min="15" max="15" width="34.85546875" style="298" customWidth="1"/>
    <col min="16" max="16" width="9.140625" style="298"/>
    <col min="17" max="17" width="15.28515625" style="298" bestFit="1" customWidth="1"/>
    <col min="18" max="16384" width="9.140625" style="298"/>
  </cols>
  <sheetData>
    <row r="1" spans="1:17" ht="13.5" thickBot="1" x14ac:dyDescent="0.25"/>
    <row r="2" spans="1:17" s="299" customFormat="1" ht="16.5" thickBot="1" x14ac:dyDescent="0.3">
      <c r="A2" s="299" t="s">
        <v>2887</v>
      </c>
      <c r="B2" s="299" t="s">
        <v>5828</v>
      </c>
      <c r="C2" s="299" t="s">
        <v>6139</v>
      </c>
      <c r="D2" s="299" t="s">
        <v>6158</v>
      </c>
      <c r="E2" s="299" t="s">
        <v>6159</v>
      </c>
      <c r="F2" s="299" t="s">
        <v>5829</v>
      </c>
      <c r="G2" s="299" t="s">
        <v>6592</v>
      </c>
      <c r="H2" s="299" t="s">
        <v>6140</v>
      </c>
      <c r="I2" s="299" t="s">
        <v>6217</v>
      </c>
      <c r="L2" s="267" t="s">
        <v>7118</v>
      </c>
      <c r="M2" s="268"/>
      <c r="N2" s="268"/>
      <c r="O2" s="268"/>
      <c r="P2" s="268"/>
      <c r="Q2" s="269"/>
    </row>
    <row r="3" spans="1:17" x14ac:dyDescent="0.2">
      <c r="A3" s="298">
        <v>100010</v>
      </c>
      <c r="B3" s="298">
        <v>113010</v>
      </c>
      <c r="D3" s="298" t="s">
        <v>5518</v>
      </c>
      <c r="E3" s="298" t="s">
        <v>6146</v>
      </c>
      <c r="F3" s="298" t="s">
        <v>2050</v>
      </c>
      <c r="L3" s="270"/>
      <c r="M3" s="270"/>
      <c r="N3" s="270"/>
      <c r="O3" s="270"/>
      <c r="P3" s="270"/>
      <c r="Q3" s="270"/>
    </row>
    <row r="4" spans="1:17" ht="25.5" x14ac:dyDescent="0.2">
      <c r="A4" s="298">
        <v>100015</v>
      </c>
      <c r="B4" s="298">
        <v>113010</v>
      </c>
      <c r="D4" s="298" t="s">
        <v>1717</v>
      </c>
      <c r="E4" s="298" t="s">
        <v>6146</v>
      </c>
      <c r="F4" s="298" t="s">
        <v>2050</v>
      </c>
      <c r="L4" s="271" t="s">
        <v>6648</v>
      </c>
      <c r="M4" s="272" t="s">
        <v>7114</v>
      </c>
      <c r="N4" s="273" t="s">
        <v>6656</v>
      </c>
      <c r="O4" s="273" t="s">
        <v>7115</v>
      </c>
      <c r="P4" s="274" t="s">
        <v>6660</v>
      </c>
      <c r="Q4" s="274" t="s">
        <v>7116</v>
      </c>
    </row>
    <row r="5" spans="1:17" x14ac:dyDescent="0.2">
      <c r="A5" s="298">
        <v>100020</v>
      </c>
      <c r="B5" s="298">
        <v>113020</v>
      </c>
      <c r="D5" s="298" t="s">
        <v>5519</v>
      </c>
      <c r="E5" s="298" t="s">
        <v>6146</v>
      </c>
      <c r="F5" s="298" t="s">
        <v>2052</v>
      </c>
      <c r="L5" s="298" t="s">
        <v>3259</v>
      </c>
      <c r="M5" s="298" t="str">
        <f ca="1">+VLOOKUP(L5,Accounts!D:E,2,FALSE)</f>
        <v>Cash-General Funds Checking</v>
      </c>
      <c r="N5" s="298">
        <v>100040</v>
      </c>
      <c r="O5" s="275" t="str">
        <f t="shared" ref="O5:O68" si="0">VLOOKUP(N5,A:D,4,FALSE)</f>
        <v>CASH-TRUSTMARK-ACCOUNTS PAYABLE</v>
      </c>
      <c r="P5" s="315" t="s">
        <v>2202</v>
      </c>
      <c r="Q5" s="275" t="str">
        <f ca="1">+VLOOKUP(P5,CSOtherMaps!F:G,2,FALSE)</f>
        <v>Unspecified</v>
      </c>
    </row>
    <row r="6" spans="1:17" x14ac:dyDescent="0.2">
      <c r="A6" s="298">
        <v>100025</v>
      </c>
      <c r="B6" s="298">
        <v>113025</v>
      </c>
      <c r="D6" s="298" t="s">
        <v>5520</v>
      </c>
      <c r="E6" s="298" t="s">
        <v>6146</v>
      </c>
      <c r="F6" s="298" t="s">
        <v>2060</v>
      </c>
      <c r="L6" s="298" t="s">
        <v>3260</v>
      </c>
      <c r="M6" s="298" t="str">
        <f ca="1">+VLOOKUP(L6,Accounts!D:E,2,FALSE)</f>
        <v>Cash-Lock Box Collections</v>
      </c>
      <c r="N6" s="298">
        <v>100225</v>
      </c>
      <c r="O6" s="275" t="str">
        <f t="shared" si="0"/>
        <v>CASH-BOF-MONEY MARKET</v>
      </c>
      <c r="P6" s="315" t="s">
        <v>2202</v>
      </c>
      <c r="Q6" s="275" t="str">
        <f ca="1">+VLOOKUP(P6,CSOtherMaps!F:G,2,FALSE)</f>
        <v>Unspecified</v>
      </c>
    </row>
    <row r="7" spans="1:17" x14ac:dyDescent="0.2">
      <c r="A7" s="298">
        <v>100030</v>
      </c>
      <c r="B7" s="298">
        <v>113095</v>
      </c>
      <c r="D7" s="298" t="s">
        <v>3073</v>
      </c>
      <c r="E7" s="298" t="s">
        <v>6146</v>
      </c>
      <c r="F7" s="298" t="s">
        <v>4840</v>
      </c>
      <c r="L7" s="298" t="s">
        <v>4755</v>
      </c>
      <c r="M7" s="298" t="str">
        <f ca="1">+VLOOKUP(L7,Accounts!D:E,2,FALSE)</f>
        <v>Cash-Retail Store Collections</v>
      </c>
      <c r="N7" s="298">
        <v>100365</v>
      </c>
      <c r="O7" s="275" t="str">
        <f t="shared" si="0"/>
        <v>CASH-REGIONS</v>
      </c>
      <c r="P7" s="315" t="s">
        <v>2202</v>
      </c>
      <c r="Q7" s="275" t="str">
        <f ca="1">+VLOOKUP(P7,CSOtherMaps!F:G,2,FALSE)</f>
        <v>Unspecified</v>
      </c>
    </row>
    <row r="8" spans="1:17" x14ac:dyDescent="0.2">
      <c r="A8" s="298">
        <v>100035</v>
      </c>
      <c r="B8" s="298">
        <v>113010</v>
      </c>
      <c r="D8" s="298" t="s">
        <v>6157</v>
      </c>
      <c r="E8" s="298" t="s">
        <v>6146</v>
      </c>
      <c r="F8" s="298" t="s">
        <v>2050</v>
      </c>
      <c r="L8" s="298" t="s">
        <v>4755</v>
      </c>
      <c r="M8" s="298" t="str">
        <f ca="1">+VLOOKUP(L8,Accounts!D:E,2,FALSE)</f>
        <v>Cash-Retail Store Collections</v>
      </c>
      <c r="N8" s="298">
        <v>100305</v>
      </c>
      <c r="O8" s="275" t="str">
        <f t="shared" si="0"/>
        <v>CASH-BANK PLUS</v>
      </c>
      <c r="P8" s="315" t="s">
        <v>2202</v>
      </c>
      <c r="Q8" s="275" t="str">
        <f ca="1">+VLOOKUP(P8,CSOtherMaps!F:G,2,FALSE)</f>
        <v>Unspecified</v>
      </c>
    </row>
    <row r="9" spans="1:17" x14ac:dyDescent="0.2">
      <c r="A9" s="298">
        <v>100036</v>
      </c>
      <c r="B9" s="298">
        <v>113010</v>
      </c>
      <c r="C9" s="300">
        <v>40588</v>
      </c>
      <c r="D9" s="298" t="s">
        <v>6241</v>
      </c>
      <c r="E9" s="298" t="s">
        <v>6146</v>
      </c>
      <c r="F9" s="298" t="s">
        <v>2050</v>
      </c>
      <c r="L9" s="298" t="s">
        <v>4755</v>
      </c>
      <c r="M9" s="298" t="str">
        <f ca="1">+VLOOKUP(L9,Accounts!D:E,2,FALSE)</f>
        <v>Cash-Retail Store Collections</v>
      </c>
      <c r="N9" s="298">
        <v>100350</v>
      </c>
      <c r="O9" s="275" t="str">
        <f t="shared" si="0"/>
        <v>CASH-PLANTERS BANK</v>
      </c>
      <c r="P9" s="315" t="s">
        <v>2202</v>
      </c>
      <c r="Q9" s="275" t="str">
        <f ca="1">+VLOOKUP(P9,CSOtherMaps!F:G,2,FALSE)</f>
        <v>Unspecified</v>
      </c>
    </row>
    <row r="10" spans="1:17" x14ac:dyDescent="0.2">
      <c r="A10" s="298">
        <v>100040</v>
      </c>
      <c r="B10" s="298">
        <v>113010</v>
      </c>
      <c r="D10" s="298" t="s">
        <v>3051</v>
      </c>
      <c r="E10" s="298" t="s">
        <v>6146</v>
      </c>
      <c r="F10" s="298" t="s">
        <v>2050</v>
      </c>
      <c r="L10" s="298" t="s">
        <v>3263</v>
      </c>
      <c r="M10" s="298" t="str">
        <f ca="1">+VLOOKUP(L10,Accounts!D:E,2,FALSE)</f>
        <v>Cash-Petty Cash</v>
      </c>
      <c r="N10" s="298">
        <v>100200</v>
      </c>
      <c r="O10" s="275" t="str">
        <f t="shared" si="0"/>
        <v>PETTYCASH</v>
      </c>
      <c r="P10" s="315" t="s">
        <v>2202</v>
      </c>
      <c r="Q10" s="275" t="str">
        <f ca="1">+VLOOKUP(P10,CSOtherMaps!F:G,2,FALSE)</f>
        <v>Unspecified</v>
      </c>
    </row>
    <row r="11" spans="1:17" x14ac:dyDescent="0.2">
      <c r="A11" s="298">
        <v>100045</v>
      </c>
      <c r="B11" s="298">
        <v>113020</v>
      </c>
      <c r="D11" s="298" t="s">
        <v>5521</v>
      </c>
      <c r="E11" s="298" t="s">
        <v>6146</v>
      </c>
      <c r="F11" s="298" t="s">
        <v>2052</v>
      </c>
      <c r="L11" s="298" t="s">
        <v>3267</v>
      </c>
      <c r="M11" s="298" t="str">
        <f ca="1">+VLOOKUP(L11,Accounts!D:E,2,FALSE)</f>
        <v>Accts Rec-Customers</v>
      </c>
      <c r="N11" s="298">
        <v>110010</v>
      </c>
      <c r="O11" s="275" t="str">
        <f t="shared" si="0"/>
        <v>ACCTS REC-CUSTOMERS</v>
      </c>
      <c r="P11" s="315" t="s">
        <v>2202</v>
      </c>
      <c r="Q11" s="275" t="str">
        <f ca="1">+VLOOKUP(P11,CSOtherMaps!F:G,2,FALSE)</f>
        <v>Unspecified</v>
      </c>
    </row>
    <row r="12" spans="1:17" x14ac:dyDescent="0.2">
      <c r="A12" s="298">
        <v>100050</v>
      </c>
      <c r="B12" s="298">
        <v>113020</v>
      </c>
      <c r="D12" s="298" t="s">
        <v>5522</v>
      </c>
      <c r="E12" s="298" t="s">
        <v>6146</v>
      </c>
      <c r="F12" s="298" t="s">
        <v>2052</v>
      </c>
      <c r="L12" s="298" t="s">
        <v>3267</v>
      </c>
      <c r="M12" s="298" t="str">
        <f ca="1">+VLOOKUP(L12,Accounts!D:E,2,FALSE)</f>
        <v>Accts Rec-Customers</v>
      </c>
      <c r="N12" s="298">
        <v>110090</v>
      </c>
      <c r="O12" s="275" t="e">
        <f t="shared" si="0"/>
        <v>#N/A</v>
      </c>
      <c r="P12" s="315" t="s">
        <v>2202</v>
      </c>
      <c r="Q12" s="275" t="str">
        <f ca="1">+VLOOKUP(P12,CSOtherMaps!F:G,2,FALSE)</f>
        <v>Unspecified</v>
      </c>
    </row>
    <row r="13" spans="1:17" x14ac:dyDescent="0.2">
      <c r="A13" s="298">
        <v>100055</v>
      </c>
      <c r="B13" s="298">
        <v>113010</v>
      </c>
      <c r="D13" s="298" t="s">
        <v>5523</v>
      </c>
      <c r="E13" s="298" t="s">
        <v>6146</v>
      </c>
      <c r="F13" s="298" t="s">
        <v>2050</v>
      </c>
      <c r="L13" s="298" t="s">
        <v>3268</v>
      </c>
      <c r="M13" s="298" t="str">
        <f ca="1">+VLOOKUP(L13,Accounts!D:E,2,FALSE)</f>
        <v>Allowance For Doubtful Accounts</v>
      </c>
      <c r="N13" s="298">
        <v>110999</v>
      </c>
      <c r="O13" s="275" t="str">
        <f t="shared" si="0"/>
        <v>ALLOWANCE FOR UNCOLLECTIBL</v>
      </c>
      <c r="P13" s="315" t="s">
        <v>2202</v>
      </c>
      <c r="Q13" s="275" t="str">
        <f ca="1">+VLOOKUP(P13,CSOtherMaps!F:G,2,FALSE)</f>
        <v>Unspecified</v>
      </c>
    </row>
    <row r="14" spans="1:17" x14ac:dyDescent="0.2">
      <c r="A14" s="298">
        <v>100100</v>
      </c>
      <c r="B14" s="298">
        <v>113099</v>
      </c>
      <c r="D14" s="298" t="s">
        <v>5524</v>
      </c>
      <c r="E14" s="298" t="s">
        <v>6146</v>
      </c>
      <c r="F14" s="298" t="s">
        <v>2056</v>
      </c>
      <c r="L14" s="298" t="s">
        <v>3272</v>
      </c>
      <c r="M14" s="298" t="str">
        <f ca="1">+VLOOKUP(L14,Accounts!D:E,2,FALSE)</f>
        <v>Accts Rec-Connecting Companies</v>
      </c>
      <c r="N14" s="298">
        <v>110020</v>
      </c>
      <c r="O14" s="275" t="str">
        <f t="shared" si="0"/>
        <v>ACCTS REC-ROAMER COMPANIES</v>
      </c>
      <c r="P14" s="315" t="s">
        <v>2202</v>
      </c>
      <c r="Q14" s="275" t="str">
        <f ca="1">+VLOOKUP(P14,CSOtherMaps!F:G,2,FALSE)</f>
        <v>Unspecified</v>
      </c>
    </row>
    <row r="15" spans="1:17" x14ac:dyDescent="0.2">
      <c r="A15" s="298">
        <v>100200</v>
      </c>
      <c r="B15" s="298">
        <v>115000</v>
      </c>
      <c r="D15" s="298" t="s">
        <v>5525</v>
      </c>
      <c r="E15" s="298" t="s">
        <v>6146</v>
      </c>
      <c r="F15" s="298" t="s">
        <v>1173</v>
      </c>
      <c r="L15" s="298" t="s">
        <v>3274</v>
      </c>
      <c r="M15" s="298" t="str">
        <f ca="1">+VLOOKUP(L15,Accounts!D:E,2,FALSE)</f>
        <v>Accts Rec-AT&amp;T</v>
      </c>
      <c r="N15" s="298">
        <v>111020</v>
      </c>
      <c r="O15" s="275" t="str">
        <f t="shared" si="0"/>
        <v>ACCTS REC-BELLSOUTH</v>
      </c>
      <c r="P15" s="315" t="s">
        <v>2202</v>
      </c>
      <c r="Q15" s="275" t="str">
        <f ca="1">+VLOOKUP(P15,CSOtherMaps!F:G,2,FALSE)</f>
        <v>Unspecified</v>
      </c>
    </row>
    <row r="16" spans="1:17" x14ac:dyDescent="0.2">
      <c r="A16" s="298">
        <v>100225</v>
      </c>
      <c r="B16" s="298">
        <v>113020</v>
      </c>
      <c r="D16" s="298" t="s">
        <v>5526</v>
      </c>
      <c r="E16" s="298" t="s">
        <v>6146</v>
      </c>
      <c r="F16" s="298" t="s">
        <v>2052</v>
      </c>
      <c r="L16" s="298" t="s">
        <v>3277</v>
      </c>
      <c r="M16" s="298" t="str">
        <f ca="1">+VLOOKUP(L16,Accounts!D:E,2,FALSE)</f>
        <v>Accts Rec-Pending Invoices</v>
      </c>
      <c r="N16" s="298">
        <v>111015</v>
      </c>
      <c r="O16" s="275" t="str">
        <f t="shared" si="0"/>
        <v>ACCTS REC-OTHER</v>
      </c>
      <c r="P16" s="315" t="s">
        <v>2202</v>
      </c>
      <c r="Q16" s="275" t="str">
        <f ca="1">+VLOOKUP(P16,CSOtherMaps!F:G,2,FALSE)</f>
        <v>Unspecified</v>
      </c>
    </row>
    <row r="17" spans="1:17" x14ac:dyDescent="0.2">
      <c r="A17" s="298">
        <v>100230</v>
      </c>
      <c r="B17" s="298">
        <v>113020</v>
      </c>
      <c r="D17" s="298" t="s">
        <v>5527</v>
      </c>
      <c r="E17" s="298" t="s">
        <v>6146</v>
      </c>
      <c r="F17" s="298" t="s">
        <v>2052</v>
      </c>
      <c r="L17" s="298" t="s">
        <v>3279</v>
      </c>
      <c r="M17" s="298" t="str">
        <f ca="1">+VLOOKUP(L17,Accounts!D:E,2,FALSE)</f>
        <v>Accts Rec-Other</v>
      </c>
      <c r="N17" s="298">
        <v>111015</v>
      </c>
      <c r="O17" s="275" t="str">
        <f t="shared" si="0"/>
        <v>ACCTS REC-OTHER</v>
      </c>
      <c r="P17" s="315" t="s">
        <v>2202</v>
      </c>
      <c r="Q17" s="275" t="str">
        <f ca="1">+VLOOKUP(P17,CSOtherMaps!F:G,2,FALSE)</f>
        <v>Unspecified</v>
      </c>
    </row>
    <row r="18" spans="1:17" x14ac:dyDescent="0.2">
      <c r="A18" s="298">
        <v>100301</v>
      </c>
      <c r="B18" s="298">
        <v>113010</v>
      </c>
      <c r="C18" s="300">
        <v>41974</v>
      </c>
      <c r="D18" s="298" t="s">
        <v>7225</v>
      </c>
      <c r="F18" s="298" t="s">
        <v>2050</v>
      </c>
      <c r="L18" s="298" t="s">
        <v>3280</v>
      </c>
      <c r="M18" s="298" t="str">
        <f ca="1">+VLOOKUP(L18,Accounts!D:E,2,FALSE)</f>
        <v>Accts Rec-Affiliates</v>
      </c>
      <c r="N18" s="298">
        <v>112010</v>
      </c>
      <c r="O18" s="275" t="str">
        <f t="shared" si="0"/>
        <v>ACCTS REC-AFFILIATED</v>
      </c>
      <c r="P18" s="315" t="s">
        <v>2202</v>
      </c>
      <c r="Q18" s="275" t="str">
        <f ca="1">+VLOOKUP(P18,CSOtherMaps!F:G,2,FALSE)</f>
        <v>Unspecified</v>
      </c>
    </row>
    <row r="19" spans="1:17" x14ac:dyDescent="0.2">
      <c r="A19" s="298">
        <v>100303</v>
      </c>
      <c r="B19" s="298">
        <v>113045</v>
      </c>
      <c r="D19" s="298" t="s">
        <v>2091</v>
      </c>
      <c r="E19" s="298" t="s">
        <v>6146</v>
      </c>
      <c r="F19" s="298" t="s">
        <v>4756</v>
      </c>
      <c r="L19" s="298" t="s">
        <v>6496</v>
      </c>
      <c r="M19" s="298" t="str">
        <f ca="1">+VLOOKUP(L19,Accounts!D:E,2,FALSE)</f>
        <v>Notes Rec-Current</v>
      </c>
      <c r="N19" s="298">
        <v>111015</v>
      </c>
      <c r="O19" s="275" t="str">
        <f t="shared" si="0"/>
        <v>ACCTS REC-OTHER</v>
      </c>
      <c r="P19" s="315" t="s">
        <v>2202</v>
      </c>
      <c r="Q19" s="275" t="str">
        <f ca="1">+VLOOKUP(P19,CSOtherMaps!F:G,2,FALSE)</f>
        <v>Unspecified</v>
      </c>
    </row>
    <row r="20" spans="1:17" x14ac:dyDescent="0.2">
      <c r="A20" s="298">
        <v>100304</v>
      </c>
      <c r="B20" s="298">
        <v>113045</v>
      </c>
      <c r="D20" s="298" t="s">
        <v>1713</v>
      </c>
      <c r="E20" s="298" t="s">
        <v>6146</v>
      </c>
      <c r="F20" s="298" t="s">
        <v>4756</v>
      </c>
      <c r="L20" s="298" t="s">
        <v>3282</v>
      </c>
      <c r="M20" s="298" t="str">
        <f ca="1">+VLOOKUP(L20,Accounts!D:E,2,FALSE)</f>
        <v>Inventory-Materials</v>
      </c>
      <c r="N20" s="298">
        <v>122010</v>
      </c>
      <c r="O20" s="275" t="str">
        <f t="shared" si="0"/>
        <v>EQUIPMENT INVENTORY</v>
      </c>
      <c r="P20" s="315" t="s">
        <v>2202</v>
      </c>
      <c r="Q20" s="275" t="str">
        <f ca="1">+VLOOKUP(P20,CSOtherMaps!F:G,2,FALSE)</f>
        <v>Unspecified</v>
      </c>
    </row>
    <row r="21" spans="1:17" x14ac:dyDescent="0.2">
      <c r="A21" s="298">
        <v>100305</v>
      </c>
      <c r="B21" s="298">
        <v>113095</v>
      </c>
      <c r="D21" s="298" t="s">
        <v>3067</v>
      </c>
      <c r="E21" s="298" t="s">
        <v>6146</v>
      </c>
      <c r="F21" s="298" t="s">
        <v>4840</v>
      </c>
      <c r="L21" s="298" t="s">
        <v>561</v>
      </c>
      <c r="M21" s="298" t="str">
        <f ca="1">+VLOOKUP(L21,Accounts!D:E,2,FALSE)</f>
        <v>Inventory-Resale</v>
      </c>
      <c r="N21" s="298">
        <v>120015</v>
      </c>
      <c r="O21" s="275" t="str">
        <f t="shared" si="0"/>
        <v>WAREHOUSED INVENTORY</v>
      </c>
      <c r="P21" s="315" t="s">
        <v>2202</v>
      </c>
      <c r="Q21" s="275" t="str">
        <f ca="1">+VLOOKUP(P21,CSOtherMaps!F:G,2,FALSE)</f>
        <v>Unspecified</v>
      </c>
    </row>
    <row r="22" spans="1:17" x14ac:dyDescent="0.2">
      <c r="A22" s="298">
        <v>100306</v>
      </c>
      <c r="B22" s="298">
        <v>113010</v>
      </c>
      <c r="D22" s="298" t="s">
        <v>5528</v>
      </c>
      <c r="E22" s="298" t="s">
        <v>6146</v>
      </c>
      <c r="F22" s="298" t="s">
        <v>2050</v>
      </c>
      <c r="L22" s="298" t="s">
        <v>3283</v>
      </c>
      <c r="M22" s="298" t="str">
        <f ca="1">+VLOOKUP(L22,Accounts!D:E,2,FALSE)</f>
        <v>Prepaid Insurance</v>
      </c>
      <c r="N22" s="298">
        <v>130015</v>
      </c>
      <c r="O22" s="275" t="str">
        <f t="shared" si="0"/>
        <v>PREPAID INSURANCE</v>
      </c>
      <c r="P22" s="315" t="s">
        <v>2202</v>
      </c>
      <c r="Q22" s="275" t="str">
        <f ca="1">+VLOOKUP(P22,CSOtherMaps!F:G,2,FALSE)</f>
        <v>Unspecified</v>
      </c>
    </row>
    <row r="23" spans="1:17" x14ac:dyDescent="0.2">
      <c r="A23" s="298">
        <v>100307</v>
      </c>
      <c r="B23" s="298">
        <v>113010</v>
      </c>
      <c r="D23" s="298" t="s">
        <v>6156</v>
      </c>
      <c r="E23" s="298" t="s">
        <v>6146</v>
      </c>
      <c r="F23" s="298" t="s">
        <v>2050</v>
      </c>
      <c r="L23" s="298" t="s">
        <v>407</v>
      </c>
      <c r="M23" s="298" t="str">
        <f ca="1">+VLOOKUP(L23,Accounts!D:E,2,FALSE)</f>
        <v>Prepaid Other Expense</v>
      </c>
      <c r="N23" s="298">
        <v>130099</v>
      </c>
      <c r="O23" s="275" t="str">
        <f t="shared" si="0"/>
        <v>PREPAID EXPENSES-OTHER</v>
      </c>
      <c r="P23" s="315" t="s">
        <v>2202</v>
      </c>
      <c r="Q23" s="275" t="str">
        <f ca="1">+VLOOKUP(P23,CSOtherMaps!F:G,2,FALSE)</f>
        <v>Unspecified</v>
      </c>
    </row>
    <row r="24" spans="1:17" x14ac:dyDescent="0.2">
      <c r="A24" s="298">
        <v>100310</v>
      </c>
      <c r="B24" s="298">
        <v>113010</v>
      </c>
      <c r="D24" s="298" t="s">
        <v>5529</v>
      </c>
      <c r="E24" s="298" t="s">
        <v>6146</v>
      </c>
      <c r="F24" s="298" t="s">
        <v>2050</v>
      </c>
      <c r="L24" s="298" t="s">
        <v>408</v>
      </c>
      <c r="M24" s="298" t="str">
        <f ca="1">+VLOOKUP(L24,Accounts!D:E,2,FALSE)</f>
        <v>Deferred income tax-Current asset</v>
      </c>
      <c r="N24" s="298">
        <v>130510</v>
      </c>
      <c r="O24" s="275" t="str">
        <f t="shared" si="0"/>
        <v>CURRENT DEFERRED TAX ASSET</v>
      </c>
      <c r="P24" s="315" t="s">
        <v>2202</v>
      </c>
      <c r="Q24" s="275" t="str">
        <f ca="1">+VLOOKUP(P24,CSOtherMaps!F:G,2,FALSE)</f>
        <v>Unspecified</v>
      </c>
    </row>
    <row r="25" spans="1:17" x14ac:dyDescent="0.2">
      <c r="A25" s="298">
        <v>100312</v>
      </c>
      <c r="B25" s="298">
        <v>113010</v>
      </c>
      <c r="D25" s="298" t="s">
        <v>3065</v>
      </c>
      <c r="E25" s="298" t="s">
        <v>6146</v>
      </c>
      <c r="F25" s="298" t="s">
        <v>2050</v>
      </c>
      <c r="L25" s="298" t="s">
        <v>410</v>
      </c>
      <c r="M25" s="298" t="str">
        <f ca="1">+VLOOKUP(L25,Accounts!D:E,2,FALSE)</f>
        <v>Loan Origination Costs</v>
      </c>
      <c r="N25" s="298">
        <v>143910</v>
      </c>
      <c r="O25" s="275" t="str">
        <f t="shared" si="0"/>
        <v>LOAN ORIGINATION COSTS</v>
      </c>
      <c r="P25" s="315" t="s">
        <v>2202</v>
      </c>
      <c r="Q25" s="275" t="str">
        <f ca="1">+VLOOKUP(P25,CSOtherMaps!F:G,2,FALSE)</f>
        <v>Unspecified</v>
      </c>
    </row>
    <row r="26" spans="1:17" x14ac:dyDescent="0.2">
      <c r="A26" s="298">
        <v>100314</v>
      </c>
      <c r="B26" s="298">
        <v>113045</v>
      </c>
      <c r="D26" s="298" t="s">
        <v>3069</v>
      </c>
      <c r="E26" s="298" t="s">
        <v>6146</v>
      </c>
      <c r="F26" s="298" t="s">
        <v>4756</v>
      </c>
      <c r="L26" s="298" t="s">
        <v>268</v>
      </c>
      <c r="M26" s="298" t="str">
        <f ca="1">+VLOOKUP(L26,Accounts!D:E,2,FALSE)</f>
        <v>Acc Amort-Loan Origination</v>
      </c>
      <c r="N26" s="298">
        <v>143915</v>
      </c>
      <c r="O26" s="275" t="str">
        <f t="shared" si="0"/>
        <v>ACC AMORT-LOAN ORIGINATION</v>
      </c>
      <c r="P26" s="315" t="s">
        <v>2202</v>
      </c>
      <c r="Q26" s="275" t="str">
        <f ca="1">+VLOOKUP(P26,CSOtherMaps!F:G,2,FALSE)</f>
        <v>Unspecified</v>
      </c>
    </row>
    <row r="27" spans="1:17" x14ac:dyDescent="0.2">
      <c r="A27" s="298">
        <v>100315</v>
      </c>
      <c r="B27" s="298">
        <v>113010</v>
      </c>
      <c r="C27" s="300">
        <v>40886</v>
      </c>
      <c r="D27" s="298" t="s">
        <v>6426</v>
      </c>
      <c r="E27" s="298" t="s">
        <v>6146</v>
      </c>
      <c r="F27" s="298" t="s">
        <v>2050</v>
      </c>
      <c r="L27" s="298" t="s">
        <v>411</v>
      </c>
      <c r="M27" s="298" t="str">
        <f ca="1">+VLOOKUP(L27,Accounts!D:E,2,FALSE)</f>
        <v>Deposits</v>
      </c>
      <c r="N27" s="298">
        <v>141510</v>
      </c>
      <c r="O27" s="275" t="str">
        <f t="shared" si="0"/>
        <v>DEPOSITS</v>
      </c>
      <c r="P27" s="315" t="s">
        <v>2202</v>
      </c>
      <c r="Q27" s="275" t="str">
        <f ca="1">+VLOOKUP(P27,CSOtherMaps!F:G,2,FALSE)</f>
        <v>Unspecified</v>
      </c>
    </row>
    <row r="28" spans="1:17" x14ac:dyDescent="0.2">
      <c r="A28" s="298">
        <v>100320</v>
      </c>
      <c r="B28" s="298">
        <v>113045</v>
      </c>
      <c r="D28" s="298" t="s">
        <v>3902</v>
      </c>
      <c r="E28" s="298" t="s">
        <v>6146</v>
      </c>
      <c r="F28" s="298" t="s">
        <v>4756</v>
      </c>
      <c r="L28" s="298" t="s">
        <v>269</v>
      </c>
      <c r="M28" s="298" t="str">
        <f ca="1">+VLOOKUP(L28,Accounts!D:E,2,FALSE)</f>
        <v>Cobank Participation Certificates</v>
      </c>
      <c r="N28" s="298">
        <v>141530</v>
      </c>
      <c r="O28" s="275" t="str">
        <f t="shared" si="0"/>
        <v>PARTICIPATION CERTIFICATES</v>
      </c>
      <c r="P28" s="315" t="s">
        <v>2202</v>
      </c>
      <c r="Q28" s="275" t="str">
        <f ca="1">+VLOOKUP(P28,CSOtherMaps!F:G,2,FALSE)</f>
        <v>Unspecified</v>
      </c>
    </row>
    <row r="29" spans="1:17" x14ac:dyDescent="0.2">
      <c r="A29" s="298">
        <v>100322</v>
      </c>
      <c r="B29" s="298">
        <v>113045</v>
      </c>
      <c r="D29" s="298" t="s">
        <v>843</v>
      </c>
      <c r="E29" s="298" t="s">
        <v>6146</v>
      </c>
      <c r="F29" s="298" t="s">
        <v>4756</v>
      </c>
      <c r="L29" s="298" t="s">
        <v>412</v>
      </c>
      <c r="M29" s="298" t="str">
        <f ca="1">+VLOOKUP(L29,Accounts!D:E,2,FALSE)</f>
        <v>Long Term Prepaids &amp; Receivables</v>
      </c>
      <c r="N29" s="298">
        <v>180120</v>
      </c>
      <c r="O29" s="275" t="str">
        <f t="shared" si="0"/>
        <v>NONCURRENT PREPAID ASSET</v>
      </c>
      <c r="P29" s="315" t="s">
        <v>2202</v>
      </c>
      <c r="Q29" s="275" t="str">
        <f ca="1">+VLOOKUP(P29,CSOtherMaps!F:G,2,FALSE)</f>
        <v>Unspecified</v>
      </c>
    </row>
    <row r="30" spans="1:17" x14ac:dyDescent="0.2">
      <c r="A30" s="298">
        <v>100330</v>
      </c>
      <c r="B30" s="298">
        <v>113095</v>
      </c>
      <c r="D30" s="298" t="s">
        <v>5530</v>
      </c>
      <c r="E30" s="298" t="s">
        <v>6146</v>
      </c>
      <c r="F30" s="298" t="s">
        <v>4840</v>
      </c>
      <c r="L30" s="298" t="s">
        <v>6499</v>
      </c>
      <c r="M30" s="298" t="str">
        <f ca="1">+VLOOKUP(L30,Accounts!D:E,2,FALSE)</f>
        <v xml:space="preserve">Notes Receivable </v>
      </c>
      <c r="N30" s="298">
        <v>141550</v>
      </c>
      <c r="O30" s="275" t="str">
        <f t="shared" si="0"/>
        <v>NOTES RECEIVABLE</v>
      </c>
      <c r="P30" s="315" t="s">
        <v>2202</v>
      </c>
      <c r="Q30" s="275" t="str">
        <f ca="1">+VLOOKUP(P30,CSOtherMaps!F:G,2,FALSE)</f>
        <v>Unspecified</v>
      </c>
    </row>
    <row r="31" spans="1:17" x14ac:dyDescent="0.2">
      <c r="A31" s="298">
        <v>100335</v>
      </c>
      <c r="B31" s="298">
        <v>113045</v>
      </c>
      <c r="D31" s="298" t="s">
        <v>3884</v>
      </c>
      <c r="E31" s="298" t="s">
        <v>6146</v>
      </c>
      <c r="F31" s="298" t="s">
        <v>4756</v>
      </c>
      <c r="L31" s="298" t="s">
        <v>6500</v>
      </c>
      <c r="M31" s="298" t="str">
        <f ca="1">+VLOOKUP(L31,Accounts!D:E,2,FALSE)</f>
        <v xml:space="preserve">Curr Portion Of NR </v>
      </c>
      <c r="N31" s="298">
        <v>141550</v>
      </c>
      <c r="O31" s="275" t="str">
        <f t="shared" si="0"/>
        <v>NOTES RECEIVABLE</v>
      </c>
      <c r="P31" s="315" t="s">
        <v>2202</v>
      </c>
      <c r="Q31" s="275" t="str">
        <f ca="1">+VLOOKUP(P31,CSOtherMaps!F:G,2,FALSE)</f>
        <v>Unspecified</v>
      </c>
    </row>
    <row r="32" spans="1:17" x14ac:dyDescent="0.2">
      <c r="A32" s="298">
        <v>100340</v>
      </c>
      <c r="B32" s="298">
        <v>113045</v>
      </c>
      <c r="D32" s="298" t="s">
        <v>3900</v>
      </c>
      <c r="E32" s="298" t="s">
        <v>6146</v>
      </c>
      <c r="F32" s="298" t="s">
        <v>4756</v>
      </c>
      <c r="L32" s="298" t="s">
        <v>413</v>
      </c>
      <c r="M32" s="298" t="str">
        <f ca="1">+VLOOKUP(L32,Accounts!D:E,2,FALSE)</f>
        <v>Deferred income tax-noncurrent asset</v>
      </c>
      <c r="N32" s="298">
        <v>142010</v>
      </c>
      <c r="O32" s="275" t="str">
        <f t="shared" si="0"/>
        <v>NONCURRENT DEFERRED TAX AS</v>
      </c>
      <c r="P32" s="315" t="s">
        <v>2202</v>
      </c>
      <c r="Q32" s="275" t="str">
        <f ca="1">+VLOOKUP(P32,CSOtherMaps!F:G,2,FALSE)</f>
        <v>Unspecified</v>
      </c>
    </row>
    <row r="33" spans="1:17" x14ac:dyDescent="0.2">
      <c r="A33" s="298">
        <v>100345</v>
      </c>
      <c r="B33" s="298">
        <v>113045</v>
      </c>
      <c r="D33" s="298" t="s">
        <v>3898</v>
      </c>
      <c r="E33" s="298" t="s">
        <v>6146</v>
      </c>
      <c r="F33" s="298" t="s">
        <v>4756</v>
      </c>
      <c r="L33" s="298" t="s">
        <v>266</v>
      </c>
      <c r="M33" s="298" t="str">
        <f ca="1">+VLOOKUP(L33,Accounts!D:E,2,FALSE)</f>
        <v>Deferred Customer Setup Costs</v>
      </c>
      <c r="N33" s="298">
        <v>180105</v>
      </c>
      <c r="O33" s="275" t="str">
        <f t="shared" si="0"/>
        <v>OTHER ASSETS</v>
      </c>
      <c r="P33" s="315" t="s">
        <v>2202</v>
      </c>
      <c r="Q33" s="275" t="str">
        <f ca="1">+VLOOKUP(P33,CSOtherMaps!F:G,2,FALSE)</f>
        <v>Unspecified</v>
      </c>
    </row>
    <row r="34" spans="1:17" x14ac:dyDescent="0.2">
      <c r="A34" s="298">
        <v>100350</v>
      </c>
      <c r="B34" s="298">
        <v>113095</v>
      </c>
      <c r="D34" s="298" t="s">
        <v>3894</v>
      </c>
      <c r="E34" s="298" t="s">
        <v>6146</v>
      </c>
      <c r="F34" s="298" t="s">
        <v>4840</v>
      </c>
      <c r="L34" s="298" t="s">
        <v>267</v>
      </c>
      <c r="M34" s="298" t="str">
        <f ca="1">+VLOOKUP(L34,Accounts!D:E,2,FALSE)</f>
        <v>Acc Amort-Def Cust Setup Charges</v>
      </c>
      <c r="N34" s="298">
        <v>180105</v>
      </c>
      <c r="O34" s="316" t="str">
        <f t="shared" si="0"/>
        <v>OTHER ASSETS</v>
      </c>
      <c r="P34" s="298" t="s">
        <v>2202</v>
      </c>
      <c r="Q34" s="316" t="str">
        <f ca="1">+VLOOKUP(P34,CSOtherMaps!F:G,2,FALSE)</f>
        <v>Unspecified</v>
      </c>
    </row>
    <row r="35" spans="1:17" x14ac:dyDescent="0.2">
      <c r="A35" s="298">
        <v>100355</v>
      </c>
      <c r="B35" s="298">
        <v>113045</v>
      </c>
      <c r="D35" s="298" t="s">
        <v>3890</v>
      </c>
      <c r="E35" s="298" t="s">
        <v>6146</v>
      </c>
      <c r="F35" s="298" t="s">
        <v>4756</v>
      </c>
      <c r="L35" s="298" t="s">
        <v>265</v>
      </c>
      <c r="M35" s="298" t="str">
        <f ca="1">+VLOOKUP(L35,Accounts!D:E,2,FALSE)</f>
        <v>Deferred Esop</v>
      </c>
      <c r="N35" s="298">
        <v>141540</v>
      </c>
      <c r="O35" s="275" t="str">
        <f t="shared" si="0"/>
        <v>DEFERRED ESOP COSTS (NONCU</v>
      </c>
      <c r="P35" s="298" t="s">
        <v>2202</v>
      </c>
      <c r="Q35" s="275" t="str">
        <f ca="1">+VLOOKUP(P35,CSOtherMaps!F:G,2,FALSE)</f>
        <v>Unspecified</v>
      </c>
    </row>
    <row r="36" spans="1:17" x14ac:dyDescent="0.2">
      <c r="A36" s="298">
        <v>100360</v>
      </c>
      <c r="B36" s="298">
        <v>113045</v>
      </c>
      <c r="D36" s="298" t="s">
        <v>5531</v>
      </c>
      <c r="E36" s="298" t="s">
        <v>6146</v>
      </c>
      <c r="F36" s="298" t="s">
        <v>4756</v>
      </c>
      <c r="L36" s="298" t="s">
        <v>562</v>
      </c>
      <c r="M36" s="298" t="str">
        <f ca="1">+VLOOKUP(L36,Accounts!D:E,2,FALSE)</f>
        <v>Plant Under Construction</v>
      </c>
      <c r="N36" s="298">
        <v>170105</v>
      </c>
      <c r="O36" s="275" t="str">
        <f t="shared" si="0"/>
        <v>PLANT UNDER CONSTRUCTION</v>
      </c>
      <c r="P36" s="298" t="s">
        <v>2202</v>
      </c>
      <c r="Q36" s="275" t="str">
        <f ca="1">+VLOOKUP(P36,CSOtherMaps!F:G,2,FALSE)</f>
        <v>Unspecified</v>
      </c>
    </row>
    <row r="37" spans="1:17" x14ac:dyDescent="0.2">
      <c r="A37" s="298">
        <v>100365</v>
      </c>
      <c r="B37" s="298">
        <v>113045</v>
      </c>
      <c r="D37" s="298" t="s">
        <v>5532</v>
      </c>
      <c r="E37" s="298" t="s">
        <v>6146</v>
      </c>
      <c r="F37" s="298" t="s">
        <v>4756</v>
      </c>
      <c r="L37" s="298" t="s">
        <v>6710</v>
      </c>
      <c r="M37" s="298" t="str">
        <f ca="1">+VLOOKUP(L37,Accounts!D:E,2,FALSE)</f>
        <v>Plant Under Construction-Adjustments</v>
      </c>
      <c r="N37" s="298">
        <v>170110</v>
      </c>
      <c r="O37" s="275" t="str">
        <f t="shared" si="0"/>
        <v>PLANT UNDER CONSTRUCTION</v>
      </c>
      <c r="P37" s="298" t="s">
        <v>2202</v>
      </c>
      <c r="Q37" s="275" t="str">
        <f ca="1">+VLOOKUP(P37,CSOtherMaps!F:G,2,FALSE)</f>
        <v>Unspecified</v>
      </c>
    </row>
    <row r="38" spans="1:17" x14ac:dyDescent="0.2">
      <c r="A38" s="298">
        <v>100370</v>
      </c>
      <c r="B38" s="298">
        <v>113099</v>
      </c>
      <c r="D38" s="298" t="s">
        <v>6160</v>
      </c>
      <c r="E38" s="298" t="s">
        <v>6146</v>
      </c>
      <c r="F38" s="298" t="s">
        <v>2056</v>
      </c>
      <c r="L38" s="298" t="s">
        <v>272</v>
      </c>
      <c r="M38" s="298" t="str">
        <f ca="1">+VLOOKUP(L38,Accounts!D:E,2,FALSE)</f>
        <v>Goodwill</v>
      </c>
      <c r="N38" s="298">
        <v>185005</v>
      </c>
      <c r="O38" s="275" t="str">
        <f t="shared" si="0"/>
        <v>GOODWILL-CORR</v>
      </c>
      <c r="P38" s="298" t="s">
        <v>2202</v>
      </c>
      <c r="Q38" s="275" t="str">
        <f ca="1">+VLOOKUP(P38,CSOtherMaps!F:G,2,FALSE)</f>
        <v>Unspecified</v>
      </c>
    </row>
    <row r="39" spans="1:17" x14ac:dyDescent="0.2">
      <c r="A39" s="298">
        <v>100399</v>
      </c>
      <c r="B39" s="298">
        <v>113045</v>
      </c>
      <c r="D39" s="298" t="s">
        <v>5533</v>
      </c>
      <c r="E39" s="298" t="s">
        <v>6146</v>
      </c>
      <c r="F39" s="298" t="s">
        <v>4756</v>
      </c>
      <c r="L39" s="298" t="s">
        <v>1190</v>
      </c>
      <c r="M39" s="298" t="str">
        <f ca="1">+VLOOKUP(L39,Accounts!D:E,2,FALSE)</f>
        <v>Acc Amort-Goodwill</v>
      </c>
      <c r="N39" s="298">
        <v>185005</v>
      </c>
      <c r="O39" s="275" t="str">
        <f t="shared" si="0"/>
        <v>GOODWILL-CORR</v>
      </c>
      <c r="P39" s="298" t="s">
        <v>2202</v>
      </c>
      <c r="Q39" s="275" t="str">
        <f ca="1">+VLOOKUP(P39,CSOtherMaps!F:G,2,FALSE)</f>
        <v>Unspecified</v>
      </c>
    </row>
    <row r="40" spans="1:17" x14ac:dyDescent="0.2">
      <c r="A40" s="298">
        <v>100400</v>
      </c>
      <c r="B40" s="298">
        <v>113095</v>
      </c>
      <c r="D40" s="298" t="s">
        <v>3912</v>
      </c>
      <c r="E40" s="298" t="s">
        <v>6146</v>
      </c>
      <c r="F40" s="298" t="s">
        <v>4840</v>
      </c>
      <c r="L40" s="298" t="s">
        <v>418</v>
      </c>
      <c r="M40" s="298" t="str">
        <f ca="1">+VLOOKUP(L40,Accounts!D:E,2,FALSE)</f>
        <v>Land Costs And Clearing</v>
      </c>
      <c r="N40" s="298">
        <v>170205</v>
      </c>
      <c r="O40" s="275" t="str">
        <f t="shared" si="0"/>
        <v>LAND COSTS AND CLEARING</v>
      </c>
      <c r="P40" s="298" t="s">
        <v>2202</v>
      </c>
      <c r="Q40" s="275" t="str">
        <f ca="1">+VLOOKUP(P40,CSOtherMaps!F:G,2,FALSE)</f>
        <v>Unspecified</v>
      </c>
    </row>
    <row r="41" spans="1:17" x14ac:dyDescent="0.2">
      <c r="A41" s="298">
        <v>100405</v>
      </c>
      <c r="B41" s="298">
        <v>113095</v>
      </c>
      <c r="D41" s="298" t="s">
        <v>3904</v>
      </c>
      <c r="E41" s="298" t="s">
        <v>6146</v>
      </c>
      <c r="F41" s="298" t="s">
        <v>4840</v>
      </c>
      <c r="L41" s="298" t="s">
        <v>420</v>
      </c>
      <c r="M41" s="298" t="str">
        <f ca="1">+VLOOKUP(L41,Accounts!D:E,2,FALSE)</f>
        <v>Land Improvements</v>
      </c>
      <c r="N41" s="298">
        <v>170215</v>
      </c>
      <c r="O41" s="275" t="str">
        <f t="shared" si="0"/>
        <v>LAND IMPROVEMENTS</v>
      </c>
      <c r="P41" s="298" t="s">
        <v>2202</v>
      </c>
      <c r="Q41" s="275" t="str">
        <f ca="1">+VLOOKUP(P41,CSOtherMaps!F:G,2,FALSE)</f>
        <v>Unspecified</v>
      </c>
    </row>
    <row r="42" spans="1:17" x14ac:dyDescent="0.2">
      <c r="A42" s="298">
        <v>100410</v>
      </c>
      <c r="B42" s="298">
        <v>113095</v>
      </c>
      <c r="D42" s="298" t="s">
        <v>3908</v>
      </c>
      <c r="E42" s="298" t="s">
        <v>6146</v>
      </c>
      <c r="F42" s="298" t="s">
        <v>4840</v>
      </c>
      <c r="L42" s="298" t="s">
        <v>1192</v>
      </c>
      <c r="M42" s="298" t="str">
        <f ca="1">+VLOOKUP(L42,Accounts!D:E,2,FALSE)</f>
        <v>Land Easements</v>
      </c>
      <c r="N42" s="298">
        <v>170210</v>
      </c>
      <c r="O42" s="275" t="str">
        <f t="shared" si="0"/>
        <v>LAND EASEMENTS</v>
      </c>
      <c r="P42" s="298" t="s">
        <v>2202</v>
      </c>
      <c r="Q42" s="275" t="str">
        <f ca="1">+VLOOKUP(P42,CSOtherMaps!F:G,2,FALSE)</f>
        <v>Unspecified</v>
      </c>
    </row>
    <row r="43" spans="1:17" x14ac:dyDescent="0.2">
      <c r="A43" s="298">
        <v>100415</v>
      </c>
      <c r="B43" s="298">
        <v>113095</v>
      </c>
      <c r="D43" s="298" t="s">
        <v>5534</v>
      </c>
      <c r="E43" s="298" t="s">
        <v>6146</v>
      </c>
      <c r="F43" s="298" t="s">
        <v>4840</v>
      </c>
      <c r="L43" s="298" t="s">
        <v>421</v>
      </c>
      <c r="M43" s="298" t="str">
        <f ca="1">+VLOOKUP(L43,Accounts!D:E,2,FALSE)</f>
        <v>Vehicles</v>
      </c>
      <c r="N43" s="298">
        <v>170405</v>
      </c>
      <c r="O43" s="275" t="str">
        <f t="shared" si="0"/>
        <v>VEHICLES</v>
      </c>
      <c r="P43" s="298" t="s">
        <v>2202</v>
      </c>
      <c r="Q43" s="275" t="str">
        <f ca="1">+VLOOKUP(P43,CSOtherMaps!F:G,2,FALSE)</f>
        <v>Unspecified</v>
      </c>
    </row>
    <row r="44" spans="1:17" x14ac:dyDescent="0.2">
      <c r="A44" s="298">
        <v>100420</v>
      </c>
      <c r="B44" s="298">
        <v>113095</v>
      </c>
      <c r="D44" s="298" t="s">
        <v>5535</v>
      </c>
      <c r="E44" s="298" t="s">
        <v>6146</v>
      </c>
      <c r="F44" s="298" t="s">
        <v>4840</v>
      </c>
      <c r="L44" s="298" t="s">
        <v>6576</v>
      </c>
      <c r="M44" s="298" t="str">
        <f ca="1">+VLOOKUP(L44,Accounts!D:E,2,FALSE)</f>
        <v>Vehicular Tools &amp; Equipment</v>
      </c>
      <c r="N44" s="298">
        <v>170405</v>
      </c>
      <c r="O44" s="275" t="str">
        <f t="shared" si="0"/>
        <v>VEHICLES</v>
      </c>
      <c r="P44" s="298" t="s">
        <v>2202</v>
      </c>
      <c r="Q44" s="275" t="str">
        <f ca="1">+VLOOKUP(P44,CSOtherMaps!F:G,2,FALSE)</f>
        <v>Unspecified</v>
      </c>
    </row>
    <row r="45" spans="1:17" x14ac:dyDescent="0.2">
      <c r="A45" s="298">
        <v>100425</v>
      </c>
      <c r="B45" s="298">
        <v>113095</v>
      </c>
      <c r="D45" s="298" t="s">
        <v>5536</v>
      </c>
      <c r="E45" s="298" t="s">
        <v>6146</v>
      </c>
      <c r="F45" s="298" t="s">
        <v>4840</v>
      </c>
      <c r="L45" s="298" t="s">
        <v>422</v>
      </c>
      <c r="M45" s="298" t="str">
        <f ca="1">+VLOOKUP(L45,Accounts!D:E,2,FALSE)</f>
        <v>Other Work Equipment</v>
      </c>
      <c r="N45" s="298">
        <v>170585</v>
      </c>
      <c r="O45" s="275" t="str">
        <f t="shared" si="0"/>
        <v>TOOLS AND MINOR EQUIPMENT</v>
      </c>
      <c r="P45" s="298" t="s">
        <v>2202</v>
      </c>
      <c r="Q45" s="275" t="str">
        <f ca="1">+VLOOKUP(P45,CSOtherMaps!F:G,2,FALSE)</f>
        <v>Unspecified</v>
      </c>
    </row>
    <row r="46" spans="1:17" x14ac:dyDescent="0.2">
      <c r="A46" s="298">
        <v>100430</v>
      </c>
      <c r="B46" s="298">
        <v>113095</v>
      </c>
      <c r="D46" s="298" t="s">
        <v>5537</v>
      </c>
      <c r="E46" s="298" t="s">
        <v>6146</v>
      </c>
      <c r="F46" s="298" t="s">
        <v>4840</v>
      </c>
      <c r="H46" s="301" t="s">
        <v>5894</v>
      </c>
      <c r="L46" s="298" t="s">
        <v>424</v>
      </c>
      <c r="M46" s="298" t="str">
        <f ca="1">+VLOOKUP(L46,Accounts!D:E,2,FALSE)</f>
        <v>Buildings (with Leaseholds)</v>
      </c>
      <c r="N46" s="298">
        <v>170540</v>
      </c>
      <c r="O46" s="275" t="str">
        <f t="shared" si="0"/>
        <v>SHELTERS</v>
      </c>
      <c r="P46" s="298" t="s">
        <v>2202</v>
      </c>
      <c r="Q46" s="275" t="str">
        <f ca="1">+VLOOKUP(P46,CSOtherMaps!F:G,2,FALSE)</f>
        <v>Unspecified</v>
      </c>
    </row>
    <row r="47" spans="1:17" x14ac:dyDescent="0.2">
      <c r="A47" s="298">
        <v>100501</v>
      </c>
      <c r="B47" s="298">
        <v>113510</v>
      </c>
      <c r="D47" s="298" t="s">
        <v>5538</v>
      </c>
      <c r="E47" s="298" t="s">
        <v>6146</v>
      </c>
      <c r="F47" s="298" t="s">
        <v>1175</v>
      </c>
      <c r="L47" s="298" t="s">
        <v>425</v>
      </c>
      <c r="M47" s="298" t="str">
        <f ca="1">+VLOOKUP(L47,Accounts!D:E,2,FALSE)</f>
        <v>Furniture &amp; Fixtures (with Leaseholds)</v>
      </c>
      <c r="N47" s="298">
        <v>170305</v>
      </c>
      <c r="O47" s="275" t="str">
        <f t="shared" si="0"/>
        <v>FURNITURE AND OTHER OFF MACH</v>
      </c>
      <c r="P47" s="298" t="s">
        <v>2202</v>
      </c>
      <c r="Q47" s="275" t="str">
        <f ca="1">+VLOOKUP(P47,CSOtherMaps!F:G,2,FALSE)</f>
        <v>Unspecified</v>
      </c>
    </row>
    <row r="48" spans="1:17" x14ac:dyDescent="0.2">
      <c r="A48" s="298">
        <v>100502</v>
      </c>
      <c r="B48" s="298">
        <v>113510</v>
      </c>
      <c r="D48" s="298" t="s">
        <v>5539</v>
      </c>
      <c r="E48" s="298" t="s">
        <v>6146</v>
      </c>
      <c r="F48" s="298" t="s">
        <v>1175</v>
      </c>
      <c r="L48" s="298" t="s">
        <v>427</v>
      </c>
      <c r="M48" s="298" t="str">
        <f ca="1">+VLOOKUP(L48,Accounts!D:E,2,FALSE)</f>
        <v>Office Equipment</v>
      </c>
      <c r="N48" s="298">
        <v>170315</v>
      </c>
      <c r="O48" s="275" t="str">
        <f t="shared" si="0"/>
        <v>OFFICE EQUIPMENT (DATA HAN</v>
      </c>
      <c r="P48" s="298" t="s">
        <v>2202</v>
      </c>
      <c r="Q48" s="275" t="str">
        <f ca="1">+VLOOKUP(P48,CSOtherMaps!F:G,2,FALSE)</f>
        <v>Unspecified</v>
      </c>
    </row>
    <row r="49" spans="1:17" x14ac:dyDescent="0.2">
      <c r="A49" s="298">
        <v>100503</v>
      </c>
      <c r="B49" s="298">
        <v>113510</v>
      </c>
      <c r="D49" s="298" t="s">
        <v>5540</v>
      </c>
      <c r="E49" s="298" t="s">
        <v>6146</v>
      </c>
      <c r="F49" s="298" t="s">
        <v>5486</v>
      </c>
      <c r="L49" s="298" t="s">
        <v>429</v>
      </c>
      <c r="M49" s="298" t="str">
        <f ca="1">+VLOOKUP(L49,Accounts!D:E,2,FALSE)</f>
        <v>Computer Hardware</v>
      </c>
      <c r="N49" s="298">
        <v>170320</v>
      </c>
      <c r="O49" s="275" t="str">
        <f t="shared" si="0"/>
        <v>COMPUTERS AND ROUTERS</v>
      </c>
      <c r="P49" s="298" t="s">
        <v>2202</v>
      </c>
      <c r="Q49" s="275" t="str">
        <f ca="1">+VLOOKUP(P49,CSOtherMaps!F:G,2,FALSE)</f>
        <v>Unspecified</v>
      </c>
    </row>
    <row r="50" spans="1:17" x14ac:dyDescent="0.2">
      <c r="A50" s="298">
        <v>100504</v>
      </c>
      <c r="B50" s="298">
        <v>113510</v>
      </c>
      <c r="D50" s="298" t="s">
        <v>5541</v>
      </c>
      <c r="E50" s="298" t="s">
        <v>6146</v>
      </c>
      <c r="F50" s="298" t="s">
        <v>5486</v>
      </c>
      <c r="I50" s="298">
        <v>2009</v>
      </c>
      <c r="J50" s="298">
        <v>113590</v>
      </c>
      <c r="L50" s="298" t="s">
        <v>430</v>
      </c>
      <c r="M50" s="298" t="str">
        <f ca="1">+VLOOKUP(L50,Accounts!D:E,2,FALSE)</f>
        <v>Digital CO Switching</v>
      </c>
      <c r="N50" s="298">
        <v>170525</v>
      </c>
      <c r="O50" s="275" t="str">
        <f t="shared" si="0"/>
        <v>SWITCHING EQUIPMENT</v>
      </c>
      <c r="P50" s="298" t="s">
        <v>2202</v>
      </c>
      <c r="Q50" s="275" t="str">
        <f ca="1">+VLOOKUP(P50,CSOtherMaps!F:G,2,FALSE)</f>
        <v>Unspecified</v>
      </c>
    </row>
    <row r="51" spans="1:17" x14ac:dyDescent="0.2">
      <c r="A51" s="298">
        <v>105005</v>
      </c>
      <c r="B51" s="298">
        <v>116010</v>
      </c>
      <c r="C51" s="298">
        <v>2009</v>
      </c>
      <c r="D51" s="298" t="s">
        <v>5542</v>
      </c>
      <c r="E51" s="298" t="s">
        <v>6146</v>
      </c>
      <c r="F51" s="298" t="s">
        <v>1175</v>
      </c>
      <c r="H51" s="298">
        <v>113560</v>
      </c>
      <c r="I51" s="298" t="s">
        <v>5893</v>
      </c>
      <c r="J51" s="302"/>
      <c r="L51" s="298" t="s">
        <v>1196</v>
      </c>
      <c r="M51" s="298" t="str">
        <f ca="1">+VLOOKUP(L51,Accounts!D:E,2,FALSE)</f>
        <v>Central Office Colocation Costs</v>
      </c>
      <c r="N51" s="298">
        <v>170325</v>
      </c>
      <c r="O51" s="275" t="str">
        <f t="shared" si="0"/>
        <v>CENTRAL OFFICE COLOCATION COSTS</v>
      </c>
      <c r="P51" s="298" t="s">
        <v>2202</v>
      </c>
      <c r="Q51" s="275" t="str">
        <f ca="1">+VLOOKUP(P51,CSOtherMaps!F:G,2,FALSE)</f>
        <v>Unspecified</v>
      </c>
    </row>
    <row r="52" spans="1:17" x14ac:dyDescent="0.2">
      <c r="A52" s="298">
        <v>110005</v>
      </c>
      <c r="B52" s="298">
        <v>119500</v>
      </c>
      <c r="D52" s="298" t="s">
        <v>5543</v>
      </c>
      <c r="E52" s="298" t="s">
        <v>6146</v>
      </c>
      <c r="F52" s="298" t="s">
        <v>3966</v>
      </c>
      <c r="L52" s="298" t="s">
        <v>431</v>
      </c>
      <c r="M52" s="298" t="str">
        <f ca="1">+VLOOKUP(L52,Accounts!D:E,2,FALSE)</f>
        <v>Standard Circuit Equipment</v>
      </c>
      <c r="N52" s="298">
        <v>170605</v>
      </c>
      <c r="O52" s="275" t="str">
        <f t="shared" si="0"/>
        <v>CIRCUIT EQUIPMENT</v>
      </c>
      <c r="P52" s="298" t="s">
        <v>2202</v>
      </c>
      <c r="Q52" s="275" t="str">
        <f ca="1">+VLOOKUP(P52,CSOtherMaps!F:G,2,FALSE)</f>
        <v>Unspecified</v>
      </c>
    </row>
    <row r="53" spans="1:17" x14ac:dyDescent="0.2">
      <c r="A53" s="298">
        <v>110010</v>
      </c>
      <c r="B53" s="298">
        <v>118000</v>
      </c>
      <c r="D53" s="298" t="s">
        <v>5544</v>
      </c>
      <c r="E53" s="298" t="s">
        <v>6146</v>
      </c>
      <c r="F53" s="298" t="s">
        <v>4631</v>
      </c>
      <c r="L53" s="298" t="s">
        <v>563</v>
      </c>
      <c r="M53" s="298" t="str">
        <f ca="1">+VLOOKUP(L53,Accounts!D:E,2,FALSE)</f>
        <v>TechAdv Circuit Equipment</v>
      </c>
      <c r="N53" s="298">
        <v>170610</v>
      </c>
      <c r="O53" s="275" t="str">
        <f t="shared" si="0"/>
        <v>CIRCUIT EQUIPMENT - TECH ADVANCED</v>
      </c>
      <c r="P53" s="298" t="s">
        <v>2202</v>
      </c>
      <c r="Q53" s="275" t="str">
        <f ca="1">+VLOOKUP(P53,CSOtherMaps!F:G,2,FALSE)</f>
        <v>Unspecified</v>
      </c>
    </row>
    <row r="54" spans="1:17" x14ac:dyDescent="0.2">
      <c r="A54" s="298">
        <v>110020</v>
      </c>
      <c r="B54" s="298">
        <v>119015</v>
      </c>
      <c r="D54" s="298" t="s">
        <v>3938</v>
      </c>
      <c r="E54" s="298" t="s">
        <v>6146</v>
      </c>
      <c r="F54" s="298" t="s">
        <v>1177</v>
      </c>
      <c r="L54" s="298" t="s">
        <v>6568</v>
      </c>
      <c r="M54" s="298" t="str">
        <f ca="1">+VLOOKUP(L54,Accounts!D:E,2,FALSE)</f>
        <v>Power Equipment</v>
      </c>
      <c r="N54" s="298">
        <v>170615</v>
      </c>
      <c r="O54" s="275" t="str">
        <f t="shared" si="0"/>
        <v>POWER EQUIPMENT</v>
      </c>
      <c r="P54" s="298" t="s">
        <v>2202</v>
      </c>
      <c r="Q54" s="275" t="str">
        <f ca="1">+VLOOKUP(P54,CSOtherMaps!F:G,2,FALSE)</f>
        <v>Unspecified</v>
      </c>
    </row>
    <row r="55" spans="1:17" x14ac:dyDescent="0.2">
      <c r="A55" s="298">
        <v>110030</v>
      </c>
      <c r="B55" s="298">
        <v>118000</v>
      </c>
      <c r="D55" s="298" t="s">
        <v>2143</v>
      </c>
      <c r="E55" s="298" t="s">
        <v>6146</v>
      </c>
      <c r="F55" s="298" t="s">
        <v>4631</v>
      </c>
      <c r="L55" s="298" t="s">
        <v>1199</v>
      </c>
      <c r="M55" s="298" t="str">
        <f ca="1">+VLOOKUP(L55,Accounts!D:E,2,FALSE)</f>
        <v>Headend Equipment</v>
      </c>
      <c r="N55" s="298">
        <v>170620</v>
      </c>
      <c r="O55" s="275" t="str">
        <f t="shared" si="0"/>
        <v>HEADEND EQUIPMENT</v>
      </c>
      <c r="P55" s="298" t="s">
        <v>2202</v>
      </c>
      <c r="Q55" s="275" t="str">
        <f ca="1">+VLOOKUP(P55,CSOtherMaps!F:G,2,FALSE)</f>
        <v>Unspecified</v>
      </c>
    </row>
    <row r="56" spans="1:17" x14ac:dyDescent="0.2">
      <c r="A56" s="298">
        <v>110035</v>
      </c>
      <c r="B56" s="298">
        <v>118000</v>
      </c>
      <c r="D56" s="298" t="s">
        <v>5545</v>
      </c>
      <c r="E56" s="298" t="s">
        <v>6146</v>
      </c>
      <c r="F56" s="298" t="s">
        <v>4631</v>
      </c>
      <c r="L56" s="298" t="s">
        <v>1194</v>
      </c>
      <c r="M56" s="298" t="str">
        <f ca="1">+VLOOKUP(L56,Accounts!D:E,2,FALSE)</f>
        <v>Customer Premise Equipment</v>
      </c>
      <c r="N56" s="298">
        <v>170625</v>
      </c>
      <c r="O56" s="275" t="str">
        <f t="shared" si="0"/>
        <v>CUSTOMER PREMISE EQUIPMENT</v>
      </c>
      <c r="P56" s="298" t="s">
        <v>2202</v>
      </c>
      <c r="Q56" s="275" t="str">
        <f ca="1">+VLOOKUP(P56,CSOtherMaps!F:G,2,FALSE)</f>
        <v>Unspecified</v>
      </c>
    </row>
    <row r="57" spans="1:17" x14ac:dyDescent="0.2">
      <c r="A57" s="298">
        <v>110040</v>
      </c>
      <c r="B57" s="298">
        <v>118000</v>
      </c>
      <c r="D57" s="298" t="s">
        <v>2145</v>
      </c>
      <c r="E57" s="298" t="s">
        <v>6146</v>
      </c>
      <c r="F57" s="298" t="s">
        <v>4631</v>
      </c>
      <c r="L57" s="298" t="s">
        <v>2839</v>
      </c>
      <c r="M57" s="298" t="str">
        <f ca="1">+VLOOKUP(L57,Accounts!D:E,2,FALSE)</f>
        <v>Premises Distribution Equipment</v>
      </c>
      <c r="N57" s="298">
        <v>170630</v>
      </c>
      <c r="O57" s="275" t="str">
        <f t="shared" si="0"/>
        <v>PREMISES DISTRIBUTION EQUIPMENT</v>
      </c>
      <c r="P57" s="298" t="s">
        <v>2202</v>
      </c>
      <c r="Q57" s="275" t="str">
        <f ca="1">+VLOOKUP(P57,CSOtherMaps!F:G,2,FALSE)</f>
        <v>Unspecified</v>
      </c>
    </row>
    <row r="58" spans="1:17" x14ac:dyDescent="0.2">
      <c r="A58" s="298">
        <v>110041</v>
      </c>
      <c r="B58" s="298">
        <v>118000</v>
      </c>
      <c r="C58" s="300">
        <v>41624</v>
      </c>
      <c r="D58" s="298" t="s">
        <v>6595</v>
      </c>
      <c r="F58" s="298" t="s">
        <v>4631</v>
      </c>
      <c r="L58" s="298" t="s">
        <v>4214</v>
      </c>
      <c r="M58" s="298" t="str">
        <f ca="1">+VLOOKUP(L58,Accounts!D:E,2,FALSE)</f>
        <v>CATV Distribution System</v>
      </c>
      <c r="N58" s="298">
        <v>170635</v>
      </c>
      <c r="O58" s="275" t="str">
        <f t="shared" si="0"/>
        <v>CATV DISTRIBUTION</v>
      </c>
      <c r="P58" s="298" t="s">
        <v>2202</v>
      </c>
      <c r="Q58" s="275" t="str">
        <f ca="1">+VLOOKUP(P58,CSOtherMaps!F:G,2,FALSE)</f>
        <v>Unspecified</v>
      </c>
    </row>
    <row r="59" spans="1:17" x14ac:dyDescent="0.2">
      <c r="A59" s="298">
        <v>110042</v>
      </c>
      <c r="B59" s="298">
        <v>118000</v>
      </c>
      <c r="C59" s="300">
        <v>41878</v>
      </c>
      <c r="D59" s="298" t="s">
        <v>7111</v>
      </c>
      <c r="F59" s="298" t="s">
        <v>4631</v>
      </c>
      <c r="L59" s="298" t="s">
        <v>436</v>
      </c>
      <c r="M59" s="298" t="str">
        <f ca="1">+VLOOKUP(L59,Accounts!D:E,2,FALSE)</f>
        <v>Buried Cable</v>
      </c>
      <c r="N59" s="298">
        <v>170640</v>
      </c>
      <c r="O59" s="275" t="str">
        <f t="shared" si="0"/>
        <v>CONDUIT AND CABLE</v>
      </c>
      <c r="P59" s="298" t="s">
        <v>2202</v>
      </c>
      <c r="Q59" s="275" t="str">
        <f ca="1">+VLOOKUP(P59,CSOtherMaps!F:G,2,FALSE)</f>
        <v>Unspecified</v>
      </c>
    </row>
    <row r="60" spans="1:17" x14ac:dyDescent="0.2">
      <c r="A60" s="298">
        <v>110050</v>
      </c>
      <c r="B60" s="298">
        <v>113020</v>
      </c>
      <c r="D60" s="298" t="s">
        <v>2147</v>
      </c>
      <c r="E60" s="298" t="s">
        <v>6146</v>
      </c>
      <c r="F60" s="298" t="s">
        <v>2052</v>
      </c>
      <c r="L60" s="298" t="s">
        <v>437</v>
      </c>
      <c r="M60" s="298" t="str">
        <f ca="1">+VLOOKUP(L60,Accounts!D:E,2,FALSE)</f>
        <v>Buried Fiber Cable</v>
      </c>
      <c r="N60" s="298">
        <v>170640</v>
      </c>
      <c r="O60" s="275" t="str">
        <f t="shared" si="0"/>
        <v>CONDUIT AND CABLE</v>
      </c>
      <c r="P60" s="298" t="s">
        <v>2202</v>
      </c>
      <c r="Q60" s="275" t="str">
        <f ca="1">+VLOOKUP(P60,CSOtherMaps!F:G,2,FALSE)</f>
        <v>Unspecified</v>
      </c>
    </row>
    <row r="61" spans="1:17" x14ac:dyDescent="0.2">
      <c r="A61" s="298">
        <v>110070</v>
      </c>
      <c r="B61" s="298">
        <v>118000</v>
      </c>
      <c r="C61" s="300">
        <v>42128</v>
      </c>
      <c r="D61" s="298" t="s">
        <v>7261</v>
      </c>
      <c r="F61" s="298" t="s">
        <v>4631</v>
      </c>
      <c r="L61" s="298" t="s">
        <v>439</v>
      </c>
      <c r="M61" s="298" t="str">
        <f ca="1">+VLOOKUP(L61,Accounts!D:E,2,FALSE)</f>
        <v>Underground Conduit</v>
      </c>
      <c r="N61" s="298">
        <v>170640</v>
      </c>
      <c r="O61" s="275" t="str">
        <f t="shared" si="0"/>
        <v>CONDUIT AND CABLE</v>
      </c>
      <c r="P61" s="298" t="s">
        <v>2202</v>
      </c>
      <c r="Q61" s="275" t="str">
        <f ca="1">+VLOOKUP(P61,CSOtherMaps!F:G,2,FALSE)</f>
        <v>Unspecified</v>
      </c>
    </row>
    <row r="62" spans="1:17" x14ac:dyDescent="0.2">
      <c r="A62" s="298">
        <v>110999</v>
      </c>
      <c r="B62" s="298">
        <v>118100</v>
      </c>
      <c r="D62" s="298" t="s">
        <v>5546</v>
      </c>
      <c r="E62" s="298" t="s">
        <v>6146</v>
      </c>
      <c r="F62" s="298" t="s">
        <v>1176</v>
      </c>
      <c r="L62" s="298" t="s">
        <v>1346</v>
      </c>
      <c r="M62" s="298" t="str">
        <f ca="1">+VLOOKUP(L62,Accounts!D:E,2,FALSE)</f>
        <v>Capital Lease Assets</v>
      </c>
      <c r="N62" s="298">
        <v>170325</v>
      </c>
      <c r="O62" s="275" t="str">
        <f t="shared" si="0"/>
        <v>CENTRAL OFFICE COLOCATION COSTS</v>
      </c>
      <c r="P62" s="298" t="s">
        <v>2202</v>
      </c>
      <c r="Q62" s="275" t="str">
        <f ca="1">+VLOOKUP(P62,CSOtherMaps!F:G,2,FALSE)</f>
        <v>Unspecified</v>
      </c>
    </row>
    <row r="63" spans="1:17" x14ac:dyDescent="0.2">
      <c r="A63" s="298">
        <v>111010</v>
      </c>
      <c r="B63" s="298">
        <v>119090</v>
      </c>
      <c r="D63" s="298" t="s">
        <v>672</v>
      </c>
      <c r="E63" s="298" t="s">
        <v>6147</v>
      </c>
      <c r="F63" s="298" t="s">
        <v>1179</v>
      </c>
      <c r="L63" s="298" t="s">
        <v>1200</v>
      </c>
      <c r="M63" s="298" t="str">
        <f ca="1">+VLOOKUP(L63,Accounts!D:E,2,FALSE)</f>
        <v>Computer Software</v>
      </c>
      <c r="N63" s="298">
        <v>170560</v>
      </c>
      <c r="O63" s="275" t="str">
        <f t="shared" si="0"/>
        <v>COMPUTER SOFTWARE</v>
      </c>
      <c r="P63" s="298" t="s">
        <v>2202</v>
      </c>
      <c r="Q63" s="275" t="str">
        <f ca="1">+VLOOKUP(P63,CSOtherMaps!F:G,2,FALSE)</f>
        <v>Unspecified</v>
      </c>
    </row>
    <row r="64" spans="1:17" x14ac:dyDescent="0.2">
      <c r="A64" s="298">
        <v>111012</v>
      </c>
      <c r="B64" s="298">
        <v>119090</v>
      </c>
      <c r="C64" s="300">
        <v>39870</v>
      </c>
      <c r="D64" s="298" t="s">
        <v>5547</v>
      </c>
      <c r="E64" s="298" t="s">
        <v>6146</v>
      </c>
      <c r="F64" s="298" t="s">
        <v>1179</v>
      </c>
      <c r="L64" s="298" t="s">
        <v>1201</v>
      </c>
      <c r="M64" s="298" t="str">
        <f ca="1">+VLOOKUP(L64,Accounts!D:E,2,FALSE)</f>
        <v>License Investments</v>
      </c>
      <c r="N64" s="298">
        <v>170565</v>
      </c>
      <c r="O64" s="275" t="str">
        <f t="shared" si="0"/>
        <v>LICENSE INVESTMENTS</v>
      </c>
      <c r="P64" s="298" t="s">
        <v>2202</v>
      </c>
      <c r="Q64" s="275" t="str">
        <f ca="1">+VLOOKUP(P64,CSOtherMaps!F:G,2,FALSE)</f>
        <v>Unspecified</v>
      </c>
    </row>
    <row r="65" spans="1:17" x14ac:dyDescent="0.2">
      <c r="A65" s="298">
        <v>111015</v>
      </c>
      <c r="B65" s="298">
        <v>119090</v>
      </c>
      <c r="D65" s="298" t="s">
        <v>2689</v>
      </c>
      <c r="E65" s="298" t="s">
        <v>6146</v>
      </c>
      <c r="F65" s="298" t="s">
        <v>1179</v>
      </c>
      <c r="L65" s="298" t="s">
        <v>1202</v>
      </c>
      <c r="M65" s="298" t="str">
        <f ca="1">+VLOOKUP(L65,Accounts!D:E,2,FALSE)</f>
        <v>Other Intangibles (Trademark,NonCompete,etc)</v>
      </c>
      <c r="N65" s="298">
        <v>186101</v>
      </c>
      <c r="O65" s="275" t="str">
        <f t="shared" si="0"/>
        <v>OTHER ACQUIRED INTANGIBLES</v>
      </c>
      <c r="P65" s="298" t="s">
        <v>2202</v>
      </c>
      <c r="Q65" s="275" t="str">
        <f ca="1">+VLOOKUP(P65,CSOtherMaps!F:G,2,FALSE)</f>
        <v>Unspecified</v>
      </c>
    </row>
    <row r="66" spans="1:17" x14ac:dyDescent="0.2">
      <c r="A66" s="298">
        <v>111016</v>
      </c>
      <c r="B66" s="298">
        <v>119090</v>
      </c>
      <c r="D66" s="298" t="s">
        <v>5548</v>
      </c>
      <c r="E66" s="298" t="s">
        <v>6146</v>
      </c>
      <c r="F66" s="298" t="s">
        <v>1179</v>
      </c>
      <c r="L66" s="298" t="s">
        <v>443</v>
      </c>
      <c r="M66" s="298" t="str">
        <f ca="1">+VLOOKUP(L66,Accounts!D:E,2,FALSE)</f>
        <v>Accumulated Depreciation</v>
      </c>
      <c r="N66" s="298">
        <v>179005</v>
      </c>
      <c r="O66" s="275" t="str">
        <f t="shared" si="0"/>
        <v>ACCUMULATED DEPRECIATION</v>
      </c>
      <c r="P66" s="298" t="s">
        <v>2202</v>
      </c>
      <c r="Q66" s="275" t="str">
        <f ca="1">+VLOOKUP(P66,CSOtherMaps!F:G,2,FALSE)</f>
        <v>Unspecified</v>
      </c>
    </row>
    <row r="67" spans="1:17" x14ac:dyDescent="0.2">
      <c r="A67" s="298">
        <v>111019</v>
      </c>
      <c r="B67" s="298">
        <v>119090</v>
      </c>
      <c r="C67" s="300">
        <v>41079</v>
      </c>
      <c r="D67" s="298" t="s">
        <v>6469</v>
      </c>
      <c r="E67" s="298" t="s">
        <v>6146</v>
      </c>
      <c r="F67" s="298" t="s">
        <v>1179</v>
      </c>
      <c r="L67" s="298" t="s">
        <v>1198</v>
      </c>
      <c r="M67" s="298" t="str">
        <f ca="1">+VLOOKUP(L67,Accounts!D:E,2,FALSE)</f>
        <v>Accumulated Depreciation-Easements</v>
      </c>
      <c r="N67" s="298">
        <v>179010</v>
      </c>
      <c r="O67" s="275" t="str">
        <f t="shared" si="0"/>
        <v>ACCUMULATED DEPRECIATION LAND</v>
      </c>
      <c r="P67" s="298" t="s">
        <v>2202</v>
      </c>
      <c r="Q67" s="275" t="str">
        <f ca="1">+VLOOKUP(P67,CSOtherMaps!F:G,2,FALSE)</f>
        <v>Unspecified</v>
      </c>
    </row>
    <row r="68" spans="1:17" x14ac:dyDescent="0.2">
      <c r="A68" s="298">
        <v>111020</v>
      </c>
      <c r="B68" s="298">
        <v>119035</v>
      </c>
      <c r="D68" s="298" t="s">
        <v>5549</v>
      </c>
      <c r="E68" s="298" t="s">
        <v>6146</v>
      </c>
      <c r="F68" s="298" t="s">
        <v>3309</v>
      </c>
      <c r="L68" s="298" t="s">
        <v>4563</v>
      </c>
      <c r="M68" s="298" t="str">
        <f ca="1">+VLOOKUP(L68,Accounts!D:E,2,FALSE)</f>
        <v>Accum Amortization-Capital Leases</v>
      </c>
      <c r="N68" s="298">
        <v>179015</v>
      </c>
      <c r="O68" s="275" t="str">
        <f t="shared" si="0"/>
        <v>ACCUMULATED AMORTIZATION</v>
      </c>
      <c r="P68" s="298" t="s">
        <v>2202</v>
      </c>
      <c r="Q68" s="275" t="str">
        <f ca="1">+VLOOKUP(P68,CSOtherMaps!F:G,2,FALSE)</f>
        <v>Unspecified</v>
      </c>
    </row>
    <row r="69" spans="1:17" x14ac:dyDescent="0.2">
      <c r="A69" s="298">
        <v>111025</v>
      </c>
      <c r="B69" s="298">
        <v>119035</v>
      </c>
      <c r="D69" s="298" t="s">
        <v>5550</v>
      </c>
      <c r="E69" s="298" t="s">
        <v>6146</v>
      </c>
      <c r="F69" s="298" t="s">
        <v>3309</v>
      </c>
      <c r="L69" s="298" t="s">
        <v>4564</v>
      </c>
      <c r="M69" s="298" t="str">
        <f ca="1">+VLOOKUP(L69,Accounts!D:E,2,FALSE)</f>
        <v>Accum Amortization-Software</v>
      </c>
      <c r="N69" s="298">
        <v>179015</v>
      </c>
      <c r="O69" s="275" t="str">
        <f t="shared" ref="O69:O132" si="1">VLOOKUP(N69,A:D,4,FALSE)</f>
        <v>ACCUMULATED AMORTIZATION</v>
      </c>
      <c r="P69" s="298" t="s">
        <v>2202</v>
      </c>
      <c r="Q69" s="275" t="str">
        <f ca="1">+VLOOKUP(P69,CSOtherMaps!F:G,2,FALSE)</f>
        <v>Unspecified</v>
      </c>
    </row>
    <row r="70" spans="1:17" x14ac:dyDescent="0.2">
      <c r="A70" s="298">
        <v>111030</v>
      </c>
      <c r="B70" s="298">
        <v>119015</v>
      </c>
      <c r="D70" s="298" t="s">
        <v>5551</v>
      </c>
      <c r="E70" s="298" t="s">
        <v>6146</v>
      </c>
      <c r="F70" s="298" t="s">
        <v>1177</v>
      </c>
      <c r="L70" s="298" t="s">
        <v>4970</v>
      </c>
      <c r="M70" s="298" t="str">
        <f ca="1">+VLOOKUP(L70,Accounts!D:E,2,FALSE)</f>
        <v>Accum Amortization-Licenses</v>
      </c>
      <c r="N70" s="298">
        <v>179020</v>
      </c>
      <c r="O70" s="275" t="str">
        <f t="shared" si="1"/>
        <v>ACCUM AMORT - LICENSE INVESTMENTS</v>
      </c>
      <c r="P70" s="298" t="s">
        <v>2202</v>
      </c>
      <c r="Q70" s="275" t="str">
        <f ca="1">+VLOOKUP(P70,CSOtherMaps!F:G,2,FALSE)</f>
        <v>Unspecified</v>
      </c>
    </row>
    <row r="71" spans="1:17" x14ac:dyDescent="0.2">
      <c r="A71" s="298">
        <v>111035</v>
      </c>
      <c r="B71" s="298">
        <v>119015</v>
      </c>
      <c r="D71" s="298" t="s">
        <v>1831</v>
      </c>
      <c r="E71" s="298" t="s">
        <v>6146</v>
      </c>
      <c r="F71" s="298" t="s">
        <v>1177</v>
      </c>
      <c r="L71" s="298" t="s">
        <v>6235</v>
      </c>
      <c r="M71" s="298" t="str">
        <f ca="1">+VLOOKUP(L71,Accounts!D:E,2,FALSE)</f>
        <v>Accum Amortization-Other Intangibles</v>
      </c>
      <c r="N71" s="298">
        <v>186201</v>
      </c>
      <c r="O71" s="275" t="str">
        <f t="shared" si="1"/>
        <v>ACCUM AMORT - OTHER ACQUIRED INTANGIBLES</v>
      </c>
      <c r="P71" s="298" t="s">
        <v>2202</v>
      </c>
      <c r="Q71" s="275" t="str">
        <f ca="1">+VLOOKUP(P71,CSOtherMaps!F:G,2,FALSE)</f>
        <v>Unspecified</v>
      </c>
    </row>
    <row r="72" spans="1:17" x14ac:dyDescent="0.2">
      <c r="A72" s="298">
        <v>111040</v>
      </c>
      <c r="B72" s="298">
        <v>119065</v>
      </c>
      <c r="D72" s="298" t="s">
        <v>5552</v>
      </c>
      <c r="E72" s="298" t="s">
        <v>6146</v>
      </c>
      <c r="F72" s="298" t="s">
        <v>4843</v>
      </c>
      <c r="L72" s="298" t="s">
        <v>465</v>
      </c>
      <c r="M72" s="298" t="str">
        <f ca="1">+VLOOKUP(L72,Accounts!D:E,2,FALSE)</f>
        <v>Accts Pay-Trade</v>
      </c>
      <c r="N72" s="298">
        <v>201005</v>
      </c>
      <c r="O72" s="275" t="str">
        <f t="shared" si="1"/>
        <v>ACCTS PAY-TRADE</v>
      </c>
      <c r="P72" s="298" t="s">
        <v>2202</v>
      </c>
      <c r="Q72" s="275" t="str">
        <f ca="1">+VLOOKUP(P72,CSOtherMaps!F:G,2,FALSE)</f>
        <v>Unspecified</v>
      </c>
    </row>
    <row r="73" spans="1:17" x14ac:dyDescent="0.2">
      <c r="A73" s="298">
        <v>111041</v>
      </c>
      <c r="B73" s="298">
        <v>119090</v>
      </c>
      <c r="D73" s="298" t="s">
        <v>5553</v>
      </c>
      <c r="E73" s="298" t="s">
        <v>6146</v>
      </c>
      <c r="F73" s="298" t="s">
        <v>1179</v>
      </c>
      <c r="L73" s="298" t="s">
        <v>467</v>
      </c>
      <c r="M73" s="298" t="str">
        <f ca="1">+VLOOKUP(L73,Accounts!D:E,2,FALSE)</f>
        <v>Accts Pay-Customer Refunds</v>
      </c>
      <c r="N73" s="298">
        <v>201070</v>
      </c>
      <c r="O73" s="275" t="str">
        <f t="shared" si="1"/>
        <v>ACCTS PAY-CUSTOMER REFUNDS</v>
      </c>
      <c r="P73" s="298" t="s">
        <v>2202</v>
      </c>
      <c r="Q73" s="275" t="str">
        <f ca="1">+VLOOKUP(P73,CSOtherMaps!F:G,2,FALSE)</f>
        <v>Unspecified</v>
      </c>
    </row>
    <row r="74" spans="1:17" x14ac:dyDescent="0.2">
      <c r="A74" s="298">
        <v>111042</v>
      </c>
      <c r="B74" s="298">
        <v>119090</v>
      </c>
      <c r="D74" s="298" t="s">
        <v>5882</v>
      </c>
      <c r="E74" s="298" t="s">
        <v>6146</v>
      </c>
      <c r="F74" s="298" t="s">
        <v>1179</v>
      </c>
      <c r="L74" s="298" t="s">
        <v>468</v>
      </c>
      <c r="M74" s="298" t="str">
        <f ca="1">+VLOOKUP(L74,Accounts!D:E,2,FALSE)</f>
        <v>Accts Pay-Accrue/Reverse</v>
      </c>
      <c r="N74" s="298">
        <v>201040</v>
      </c>
      <c r="O74" s="275" t="str">
        <f t="shared" si="1"/>
        <v>ACCTS PAY-ACCRUED</v>
      </c>
      <c r="P74" s="298" t="s">
        <v>2202</v>
      </c>
      <c r="Q74" s="275" t="str">
        <f ca="1">+VLOOKUP(P74,CSOtherMaps!F:G,2,FALSE)</f>
        <v>Unspecified</v>
      </c>
    </row>
    <row r="75" spans="1:17" x14ac:dyDescent="0.2">
      <c r="A75" s="298">
        <v>111043</v>
      </c>
      <c r="B75" s="298">
        <v>119090</v>
      </c>
      <c r="C75" s="300">
        <v>40497</v>
      </c>
      <c r="D75" s="298" t="s">
        <v>6220</v>
      </c>
      <c r="E75" s="298" t="s">
        <v>6146</v>
      </c>
      <c r="F75" s="298" t="s">
        <v>1179</v>
      </c>
      <c r="L75" s="298" t="s">
        <v>469</v>
      </c>
      <c r="M75" s="298" t="str">
        <f ca="1">+VLOOKUP(L75,Accounts!D:E,2,FALSE)</f>
        <v>Accts Pay-AT&amp;T</v>
      </c>
      <c r="N75" s="298">
        <v>201040</v>
      </c>
      <c r="O75" s="275" t="str">
        <f t="shared" si="1"/>
        <v>ACCTS PAY-ACCRUED</v>
      </c>
      <c r="P75" s="298" t="s">
        <v>2202</v>
      </c>
      <c r="Q75" s="275" t="str">
        <f ca="1">+VLOOKUP(P75,CSOtherMaps!F:G,2,FALSE)</f>
        <v>Unspecified</v>
      </c>
    </row>
    <row r="76" spans="1:17" x14ac:dyDescent="0.2">
      <c r="A76" s="298">
        <v>111045</v>
      </c>
      <c r="B76" s="298">
        <v>119065</v>
      </c>
      <c r="D76" s="298" t="s">
        <v>5554</v>
      </c>
      <c r="E76" s="298" t="s">
        <v>6146</v>
      </c>
      <c r="F76" s="298" t="s">
        <v>4843</v>
      </c>
      <c r="L76" s="298" t="s">
        <v>474</v>
      </c>
      <c r="M76" s="298" t="str">
        <f ca="1">+VLOOKUP(L76,Accounts!D:E,2,FALSE)</f>
        <v>Accts Pay-Other</v>
      </c>
      <c r="N76" s="298">
        <v>201040</v>
      </c>
      <c r="O76" s="275" t="str">
        <f t="shared" si="1"/>
        <v>ACCTS PAY-ACCRUED</v>
      </c>
      <c r="P76" s="298" t="s">
        <v>2202</v>
      </c>
      <c r="Q76" s="275" t="str">
        <f ca="1">+VLOOKUP(P76,CSOtherMaps!F:G,2,FALSE)</f>
        <v>Unspecified</v>
      </c>
    </row>
    <row r="77" spans="1:17" x14ac:dyDescent="0.2">
      <c r="A77" s="298">
        <v>111050</v>
      </c>
      <c r="B77" s="298">
        <v>119065</v>
      </c>
      <c r="D77" s="298" t="s">
        <v>5555</v>
      </c>
      <c r="E77" s="298" t="s">
        <v>6146</v>
      </c>
      <c r="F77" s="298" t="s">
        <v>4843</v>
      </c>
      <c r="L77" s="298" t="s">
        <v>2142</v>
      </c>
      <c r="M77" s="298" t="str">
        <f ca="1">+VLOOKUP(L77,Accounts!D:E,2,FALSE)</f>
        <v>Accts Pay-Inventory Auto Accruals</v>
      </c>
      <c r="N77" s="298">
        <v>201085</v>
      </c>
      <c r="O77" s="275" t="str">
        <f t="shared" si="1"/>
        <v>ACCTS PAY-NON RETAIL INVENTORY</v>
      </c>
      <c r="P77" s="298" t="s">
        <v>2202</v>
      </c>
      <c r="Q77" s="275" t="str">
        <f ca="1">+VLOOKUP(P77,CSOtherMaps!F:G,2,FALSE)</f>
        <v>Unspecified</v>
      </c>
    </row>
    <row r="78" spans="1:17" x14ac:dyDescent="0.2">
      <c r="A78" s="298">
        <v>111055</v>
      </c>
      <c r="B78" s="298">
        <v>119065</v>
      </c>
      <c r="D78" s="298" t="s">
        <v>5556</v>
      </c>
      <c r="E78" s="298" t="s">
        <v>6146</v>
      </c>
      <c r="F78" s="298" t="s">
        <v>4843</v>
      </c>
      <c r="L78" s="298" t="s">
        <v>4417</v>
      </c>
      <c r="M78" s="298" t="str">
        <f ca="1">+VLOOKUP(L78,Accounts!D:E,2,FALSE)</f>
        <v>Accts Pay-Federal Excise Tax</v>
      </c>
      <c r="N78" s="298">
        <v>203100</v>
      </c>
      <c r="O78" s="275" t="str">
        <f t="shared" si="1"/>
        <v>ACCTS PAY-EXCISE TAX</v>
      </c>
      <c r="P78" s="298" t="s">
        <v>2202</v>
      </c>
      <c r="Q78" s="275" t="str">
        <f ca="1">+VLOOKUP(P78,CSOtherMaps!F:G,2,FALSE)</f>
        <v>Unspecified</v>
      </c>
    </row>
    <row r="79" spans="1:17" x14ac:dyDescent="0.2">
      <c r="A79" s="298">
        <v>111060</v>
      </c>
      <c r="B79" s="298">
        <v>119065</v>
      </c>
      <c r="D79" s="298" t="s">
        <v>5557</v>
      </c>
      <c r="E79" s="298" t="s">
        <v>6146</v>
      </c>
      <c r="F79" s="298" t="s">
        <v>4843</v>
      </c>
      <c r="L79" s="298" t="s">
        <v>4404</v>
      </c>
      <c r="M79" s="298" t="str">
        <f ca="1">+VLOOKUP(L79,Accounts!D:E,2,FALSE)</f>
        <v>Accts Pay-State Sales Tax</v>
      </c>
      <c r="N79" s="298">
        <v>203201</v>
      </c>
      <c r="O79" s="275" t="str">
        <f t="shared" si="1"/>
        <v>ACCRUED TAX - STATE</v>
      </c>
      <c r="P79" s="298" t="s">
        <v>2202</v>
      </c>
      <c r="Q79" s="275" t="str">
        <f ca="1">+VLOOKUP(P79,CSOtherMaps!F:G,2,FALSE)</f>
        <v>Unspecified</v>
      </c>
    </row>
    <row r="80" spans="1:17" x14ac:dyDescent="0.2">
      <c r="A80" s="298">
        <v>111065</v>
      </c>
      <c r="B80" s="298">
        <v>119065</v>
      </c>
      <c r="D80" s="298" t="s">
        <v>5558</v>
      </c>
      <c r="E80" s="298" t="s">
        <v>6146</v>
      </c>
      <c r="F80" s="298" t="s">
        <v>4843</v>
      </c>
      <c r="L80" s="298" t="s">
        <v>4418</v>
      </c>
      <c r="M80" s="298" t="str">
        <f ca="1">+VLOOKUP(L80,Accounts!D:E,2,FALSE)</f>
        <v>Accts Pay-City Sales/Utilities Taxes</v>
      </c>
      <c r="N80" s="298">
        <v>203201</v>
      </c>
      <c r="O80" s="275" t="str">
        <f t="shared" si="1"/>
        <v>ACCRUED TAX - STATE</v>
      </c>
      <c r="P80" s="298" t="s">
        <v>2202</v>
      </c>
      <c r="Q80" s="275" t="str">
        <f ca="1">+VLOOKUP(P80,CSOtherMaps!F:G,2,FALSE)</f>
        <v>Unspecified</v>
      </c>
    </row>
    <row r="81" spans="1:17" x14ac:dyDescent="0.2">
      <c r="A81" s="298">
        <v>111070</v>
      </c>
      <c r="B81" s="298">
        <v>119065</v>
      </c>
      <c r="D81" s="298" t="s">
        <v>5559</v>
      </c>
      <c r="E81" s="298" t="s">
        <v>6146</v>
      </c>
      <c r="F81" s="298" t="s">
        <v>4843</v>
      </c>
      <c r="L81" s="298" t="s">
        <v>4412</v>
      </c>
      <c r="M81" s="298" t="str">
        <f ca="1">+VLOOKUP(L81,Accounts!D:E,2,FALSE)</f>
        <v>Accts Pay-E911 County Tax</v>
      </c>
      <c r="N81" s="298">
        <v>203301</v>
      </c>
      <c r="O81" s="275" t="str">
        <f t="shared" si="1"/>
        <v>ACCRUED TAX - E911</v>
      </c>
      <c r="P81" s="298" t="s">
        <v>2202</v>
      </c>
      <c r="Q81" s="275" t="str">
        <f ca="1">+VLOOKUP(P81,CSOtherMaps!F:G,2,FALSE)</f>
        <v>Unspecified</v>
      </c>
    </row>
    <row r="82" spans="1:17" x14ac:dyDescent="0.2">
      <c r="A82" s="298">
        <v>111075</v>
      </c>
      <c r="B82" s="298">
        <v>119065</v>
      </c>
      <c r="D82" s="298" t="s">
        <v>5560</v>
      </c>
      <c r="E82" s="298" t="s">
        <v>6146</v>
      </c>
      <c r="F82" s="298" t="s">
        <v>4843</v>
      </c>
      <c r="L82" s="298" t="s">
        <v>4413</v>
      </c>
      <c r="M82" s="298" t="str">
        <f ca="1">+VLOOKUP(L82,Accounts!D:E,2,FALSE)</f>
        <v>Accts Pay-E911 Training</v>
      </c>
      <c r="N82" s="298">
        <v>203301</v>
      </c>
      <c r="O82" s="275" t="str">
        <f t="shared" si="1"/>
        <v>ACCRUED TAX - E911</v>
      </c>
      <c r="P82" s="298" t="s">
        <v>2202</v>
      </c>
      <c r="Q82" s="275" t="str">
        <f ca="1">+VLOOKUP(P82,CSOtherMaps!F:G,2,FALSE)</f>
        <v>Unspecified</v>
      </c>
    </row>
    <row r="83" spans="1:17" x14ac:dyDescent="0.2">
      <c r="A83" s="298">
        <v>111080</v>
      </c>
      <c r="B83" s="298">
        <v>119065</v>
      </c>
      <c r="D83" s="298" t="s">
        <v>5561</v>
      </c>
      <c r="E83" s="298" t="s">
        <v>6146</v>
      </c>
      <c r="F83" s="298" t="s">
        <v>4843</v>
      </c>
      <c r="L83" s="298" t="s">
        <v>4405</v>
      </c>
      <c r="M83" s="298" t="str">
        <f ca="1">+VLOOKUP(L83,Accounts!D:E,2,FALSE)</f>
        <v>Accts Pay-Mississippi Relay Tax</v>
      </c>
      <c r="N83" s="298">
        <v>203301</v>
      </c>
      <c r="O83" s="275" t="str">
        <f t="shared" si="1"/>
        <v>ACCRUED TAX - E911</v>
      </c>
      <c r="P83" s="298" t="s">
        <v>2202</v>
      </c>
      <c r="Q83" s="275" t="str">
        <f ca="1">+VLOOKUP(P83,CSOtherMaps!F:G,2,FALSE)</f>
        <v>Unspecified</v>
      </c>
    </row>
    <row r="84" spans="1:17" x14ac:dyDescent="0.2">
      <c r="A84" s="298">
        <v>111085</v>
      </c>
      <c r="B84" s="298">
        <v>119090</v>
      </c>
      <c r="D84" s="298" t="s">
        <v>1837</v>
      </c>
      <c r="E84" s="298" t="s">
        <v>6146</v>
      </c>
      <c r="F84" s="298" t="s">
        <v>1179</v>
      </c>
      <c r="L84" s="298" t="s">
        <v>4406</v>
      </c>
      <c r="M84" s="298" t="str">
        <f ca="1">+VLOOKUP(L84,Accounts!D:E,2,FALSE)</f>
        <v>Accts Pay-Local Franchise Tax PassThru</v>
      </c>
      <c r="N84" s="298">
        <v>203201</v>
      </c>
      <c r="O84" s="275" t="str">
        <f t="shared" si="1"/>
        <v>ACCRUED TAX - STATE</v>
      </c>
      <c r="P84" s="298" t="s">
        <v>2202</v>
      </c>
      <c r="Q84" s="275" t="str">
        <f ca="1">+VLOOKUP(P84,CSOtherMaps!F:G,2,FALSE)</f>
        <v>Unspecified</v>
      </c>
    </row>
    <row r="85" spans="1:17" x14ac:dyDescent="0.2">
      <c r="A85" s="298">
        <v>111086</v>
      </c>
      <c r="B85" s="298">
        <v>119090</v>
      </c>
      <c r="D85" s="298" t="s">
        <v>5562</v>
      </c>
      <c r="E85" s="298" t="s">
        <v>6146</v>
      </c>
      <c r="F85" s="298" t="s">
        <v>1179</v>
      </c>
      <c r="L85" s="298" t="s">
        <v>4407</v>
      </c>
      <c r="M85" s="298" t="str">
        <f ca="1">+VLOOKUP(L85,Accounts!D:E,2,FALSE)</f>
        <v>Accts Pay-USF Charge PassThru</v>
      </c>
      <c r="N85" s="298">
        <v>201043</v>
      </c>
      <c r="O85" s="275" t="str">
        <f t="shared" si="1"/>
        <v>ACCTS PAY-USF</v>
      </c>
      <c r="P85" s="298" t="s">
        <v>2202</v>
      </c>
      <c r="Q85" s="275" t="str">
        <f ca="1">+VLOOKUP(P85,CSOtherMaps!F:G,2,FALSE)</f>
        <v>Unspecified</v>
      </c>
    </row>
    <row r="86" spans="1:17" x14ac:dyDescent="0.2">
      <c r="A86" s="298">
        <v>111090</v>
      </c>
      <c r="B86" s="298">
        <v>119090</v>
      </c>
      <c r="D86" s="298" t="s">
        <v>5563</v>
      </c>
      <c r="E86" s="298" t="s">
        <v>6146</v>
      </c>
      <c r="F86" s="298" t="s">
        <v>1179</v>
      </c>
      <c r="L86" s="298" t="s">
        <v>4414</v>
      </c>
      <c r="M86" s="298" t="str">
        <f ca="1">+VLOOKUP(L86,Accounts!D:E,2,FALSE)</f>
        <v>Accts Pay-FICA W/H</v>
      </c>
      <c r="N86" s="298">
        <v>202005</v>
      </c>
      <c r="O86" s="275" t="str">
        <f t="shared" si="1"/>
        <v>ACCTS PAY-FICA W/H</v>
      </c>
      <c r="P86" s="298" t="s">
        <v>2202</v>
      </c>
      <c r="Q86" s="275" t="str">
        <f ca="1">+VLOOKUP(P86,CSOtherMaps!F:G,2,FALSE)</f>
        <v>Unspecified</v>
      </c>
    </row>
    <row r="87" spans="1:17" x14ac:dyDescent="0.2">
      <c r="A87" s="298">
        <v>111105</v>
      </c>
      <c r="B87" s="298">
        <v>119090</v>
      </c>
      <c r="C87" s="300">
        <v>40497</v>
      </c>
      <c r="D87" s="298" t="s">
        <v>6221</v>
      </c>
      <c r="E87" s="298" t="s">
        <v>6146</v>
      </c>
      <c r="F87" s="298" t="s">
        <v>1179</v>
      </c>
      <c r="L87" s="298" t="s">
        <v>4415</v>
      </c>
      <c r="M87" s="298" t="str">
        <f ca="1">+VLOOKUP(L87,Accounts!D:E,2,FALSE)</f>
        <v>Accts Pay-Federal W/H</v>
      </c>
      <c r="N87" s="298">
        <v>202010</v>
      </c>
      <c r="O87" s="275" t="str">
        <f t="shared" si="1"/>
        <v>ACCTS PAY-FEDERAL W/H</v>
      </c>
      <c r="P87" s="298" t="s">
        <v>2202</v>
      </c>
      <c r="Q87" s="275" t="str">
        <f ca="1">+VLOOKUP(P87,CSOtherMaps!F:G,2,FALSE)</f>
        <v>Unspecified</v>
      </c>
    </row>
    <row r="88" spans="1:17" x14ac:dyDescent="0.2">
      <c r="A88" s="298">
        <v>112010</v>
      </c>
      <c r="B88" s="298">
        <v>119500</v>
      </c>
      <c r="D88" s="298" t="s">
        <v>5564</v>
      </c>
      <c r="E88" s="298" t="s">
        <v>6146</v>
      </c>
      <c r="F88" s="298" t="s">
        <v>3966</v>
      </c>
      <c r="L88" s="298" t="s">
        <v>4394</v>
      </c>
      <c r="M88" s="298" t="str">
        <f ca="1">+VLOOKUP(L88,Accounts!D:E,2,FALSE)</f>
        <v>Accts Pay-State W/H</v>
      </c>
      <c r="N88" s="298">
        <v>202015</v>
      </c>
      <c r="O88" s="275" t="str">
        <f t="shared" si="1"/>
        <v>ACCTS PAY-STATE W/H</v>
      </c>
      <c r="P88" s="298" t="s">
        <v>2202</v>
      </c>
      <c r="Q88" s="275" t="str">
        <f ca="1">+VLOOKUP(P88,CSOtherMaps!F:G,2,FALSE)</f>
        <v>Unspecified</v>
      </c>
    </row>
    <row r="89" spans="1:17" x14ac:dyDescent="0.2">
      <c r="A89" s="298">
        <v>120010</v>
      </c>
      <c r="B89" s="298">
        <v>122050</v>
      </c>
      <c r="D89" s="298" t="s">
        <v>5565</v>
      </c>
      <c r="E89" s="298" t="s">
        <v>6146</v>
      </c>
      <c r="F89" s="298" t="s">
        <v>560</v>
      </c>
      <c r="L89" s="298" t="s">
        <v>4395</v>
      </c>
      <c r="M89" s="298" t="str">
        <f ca="1">+VLOOKUP(L89,Accounts!D:E,2,FALSE)</f>
        <v>Accts Pay-401k Deductions</v>
      </c>
      <c r="N89" s="298">
        <v>202020</v>
      </c>
      <c r="O89" s="275" t="str">
        <f t="shared" si="1"/>
        <v>ACCTS PAY-401K W/H</v>
      </c>
      <c r="P89" s="298" t="s">
        <v>2202</v>
      </c>
      <c r="Q89" s="275" t="str">
        <f ca="1">+VLOOKUP(P89,CSOtherMaps!F:G,2,FALSE)</f>
        <v>Unspecified</v>
      </c>
    </row>
    <row r="90" spans="1:17" x14ac:dyDescent="0.2">
      <c r="A90" s="298">
        <v>120011</v>
      </c>
      <c r="B90" s="298">
        <v>122050</v>
      </c>
      <c r="D90" s="298" t="s">
        <v>5566</v>
      </c>
      <c r="E90" s="298" t="s">
        <v>6146</v>
      </c>
      <c r="F90" s="298" t="s">
        <v>560</v>
      </c>
      <c r="L90" s="298" t="s">
        <v>4395</v>
      </c>
      <c r="M90" s="298" t="str">
        <f ca="1">+VLOOKUP(L90,Accounts!D:E,2,FALSE)</f>
        <v>Accts Pay-401k Deductions</v>
      </c>
      <c r="N90" s="298">
        <v>211031</v>
      </c>
      <c r="O90" s="275" t="str">
        <f t="shared" si="1"/>
        <v>ACCRUED 401K DISCRETIONARY-ER</v>
      </c>
      <c r="P90" s="298" t="s">
        <v>2202</v>
      </c>
      <c r="Q90" s="275" t="str">
        <f ca="1">+VLOOKUP(P90,CSOtherMaps!F:G,2,FALSE)</f>
        <v>Unspecified</v>
      </c>
    </row>
    <row r="91" spans="1:17" x14ac:dyDescent="0.2">
      <c r="A91" s="298">
        <v>120015</v>
      </c>
      <c r="B91" s="298">
        <v>122050</v>
      </c>
      <c r="D91" s="298" t="s">
        <v>5567</v>
      </c>
      <c r="E91" s="298" t="s">
        <v>6146</v>
      </c>
      <c r="F91" s="298" t="s">
        <v>560</v>
      </c>
      <c r="L91" s="298" t="s">
        <v>4396</v>
      </c>
      <c r="M91" s="298" t="str">
        <f ca="1">+VLOOKUP(L91,Accounts!D:E,2,FALSE)</f>
        <v>Accts Pay-Cafeteria W/H</v>
      </c>
      <c r="N91" s="298">
        <v>202025</v>
      </c>
      <c r="O91" s="275" t="str">
        <f t="shared" si="1"/>
        <v>ACCTS PAY-CAFETERIA W/H</v>
      </c>
      <c r="P91" s="298" t="s">
        <v>2202</v>
      </c>
      <c r="Q91" s="275" t="str">
        <f ca="1">+VLOOKUP(P91,CSOtherMaps!F:G,2,FALSE)</f>
        <v>Unspecified</v>
      </c>
    </row>
    <row r="92" spans="1:17" x14ac:dyDescent="0.2">
      <c r="A92" s="298">
        <v>120020</v>
      </c>
      <c r="B92" s="298">
        <v>122050</v>
      </c>
      <c r="D92" s="298" t="s">
        <v>5568</v>
      </c>
      <c r="E92" s="298" t="s">
        <v>6146</v>
      </c>
      <c r="F92" s="298" t="s">
        <v>560</v>
      </c>
      <c r="L92" s="298" t="s">
        <v>4397</v>
      </c>
      <c r="M92" s="298" t="str">
        <f ca="1">+VLOOKUP(L92,Accounts!D:E,2,FALSE)</f>
        <v>Accts Pay-Dental W/H</v>
      </c>
      <c r="N92" s="298">
        <v>202030</v>
      </c>
      <c r="O92" s="275" t="str">
        <f t="shared" si="1"/>
        <v>ACCTS PAY-DENTAL AND VISION</v>
      </c>
      <c r="P92" s="298" t="s">
        <v>2202</v>
      </c>
      <c r="Q92" s="275" t="str">
        <f ca="1">+VLOOKUP(P92,CSOtherMaps!F:G,2,FALSE)</f>
        <v>Unspecified</v>
      </c>
    </row>
    <row r="93" spans="1:17" x14ac:dyDescent="0.2">
      <c r="A93" s="298">
        <v>120025</v>
      </c>
      <c r="B93" s="298">
        <v>122050</v>
      </c>
      <c r="D93" s="298" t="s">
        <v>5569</v>
      </c>
      <c r="E93" s="298" t="s">
        <v>6146</v>
      </c>
      <c r="F93" s="298" t="s">
        <v>560</v>
      </c>
      <c r="L93" s="298" t="s">
        <v>4398</v>
      </c>
      <c r="M93" s="298" t="str">
        <f ca="1">+VLOOKUP(L93,Accounts!D:E,2,FALSE)</f>
        <v>Accts Pay-Long Term Care W/H</v>
      </c>
      <c r="N93" s="298">
        <v>202036</v>
      </c>
      <c r="O93" s="275" t="str">
        <f t="shared" si="1"/>
        <v>ACCTS PAY-LONG TERM CARE-EE</v>
      </c>
      <c r="P93" s="298" t="s">
        <v>2202</v>
      </c>
      <c r="Q93" s="275" t="str">
        <f ca="1">+VLOOKUP(P93,CSOtherMaps!F:G,2,FALSE)</f>
        <v>Unspecified</v>
      </c>
    </row>
    <row r="94" spans="1:17" x14ac:dyDescent="0.2">
      <c r="A94" s="298">
        <v>120050</v>
      </c>
      <c r="B94" s="298">
        <v>122050</v>
      </c>
      <c r="D94" s="298" t="s">
        <v>5570</v>
      </c>
      <c r="E94" s="298" t="s">
        <v>6146</v>
      </c>
      <c r="F94" s="298" t="s">
        <v>560</v>
      </c>
      <c r="L94" s="298" t="s">
        <v>4398</v>
      </c>
      <c r="M94" s="298" t="str">
        <f ca="1">+VLOOKUP(L94,Accounts!D:E,2,FALSE)</f>
        <v>Accts Pay-Long Term Care W/H</v>
      </c>
      <c r="N94" s="298">
        <v>202037</v>
      </c>
      <c r="O94" s="275" t="str">
        <f t="shared" si="1"/>
        <v>ACCTS PAY-LONG TERM DISABILITY MGR-ER</v>
      </c>
      <c r="P94" s="298" t="s">
        <v>2202</v>
      </c>
      <c r="Q94" s="275" t="str">
        <f ca="1">+VLOOKUP(P94,CSOtherMaps!F:G,2,FALSE)</f>
        <v>Unspecified</v>
      </c>
    </row>
    <row r="95" spans="1:17" x14ac:dyDescent="0.2">
      <c r="A95" s="298">
        <v>120500</v>
      </c>
      <c r="B95" s="298">
        <v>122090</v>
      </c>
      <c r="D95" s="298" t="s">
        <v>1839</v>
      </c>
      <c r="E95" s="298" t="s">
        <v>6146</v>
      </c>
      <c r="F95" s="298" t="s">
        <v>5487</v>
      </c>
      <c r="L95" s="298" t="s">
        <v>4398</v>
      </c>
      <c r="M95" s="298" t="str">
        <f ca="1">+VLOOKUP(L95,Accounts!D:E,2,FALSE)</f>
        <v>Accts Pay-Long Term Care W/H</v>
      </c>
      <c r="N95" s="298">
        <v>202038</v>
      </c>
      <c r="O95" s="275" t="str">
        <f t="shared" si="1"/>
        <v>ACCTS PAY-LONG TERM DISABILITY-ER</v>
      </c>
      <c r="P95" s="298" t="s">
        <v>2202</v>
      </c>
      <c r="Q95" s="275" t="str">
        <f ca="1">+VLOOKUP(P95,CSOtherMaps!F:G,2,FALSE)</f>
        <v>Unspecified</v>
      </c>
    </row>
    <row r="96" spans="1:17" x14ac:dyDescent="0.2">
      <c r="A96" s="298">
        <v>122010</v>
      </c>
      <c r="B96" s="298">
        <v>200300</v>
      </c>
      <c r="D96" s="298" t="s">
        <v>5571</v>
      </c>
      <c r="E96" s="298" t="s">
        <v>6146</v>
      </c>
      <c r="F96" s="298" t="s">
        <v>1158</v>
      </c>
      <c r="L96" s="298" t="s">
        <v>4399</v>
      </c>
      <c r="M96" s="298" t="str">
        <f ca="1">+VLOOKUP(L96,Accounts!D:E,2,FALSE)</f>
        <v>Accts Pay-Life Insurance W/H</v>
      </c>
      <c r="N96" s="298">
        <v>202040</v>
      </c>
      <c r="O96" s="275" t="str">
        <f t="shared" si="1"/>
        <v>ACCTS PAY-SUPPLEMENTAL LIFE</v>
      </c>
      <c r="P96" s="298" t="s">
        <v>2202</v>
      </c>
      <c r="Q96" s="275" t="str">
        <f ca="1">+VLOOKUP(P96,CSOtherMaps!F:G,2,FALSE)</f>
        <v>Unspecified</v>
      </c>
    </row>
    <row r="97" spans="1:17" x14ac:dyDescent="0.2">
      <c r="A97" s="298">
        <v>122020</v>
      </c>
      <c r="B97" s="298">
        <v>200300</v>
      </c>
      <c r="D97" s="298" t="s">
        <v>6183</v>
      </c>
      <c r="E97" s="298" t="s">
        <v>6146</v>
      </c>
      <c r="F97" s="298" t="s">
        <v>1158</v>
      </c>
      <c r="L97" s="298" t="s">
        <v>2830</v>
      </c>
      <c r="M97" s="298" t="str">
        <f ca="1">+VLOOKUP(L97,Accounts!D:E,2,FALSE)</f>
        <v>Accts Pay-Long Term Disability W/H</v>
      </c>
      <c r="N97" s="298">
        <v>202035</v>
      </c>
      <c r="O97" s="275" t="str">
        <f t="shared" si="1"/>
        <v>ACCTS PAY-LONG TERM CARE</v>
      </c>
      <c r="P97" s="298" t="s">
        <v>2202</v>
      </c>
      <c r="Q97" s="275" t="str">
        <f ca="1">+VLOOKUP(P97,CSOtherMaps!F:G,2,FALSE)</f>
        <v>Unspecified</v>
      </c>
    </row>
    <row r="98" spans="1:17" x14ac:dyDescent="0.2">
      <c r="A98" s="298">
        <v>130010</v>
      </c>
      <c r="B98" s="298">
        <v>133090</v>
      </c>
      <c r="C98" s="300">
        <v>41683</v>
      </c>
      <c r="D98" s="298" t="s">
        <v>2737</v>
      </c>
      <c r="F98" s="298" t="s">
        <v>1182</v>
      </c>
      <c r="L98" s="298" t="s">
        <v>6310</v>
      </c>
      <c r="M98" s="298" t="str">
        <f ca="1">+VLOOKUP(L98,Accounts!D:E,2,FALSE)</f>
        <v>Accts Pay-Charitable Contributions</v>
      </c>
      <c r="N98" s="298">
        <v>201065</v>
      </c>
      <c r="O98" s="275" t="str">
        <f t="shared" si="1"/>
        <v>ACCTS PAY-EMPLOYEE GIVING</v>
      </c>
      <c r="P98" s="298" t="s">
        <v>2202</v>
      </c>
      <c r="Q98" s="275" t="str">
        <f ca="1">+VLOOKUP(P98,CSOtherMaps!F:G,2,FALSE)</f>
        <v>Unspecified</v>
      </c>
    </row>
    <row r="99" spans="1:17" x14ac:dyDescent="0.2">
      <c r="A99" s="298">
        <v>130015</v>
      </c>
      <c r="B99" s="298">
        <v>131000</v>
      </c>
      <c r="D99" s="298" t="s">
        <v>2741</v>
      </c>
      <c r="E99" s="298" t="s">
        <v>6146</v>
      </c>
      <c r="F99" s="298" t="s">
        <v>1180</v>
      </c>
      <c r="L99" s="298" t="s">
        <v>4416</v>
      </c>
      <c r="M99" s="298" t="str">
        <f ca="1">+VLOOKUP(L99,Accounts!D:E,2,FALSE)</f>
        <v>Accts Pay-AFLAC W/H</v>
      </c>
      <c r="N99" s="298">
        <v>202045</v>
      </c>
      <c r="O99" s="275" t="str">
        <f t="shared" si="1"/>
        <v>ACCTS PAY-AFLAC W/H</v>
      </c>
      <c r="P99" s="298" t="s">
        <v>2202</v>
      </c>
      <c r="Q99" s="275" t="str">
        <f ca="1">+VLOOKUP(P99,CSOtherMaps!F:G,2,FALSE)</f>
        <v>Unspecified</v>
      </c>
    </row>
    <row r="100" spans="1:17" x14ac:dyDescent="0.2">
      <c r="A100" s="298">
        <v>130020</v>
      </c>
      <c r="B100" s="298">
        <v>133010</v>
      </c>
      <c r="D100" s="298" t="s">
        <v>5572</v>
      </c>
      <c r="E100" s="298" t="s">
        <v>6146</v>
      </c>
      <c r="F100" s="298" t="s">
        <v>1181</v>
      </c>
      <c r="L100" s="298" t="s">
        <v>4736</v>
      </c>
      <c r="M100" s="298" t="str">
        <f ca="1">+VLOOKUP(L100,Accounts!D:E,2,FALSE)</f>
        <v>Accts Pay-Fitness Club W/H</v>
      </c>
      <c r="N100" s="298">
        <v>201080</v>
      </c>
      <c r="O100" s="275" t="str">
        <f t="shared" si="1"/>
        <v>ACCTS PAY-FITNESS LADY</v>
      </c>
      <c r="P100" s="298" t="s">
        <v>2202</v>
      </c>
      <c r="Q100" s="275" t="str">
        <f ca="1">+VLOOKUP(P100,CSOtherMaps!F:G,2,FALSE)</f>
        <v>Unspecified</v>
      </c>
    </row>
    <row r="101" spans="1:17" x14ac:dyDescent="0.2">
      <c r="A101" s="298">
        <v>130025</v>
      </c>
      <c r="B101" s="298">
        <v>133020</v>
      </c>
      <c r="C101" s="300">
        <v>40296</v>
      </c>
      <c r="D101" s="298" t="s">
        <v>2747</v>
      </c>
      <c r="E101" s="298" t="s">
        <v>6146</v>
      </c>
      <c r="F101" s="298" t="s">
        <v>4465</v>
      </c>
      <c r="L101" s="298" t="s">
        <v>2831</v>
      </c>
      <c r="M101" s="298" t="str">
        <f ca="1">+VLOOKUP(L101,Accounts!D:E,2,FALSE)</f>
        <v>Accts Pay-Garnishments</v>
      </c>
      <c r="N101" s="298">
        <v>202050</v>
      </c>
      <c r="O101" s="275" t="str">
        <f t="shared" si="1"/>
        <v>ACCTS PAY-GARNISHMENT</v>
      </c>
      <c r="P101" s="298" t="s">
        <v>2202</v>
      </c>
      <c r="Q101" s="275" t="str">
        <f ca="1">+VLOOKUP(P101,CSOtherMaps!F:G,2,FALSE)</f>
        <v>Unspecified</v>
      </c>
    </row>
    <row r="102" spans="1:17" x14ac:dyDescent="0.2">
      <c r="A102" s="298">
        <v>130030</v>
      </c>
      <c r="B102" s="298">
        <v>133020</v>
      </c>
      <c r="D102" s="298" t="s">
        <v>2749</v>
      </c>
      <c r="E102" s="298" t="s">
        <v>6146</v>
      </c>
      <c r="F102" s="298" t="s">
        <v>4465</v>
      </c>
      <c r="L102" s="298" t="s">
        <v>4744</v>
      </c>
      <c r="M102" s="298" t="str">
        <f ca="1">+VLOOKUP(L102,Accounts!D:E,2,FALSE)</f>
        <v>Accts Pay-Other Withholdings</v>
      </c>
      <c r="N102" s="298">
        <v>202025</v>
      </c>
      <c r="O102" s="275" t="str">
        <f t="shared" si="1"/>
        <v>ACCTS PAY-CAFETERIA W/H</v>
      </c>
      <c r="P102" s="298" t="s">
        <v>2202</v>
      </c>
      <c r="Q102" s="275" t="str">
        <f ca="1">+VLOOKUP(P102,CSOtherMaps!F:G,2,FALSE)</f>
        <v>Unspecified</v>
      </c>
    </row>
    <row r="103" spans="1:17" x14ac:dyDescent="0.2">
      <c r="A103" s="298">
        <v>130035</v>
      </c>
      <c r="B103" s="298">
        <v>133020</v>
      </c>
      <c r="D103" s="298" t="s">
        <v>5573</v>
      </c>
      <c r="E103" s="298" t="s">
        <v>6146</v>
      </c>
      <c r="F103" s="298" t="s">
        <v>4465</v>
      </c>
      <c r="L103" s="298" t="s">
        <v>475</v>
      </c>
      <c r="M103" s="298" t="str">
        <f ca="1">+VLOOKUP(L103,Accounts!D:E,2,FALSE)</f>
        <v>Accts Pay-Affiliates</v>
      </c>
      <c r="N103" s="298">
        <v>204005</v>
      </c>
      <c r="O103" s="275" t="str">
        <f t="shared" si="1"/>
        <v>ACCTS PAY-AFFILIATED</v>
      </c>
      <c r="P103" s="298" t="s">
        <v>2202</v>
      </c>
      <c r="Q103" s="275" t="str">
        <f ca="1">+VLOOKUP(P103,CSOtherMaps!F:G,2,FALSE)</f>
        <v>Unspecified</v>
      </c>
    </row>
    <row r="104" spans="1:17" x14ac:dyDescent="0.2">
      <c r="A104" s="298">
        <v>130040</v>
      </c>
      <c r="B104" s="298">
        <v>133090</v>
      </c>
      <c r="D104" s="298" t="s">
        <v>2751</v>
      </c>
      <c r="E104" s="298" t="s">
        <v>6146</v>
      </c>
      <c r="F104" s="298" t="s">
        <v>1182</v>
      </c>
      <c r="L104" s="298" t="s">
        <v>5836</v>
      </c>
      <c r="M104" s="298" t="str">
        <f ca="1">+VLOOKUP(L104,Accounts!D:E,2,FALSE)</f>
        <v>Accts Pay-Video Content</v>
      </c>
      <c r="N104" s="298">
        <v>204005</v>
      </c>
      <c r="O104" s="275" t="str">
        <f t="shared" si="1"/>
        <v>ACCTS PAY-AFFILIATED</v>
      </c>
      <c r="P104" s="298" t="s">
        <v>2202</v>
      </c>
      <c r="Q104" s="275" t="str">
        <f ca="1">+VLOOKUP(P104,CSOtherMaps!F:G,2,FALSE)</f>
        <v>Unspecified</v>
      </c>
    </row>
    <row r="105" spans="1:17" x14ac:dyDescent="0.2">
      <c r="A105" s="298">
        <v>130095</v>
      </c>
      <c r="B105" s="298">
        <v>133090</v>
      </c>
      <c r="C105" s="300">
        <v>40981</v>
      </c>
      <c r="D105" s="298" t="s">
        <v>6458</v>
      </c>
      <c r="E105" s="298" t="s">
        <v>6146</v>
      </c>
      <c r="F105" s="298" t="s">
        <v>1182</v>
      </c>
      <c r="L105" s="298" t="s">
        <v>476</v>
      </c>
      <c r="M105" s="298" t="str">
        <f ca="1">+VLOOKUP(L105,Accounts!D:E,2,FALSE)</f>
        <v>Advance Billing</v>
      </c>
      <c r="N105" s="298">
        <v>214005</v>
      </c>
      <c r="O105" s="275" t="str">
        <f t="shared" si="1"/>
        <v>DEFERRED REVENUE</v>
      </c>
      <c r="P105" s="298" t="s">
        <v>2202</v>
      </c>
      <c r="Q105" s="275" t="str">
        <f ca="1">+VLOOKUP(P105,CSOtherMaps!F:G,2,FALSE)</f>
        <v>Unspecified</v>
      </c>
    </row>
    <row r="106" spans="1:17" x14ac:dyDescent="0.2">
      <c r="A106" s="298">
        <v>130099</v>
      </c>
      <c r="B106" s="298">
        <v>133090</v>
      </c>
      <c r="D106" s="298" t="s">
        <v>5574</v>
      </c>
      <c r="E106" s="298" t="s">
        <v>6146</v>
      </c>
      <c r="F106" s="298" t="s">
        <v>1182</v>
      </c>
      <c r="L106" s="298" t="s">
        <v>478</v>
      </c>
      <c r="M106" s="298" t="str">
        <f ca="1">+VLOOKUP(L106,Accounts!D:E,2,FALSE)</f>
        <v>Customer Deposits</v>
      </c>
      <c r="N106" s="298">
        <v>214100</v>
      </c>
      <c r="O106" s="275" t="str">
        <f t="shared" si="1"/>
        <v>CUSTOMER DEPOSITS</v>
      </c>
      <c r="P106" s="298" t="s">
        <v>2202</v>
      </c>
      <c r="Q106" s="275" t="str">
        <f ca="1">+VLOOKUP(P106,CSOtherMaps!F:G,2,FALSE)</f>
        <v>Unspecified</v>
      </c>
    </row>
    <row r="107" spans="1:17" x14ac:dyDescent="0.2">
      <c r="A107" s="298">
        <v>130510</v>
      </c>
      <c r="B107" s="298">
        <v>136000</v>
      </c>
      <c r="D107" s="298" t="s">
        <v>2755</v>
      </c>
      <c r="E107" s="298" t="s">
        <v>6146</v>
      </c>
      <c r="F107" s="298" t="s">
        <v>987</v>
      </c>
      <c r="L107" s="298" t="s">
        <v>481</v>
      </c>
      <c r="M107" s="298" t="str">
        <f ca="1">+VLOOKUP(L107,Accounts!D:E,2,FALSE)</f>
        <v>Current affiliated debt maturites</v>
      </c>
      <c r="N107" s="298">
        <v>205005</v>
      </c>
      <c r="O107" s="275" t="str">
        <f t="shared" si="1"/>
        <v>CURRENT NOTES PAY - AFFIL</v>
      </c>
      <c r="P107" s="298" t="s">
        <v>2202</v>
      </c>
      <c r="Q107" s="275" t="str">
        <f ca="1">+VLOOKUP(P107,CSOtherMaps!F:G,2,FALSE)</f>
        <v>Unspecified</v>
      </c>
    </row>
    <row r="108" spans="1:17" x14ac:dyDescent="0.2">
      <c r="A108" s="298">
        <v>130515</v>
      </c>
      <c r="B108" s="298">
        <v>136000</v>
      </c>
      <c r="D108" s="298" t="s">
        <v>5575</v>
      </c>
      <c r="E108" s="298" t="s">
        <v>6147</v>
      </c>
      <c r="F108" s="298" t="s">
        <v>987</v>
      </c>
      <c r="L108" s="298" t="s">
        <v>482</v>
      </c>
      <c r="M108" s="298" t="str">
        <f ca="1">+VLOOKUP(L108,Accounts!D:E,2,FALSE)</f>
        <v>Current capital lease maturities</v>
      </c>
      <c r="N108" s="298">
        <v>216015</v>
      </c>
      <c r="O108" s="275" t="str">
        <f t="shared" si="1"/>
        <v>CAPITAL LEASES-CURRENT</v>
      </c>
      <c r="P108" s="298" t="s">
        <v>2202</v>
      </c>
      <c r="Q108" s="275" t="str">
        <f ca="1">+VLOOKUP(P108,CSOtherMaps!F:G,2,FALSE)</f>
        <v>Unspecified</v>
      </c>
    </row>
    <row r="109" spans="1:17" x14ac:dyDescent="0.2">
      <c r="A109" s="298">
        <v>139101</v>
      </c>
      <c r="B109" s="298">
        <v>135010</v>
      </c>
      <c r="C109" s="300">
        <v>41345</v>
      </c>
      <c r="D109" s="298" t="s">
        <v>6541</v>
      </c>
      <c r="E109" s="298" t="s">
        <v>6146</v>
      </c>
      <c r="F109" s="298" t="s">
        <v>6549</v>
      </c>
      <c r="L109" s="298" t="s">
        <v>483</v>
      </c>
      <c r="M109" s="298" t="str">
        <f ca="1">+VLOOKUP(L109,Accounts!D:E,2,FALSE)</f>
        <v>Accrued Income Taxes (due to Telapex)</v>
      </c>
      <c r="N109" s="298">
        <v>206005</v>
      </c>
      <c r="O109" s="275" t="str">
        <f t="shared" si="1"/>
        <v>ACCRUED INCOME TAXES - FEDERAL</v>
      </c>
      <c r="P109" s="298" t="s">
        <v>2202</v>
      </c>
      <c r="Q109" s="275" t="str">
        <f ca="1">+VLOOKUP(P109,CSOtherMaps!F:G,2,FALSE)</f>
        <v>Unspecified</v>
      </c>
    </row>
    <row r="110" spans="1:17" x14ac:dyDescent="0.2">
      <c r="A110" s="298">
        <v>140110</v>
      </c>
      <c r="B110" s="298">
        <v>140100</v>
      </c>
      <c r="D110" s="298" t="s">
        <v>5576</v>
      </c>
      <c r="E110" s="298" t="s">
        <v>6146</v>
      </c>
      <c r="F110" s="298" t="s">
        <v>3968</v>
      </c>
      <c r="L110" s="298" t="s">
        <v>566</v>
      </c>
      <c r="M110" s="298" t="str">
        <f ca="1">+VLOOKUP(L110,Accounts!D:E,2,FALSE)</f>
        <v>Accrued State Income Taxes (Separately filed)</v>
      </c>
      <c r="N110" s="298">
        <v>206010</v>
      </c>
      <c r="O110" s="275" t="str">
        <f t="shared" si="1"/>
        <v>ACCRUED INCOME TAXES - STATE</v>
      </c>
      <c r="P110" s="298" t="s">
        <v>2202</v>
      </c>
      <c r="Q110" s="275" t="str">
        <f ca="1">+VLOOKUP(P110,CSOtherMaps!F:G,2,FALSE)</f>
        <v>Unspecified</v>
      </c>
    </row>
    <row r="111" spans="1:17" x14ac:dyDescent="0.2">
      <c r="A111" s="298">
        <v>140510</v>
      </c>
      <c r="B111" s="298">
        <v>141500</v>
      </c>
      <c r="D111" s="298" t="s">
        <v>5577</v>
      </c>
      <c r="E111" s="298" t="s">
        <v>6146</v>
      </c>
      <c r="F111" s="298" t="s">
        <v>1148</v>
      </c>
      <c r="L111" s="298" t="s">
        <v>484</v>
      </c>
      <c r="M111" s="298" t="str">
        <f ca="1">+VLOOKUP(L111,Accounts!D:E,2,FALSE)</f>
        <v>Accrued Tax-Franchise</v>
      </c>
      <c r="N111" s="298">
        <v>206045</v>
      </c>
      <c r="O111" s="275" t="str">
        <f t="shared" si="1"/>
        <v>ACCRUED TAX-FRANCHISE</v>
      </c>
      <c r="P111" s="298" t="s">
        <v>2202</v>
      </c>
      <c r="Q111" s="275" t="str">
        <f ca="1">+VLOOKUP(P111,CSOtherMaps!F:G,2,FALSE)</f>
        <v>Unspecified</v>
      </c>
    </row>
    <row r="112" spans="1:17" x14ac:dyDescent="0.2">
      <c r="A112" s="298">
        <v>141510</v>
      </c>
      <c r="B112" s="298">
        <v>141000</v>
      </c>
      <c r="D112" s="298" t="s">
        <v>2882</v>
      </c>
      <c r="E112" s="298" t="s">
        <v>6146</v>
      </c>
      <c r="F112" s="298" t="s">
        <v>1184</v>
      </c>
      <c r="L112" s="298" t="s">
        <v>485</v>
      </c>
      <c r="M112" s="298" t="str">
        <f ca="1">+VLOOKUP(L112,Accounts!D:E,2,FALSE)</f>
        <v>Accrued Tax-Property</v>
      </c>
      <c r="N112" s="298">
        <v>212005</v>
      </c>
      <c r="O112" s="275" t="str">
        <f t="shared" si="1"/>
        <v>ACCRUED TAX-PROPERTY</v>
      </c>
      <c r="P112" s="298" t="s">
        <v>2202</v>
      </c>
      <c r="Q112" s="275" t="str">
        <f ca="1">+VLOOKUP(P112,CSOtherMaps!F:G,2,FALSE)</f>
        <v>Unspecified</v>
      </c>
    </row>
    <row r="113" spans="1:17" x14ac:dyDescent="0.2">
      <c r="A113" s="298">
        <v>141105</v>
      </c>
      <c r="B113" s="298">
        <v>141050</v>
      </c>
      <c r="D113" s="298" t="s">
        <v>5578</v>
      </c>
      <c r="E113" s="298" t="s">
        <v>6146</v>
      </c>
      <c r="F113" s="298" t="s">
        <v>4818</v>
      </c>
      <c r="L113" s="298" t="s">
        <v>486</v>
      </c>
      <c r="M113" s="298" t="str">
        <f ca="1">+VLOOKUP(L113,Accounts!D:E,2,FALSE)</f>
        <v>Accrued Tax-Utilities Tax</v>
      </c>
      <c r="N113" s="298">
        <v>201040</v>
      </c>
      <c r="O113" s="275" t="str">
        <f t="shared" si="1"/>
        <v>ACCTS PAY-ACCRUED</v>
      </c>
      <c r="P113" s="298" t="s">
        <v>2202</v>
      </c>
      <c r="Q113" s="275" t="str">
        <f ca="1">+VLOOKUP(P113,CSOtherMaps!F:G,2,FALSE)</f>
        <v>Unspecified</v>
      </c>
    </row>
    <row r="114" spans="1:17" x14ac:dyDescent="0.2">
      <c r="A114" s="298">
        <v>141511</v>
      </c>
      <c r="B114" s="298">
        <v>141000</v>
      </c>
      <c r="C114" s="300">
        <v>40491</v>
      </c>
      <c r="D114" s="298" t="s">
        <v>6200</v>
      </c>
      <c r="E114" s="298" t="s">
        <v>6146</v>
      </c>
      <c r="F114" s="298" t="s">
        <v>1184</v>
      </c>
      <c r="L114" s="298" t="s">
        <v>487</v>
      </c>
      <c r="M114" s="298" t="str">
        <f ca="1">+VLOOKUP(L114,Accounts!D:E,2,FALSE)</f>
        <v>Accrued Tax-Use</v>
      </c>
      <c r="N114" s="298">
        <v>203101</v>
      </c>
      <c r="O114" s="275" t="str">
        <f t="shared" si="1"/>
        <v>ACCRUED TAX - USE</v>
      </c>
      <c r="P114" s="298" t="s">
        <v>2202</v>
      </c>
      <c r="Q114" s="275" t="str">
        <f ca="1">+VLOOKUP(P114,CSOtherMaps!F:G,2,FALSE)</f>
        <v>Unspecified</v>
      </c>
    </row>
    <row r="115" spans="1:17" x14ac:dyDescent="0.2">
      <c r="A115" s="298">
        <v>141515</v>
      </c>
      <c r="B115" s="298">
        <v>141080</v>
      </c>
      <c r="D115" s="298" t="s">
        <v>678</v>
      </c>
      <c r="E115" s="298" t="s">
        <v>6146</v>
      </c>
      <c r="F115" s="298" t="s">
        <v>4845</v>
      </c>
      <c r="L115" s="298" t="s">
        <v>488</v>
      </c>
      <c r="M115" s="298" t="str">
        <f ca="1">+VLOOKUP(L115,Accounts!D:E,2,FALSE)</f>
        <v>Accrued Tax-FICA</v>
      </c>
      <c r="N115" s="298">
        <v>202055</v>
      </c>
      <c r="O115" s="275" t="str">
        <f t="shared" si="1"/>
        <v>ACCRUED TAX-FICA</v>
      </c>
      <c r="P115" s="298" t="s">
        <v>2202</v>
      </c>
      <c r="Q115" s="275" t="str">
        <f ca="1">+VLOOKUP(P115,CSOtherMaps!F:G,2,FALSE)</f>
        <v>Unspecified</v>
      </c>
    </row>
    <row r="116" spans="1:17" x14ac:dyDescent="0.2">
      <c r="A116" s="298">
        <v>141520</v>
      </c>
      <c r="B116" s="298">
        <v>269400</v>
      </c>
      <c r="D116" s="298" t="s">
        <v>1552</v>
      </c>
      <c r="E116" s="298" t="s">
        <v>6146</v>
      </c>
      <c r="F116" s="298" t="s">
        <v>1186</v>
      </c>
      <c r="L116" s="298" t="s">
        <v>489</v>
      </c>
      <c r="M116" s="298" t="str">
        <f ca="1">+VLOOKUP(L116,Accounts!D:E,2,FALSE)</f>
        <v>Accrued Tax-FUTA</v>
      </c>
      <c r="N116" s="298">
        <v>202060</v>
      </c>
      <c r="O116" s="275" t="str">
        <f t="shared" si="1"/>
        <v>ACCRUED TAX-FUTA</v>
      </c>
      <c r="P116" s="298" t="s">
        <v>2202</v>
      </c>
      <c r="Q116" s="275" t="str">
        <f ca="1">+VLOOKUP(P116,CSOtherMaps!F:G,2,FALSE)</f>
        <v>Unspecified</v>
      </c>
    </row>
    <row r="117" spans="1:17" x14ac:dyDescent="0.2">
      <c r="A117" s="298">
        <v>141525</v>
      </c>
      <c r="B117" s="298">
        <v>269400</v>
      </c>
      <c r="D117" s="298" t="s">
        <v>5579</v>
      </c>
      <c r="E117" s="298" t="s">
        <v>6146</v>
      </c>
      <c r="F117" s="298" t="s">
        <v>1186</v>
      </c>
      <c r="L117" s="298" t="s">
        <v>490</v>
      </c>
      <c r="M117" s="298" t="str">
        <f ca="1">+VLOOKUP(L117,Accounts!D:E,2,FALSE)</f>
        <v>Accrued Tax-SUTA</v>
      </c>
      <c r="N117" s="298">
        <v>202065</v>
      </c>
      <c r="O117" s="275" t="str">
        <f t="shared" si="1"/>
        <v>ACCRUED TAX-SUTA</v>
      </c>
      <c r="P117" s="298" t="s">
        <v>2202</v>
      </c>
      <c r="Q117" s="275" t="str">
        <f ca="1">+VLOOKUP(P117,CSOtherMaps!F:G,2,FALSE)</f>
        <v>Unspecified</v>
      </c>
    </row>
    <row r="118" spans="1:17" x14ac:dyDescent="0.2">
      <c r="A118" s="298">
        <v>141530</v>
      </c>
      <c r="B118" s="298">
        <v>141010</v>
      </c>
      <c r="D118" s="298" t="s">
        <v>4071</v>
      </c>
      <c r="E118" s="298" t="s">
        <v>6146</v>
      </c>
      <c r="F118" s="298" t="s">
        <v>2684</v>
      </c>
      <c r="L118" s="298" t="s">
        <v>4741</v>
      </c>
      <c r="M118" s="298" t="str">
        <f ca="1">+VLOOKUP(L118,Accounts!D:E,2,FALSE)</f>
        <v>Accrued Group Medical</v>
      </c>
      <c r="N118" s="298">
        <v>202044</v>
      </c>
      <c r="O118" s="275" t="str">
        <f t="shared" si="1"/>
        <v>ACCTS PAY-MEDICAL COVERAGE-FAMILY-ER</v>
      </c>
      <c r="P118" s="298" t="s">
        <v>2202</v>
      </c>
      <c r="Q118" s="275" t="str">
        <f ca="1">+VLOOKUP(P118,CSOtherMaps!F:G,2,FALSE)</f>
        <v>Unspecified</v>
      </c>
    </row>
    <row r="119" spans="1:17" x14ac:dyDescent="0.2">
      <c r="A119" s="298">
        <v>141535</v>
      </c>
      <c r="B119" s="298">
        <v>141010</v>
      </c>
      <c r="D119" s="298" t="s">
        <v>4071</v>
      </c>
      <c r="E119" s="298" t="s">
        <v>6146</v>
      </c>
      <c r="F119" s="298" t="s">
        <v>2684</v>
      </c>
      <c r="L119" s="298" t="s">
        <v>4741</v>
      </c>
      <c r="M119" s="298" t="str">
        <f ca="1">+VLOOKUP(L119,Accounts!D:E,2,FALSE)</f>
        <v>Accrued Group Medical</v>
      </c>
      <c r="N119" s="298">
        <v>202046</v>
      </c>
      <c r="O119" s="275" t="str">
        <f t="shared" si="1"/>
        <v>ACCTS PAY-MEDICAL COVERAGE-SINGLE-ER</v>
      </c>
      <c r="P119" s="298" t="s">
        <v>2202</v>
      </c>
      <c r="Q119" s="275" t="str">
        <f ca="1">+VLOOKUP(P119,CSOtherMaps!F:G,2,FALSE)</f>
        <v>Unspecified</v>
      </c>
    </row>
    <row r="120" spans="1:17" x14ac:dyDescent="0.2">
      <c r="A120" s="298">
        <v>141536</v>
      </c>
      <c r="B120" s="298">
        <v>141010</v>
      </c>
      <c r="D120" s="298" t="s">
        <v>5580</v>
      </c>
      <c r="E120" s="298" t="s">
        <v>6146</v>
      </c>
      <c r="F120" s="298" t="s">
        <v>2684</v>
      </c>
      <c r="L120" s="298" t="s">
        <v>4741</v>
      </c>
      <c r="M120" s="298" t="str">
        <f ca="1">+VLOOKUP(L120,Accounts!D:E,2,FALSE)</f>
        <v>Accrued Group Medical</v>
      </c>
      <c r="N120" s="298">
        <v>202047</v>
      </c>
      <c r="O120" s="275" t="str">
        <f t="shared" si="1"/>
        <v>ACCTS PAY-MEDICAL COVERAGE-FAMILY-EE</v>
      </c>
      <c r="P120" s="298" t="s">
        <v>2202</v>
      </c>
      <c r="Q120" s="275" t="str">
        <f ca="1">+VLOOKUP(P120,CSOtherMaps!F:G,2,FALSE)</f>
        <v>Unspecified</v>
      </c>
    </row>
    <row r="121" spans="1:17" x14ac:dyDescent="0.2">
      <c r="A121" s="303">
        <v>141540</v>
      </c>
      <c r="B121" s="303">
        <v>143950</v>
      </c>
      <c r="C121" s="303"/>
      <c r="D121" s="298" t="s">
        <v>5581</v>
      </c>
      <c r="E121" s="298" t="s">
        <v>6146</v>
      </c>
      <c r="F121" s="298" t="s">
        <v>1189</v>
      </c>
      <c r="L121" s="298" t="s">
        <v>4741</v>
      </c>
      <c r="M121" s="298" t="str">
        <f ca="1">+VLOOKUP(L121,Accounts!D:E,2,FALSE)</f>
        <v>Accrued Group Medical</v>
      </c>
      <c r="N121" s="298">
        <v>202048</v>
      </c>
      <c r="O121" s="275" t="str">
        <f t="shared" si="1"/>
        <v>ACCTS PAY-LIFE INSURANCE-ER</v>
      </c>
      <c r="P121" s="298" t="s">
        <v>2202</v>
      </c>
      <c r="Q121" s="275" t="str">
        <f ca="1">+VLOOKUP(P121,CSOtherMaps!F:G,2,FALSE)</f>
        <v>Unspecified</v>
      </c>
    </row>
    <row r="122" spans="1:17" x14ac:dyDescent="0.2">
      <c r="A122" s="303">
        <v>141550</v>
      </c>
      <c r="B122" s="303">
        <v>141600</v>
      </c>
      <c r="C122" s="304">
        <v>41682</v>
      </c>
      <c r="D122" s="298" t="s">
        <v>1147</v>
      </c>
      <c r="F122" s="298" t="s">
        <v>1148</v>
      </c>
      <c r="L122" s="298" t="s">
        <v>492</v>
      </c>
      <c r="M122" s="298" t="str">
        <f ca="1">+VLOOKUP(L122,Accounts!D:E,2,FALSE)</f>
        <v>Accrued Vacation</v>
      </c>
      <c r="N122" s="298">
        <v>211010</v>
      </c>
      <c r="O122" s="275" t="str">
        <f t="shared" si="1"/>
        <v>ACCRUED VACATION</v>
      </c>
      <c r="P122" s="298" t="s">
        <v>2202</v>
      </c>
      <c r="Q122" s="275" t="str">
        <f ca="1">+VLOOKUP(P122,CSOtherMaps!F:G,2,FALSE)</f>
        <v>Unspecified</v>
      </c>
    </row>
    <row r="123" spans="1:17" x14ac:dyDescent="0.2">
      <c r="A123" s="298">
        <v>142010</v>
      </c>
      <c r="B123" s="298">
        <v>142000</v>
      </c>
      <c r="D123" s="298" t="s">
        <v>5582</v>
      </c>
      <c r="E123" s="298" t="s">
        <v>6146</v>
      </c>
      <c r="F123" s="298" t="s">
        <v>988</v>
      </c>
      <c r="L123" s="298" t="s">
        <v>3305</v>
      </c>
      <c r="M123" s="298" t="str">
        <f ca="1">+VLOOKUP(L123,Accounts!D:E,2,FALSE)</f>
        <v>Accrued Year-End Bonus</v>
      </c>
      <c r="N123" s="298">
        <v>211005</v>
      </c>
      <c r="O123" s="275" t="str">
        <f t="shared" si="1"/>
        <v>ACCRUED COMMISSIONS</v>
      </c>
      <c r="P123" s="298" t="s">
        <v>2202</v>
      </c>
      <c r="Q123" s="275" t="str">
        <f ca="1">+VLOOKUP(P123,CSOtherMaps!F:G,2,FALSE)</f>
        <v>Unspecified</v>
      </c>
    </row>
    <row r="124" spans="1:17" x14ac:dyDescent="0.2">
      <c r="A124" s="298">
        <v>142015</v>
      </c>
      <c r="B124" s="298">
        <v>142000</v>
      </c>
      <c r="D124" s="298" t="s">
        <v>5583</v>
      </c>
      <c r="E124" s="298" t="s">
        <v>6147</v>
      </c>
      <c r="F124" s="298" t="s">
        <v>988</v>
      </c>
      <c r="L124" s="298" t="s">
        <v>493</v>
      </c>
      <c r="M124" s="298" t="str">
        <f ca="1">+VLOOKUP(L124,Accounts!D:E,2,FALSE)</f>
        <v>Accrued Pension</v>
      </c>
      <c r="N124" s="298">
        <v>211020</v>
      </c>
      <c r="O124" s="275" t="str">
        <f t="shared" si="1"/>
        <v>ACCRUED PENSION</v>
      </c>
      <c r="P124" s="298" t="s">
        <v>2202</v>
      </c>
      <c r="Q124" s="275" t="str">
        <f ca="1">+VLOOKUP(P124,CSOtherMaps!F:G,2,FALSE)</f>
        <v>Unspecified</v>
      </c>
    </row>
    <row r="125" spans="1:17" x14ac:dyDescent="0.2">
      <c r="A125" s="298">
        <v>142020</v>
      </c>
      <c r="B125" s="298">
        <v>142000</v>
      </c>
      <c r="D125" s="298" t="s">
        <v>5584</v>
      </c>
      <c r="E125" s="298" t="s">
        <v>6147</v>
      </c>
      <c r="F125" s="298" t="s">
        <v>988</v>
      </c>
      <c r="L125" s="298" t="s">
        <v>494</v>
      </c>
      <c r="M125" s="298" t="str">
        <f ca="1">+VLOOKUP(L125,Accounts!D:E,2,FALSE)</f>
        <v>Accrued ESOP Contribution</v>
      </c>
      <c r="N125" s="298">
        <v>211025</v>
      </c>
      <c r="O125" s="275" t="str">
        <f t="shared" si="1"/>
        <v>ACCRUED ESOP PAYABLE</v>
      </c>
      <c r="P125" s="298" t="s">
        <v>2202</v>
      </c>
      <c r="Q125" s="275" t="str">
        <f ca="1">+VLOOKUP(P125,CSOtherMaps!F:G,2,FALSE)</f>
        <v>Unspecified</v>
      </c>
    </row>
    <row r="126" spans="1:17" x14ac:dyDescent="0.2">
      <c r="A126" s="298">
        <v>142025</v>
      </c>
      <c r="B126" s="298">
        <v>142000</v>
      </c>
      <c r="D126" s="298" t="s">
        <v>5585</v>
      </c>
      <c r="E126" s="298" t="s">
        <v>6147</v>
      </c>
      <c r="F126" s="298" t="s">
        <v>988</v>
      </c>
      <c r="L126" s="298" t="s">
        <v>495</v>
      </c>
      <c r="M126" s="298" t="str">
        <f ca="1">+VLOOKUP(L126,Accounts!D:E,2,FALSE)</f>
        <v>Accrued 401k Contributions</v>
      </c>
      <c r="N126" s="298">
        <v>211030</v>
      </c>
      <c r="O126" s="275" t="str">
        <f t="shared" si="1"/>
        <v>ACCRUED 401K MATCHING</v>
      </c>
      <c r="P126" s="298" t="s">
        <v>2202</v>
      </c>
      <c r="Q126" s="275" t="str">
        <f ca="1">+VLOOKUP(P126,CSOtherMaps!F:G,2,FALSE)</f>
        <v>Unspecified</v>
      </c>
    </row>
    <row r="127" spans="1:17" x14ac:dyDescent="0.2">
      <c r="A127" s="298">
        <v>142030</v>
      </c>
      <c r="B127" s="298">
        <v>142000</v>
      </c>
      <c r="D127" s="298" t="s">
        <v>5586</v>
      </c>
      <c r="E127" s="298" t="s">
        <v>6147</v>
      </c>
      <c r="F127" s="298" t="s">
        <v>988</v>
      </c>
      <c r="L127" s="298" t="s">
        <v>495</v>
      </c>
      <c r="M127" s="298" t="str">
        <f ca="1">+VLOOKUP(L127,Accounts!D:E,2,FALSE)</f>
        <v>Accrued 401k Contributions</v>
      </c>
      <c r="N127" s="298">
        <v>211031</v>
      </c>
      <c r="O127" s="275" t="str">
        <f t="shared" si="1"/>
        <v>ACCRUED 401K DISCRETIONARY-ER</v>
      </c>
      <c r="P127" s="298" t="s">
        <v>2202</v>
      </c>
      <c r="Q127" s="275" t="str">
        <f ca="1">+VLOOKUP(P127,CSOtherMaps!F:G,2,FALSE)</f>
        <v>Unspecified</v>
      </c>
    </row>
    <row r="128" spans="1:17" x14ac:dyDescent="0.2">
      <c r="A128" s="298">
        <v>143910</v>
      </c>
      <c r="B128" s="298">
        <v>140700</v>
      </c>
      <c r="D128" s="298" t="s">
        <v>4383</v>
      </c>
      <c r="E128" s="298" t="s">
        <v>6146</v>
      </c>
      <c r="F128" s="298" t="s">
        <v>1187</v>
      </c>
      <c r="L128" s="298" t="s">
        <v>274</v>
      </c>
      <c r="M128" s="298" t="str">
        <f ca="1">+VLOOKUP(L128,Accounts!D:E,2,FALSE)</f>
        <v>Notes Pay-Cobank</v>
      </c>
      <c r="N128" s="298">
        <v>251020</v>
      </c>
      <c r="O128" s="275" t="str">
        <f t="shared" si="1"/>
        <v>NOTE PAY-DAVIS</v>
      </c>
      <c r="P128" s="298" t="s">
        <v>2202</v>
      </c>
      <c r="Q128" s="275" t="str">
        <f ca="1">+VLOOKUP(P128,CSOtherMaps!F:G,2,FALSE)</f>
        <v>Unspecified</v>
      </c>
    </row>
    <row r="129" spans="1:17" x14ac:dyDescent="0.2">
      <c r="A129" s="298">
        <v>143915</v>
      </c>
      <c r="B129" s="298">
        <v>140701</v>
      </c>
      <c r="D129" s="298" t="s">
        <v>2774</v>
      </c>
      <c r="E129" s="298" t="s">
        <v>6146</v>
      </c>
      <c r="F129" s="298" t="s">
        <v>1188</v>
      </c>
      <c r="L129" s="298" t="s">
        <v>1138</v>
      </c>
      <c r="M129" s="298" t="str">
        <f ca="1">+VLOOKUP(L129,Accounts!D:E,2,FALSE)</f>
        <v>Notes Pay-Cobank Current (Contra)</v>
      </c>
      <c r="N129" s="298">
        <v>251020</v>
      </c>
      <c r="O129" s="275" t="str">
        <f t="shared" si="1"/>
        <v>NOTE PAY-DAVIS</v>
      </c>
      <c r="P129" s="298" t="s">
        <v>2202</v>
      </c>
      <c r="Q129" s="275" t="str">
        <f ca="1">+VLOOKUP(P129,CSOtherMaps!F:G,2,FALSE)</f>
        <v>Unspecified</v>
      </c>
    </row>
    <row r="130" spans="1:17" x14ac:dyDescent="0.2">
      <c r="A130" s="298">
        <v>144010</v>
      </c>
      <c r="B130" s="298">
        <v>269200</v>
      </c>
      <c r="D130" s="298" t="s">
        <v>2778</v>
      </c>
      <c r="E130" s="298" t="s">
        <v>6146</v>
      </c>
      <c r="F130" s="298" t="s">
        <v>1236</v>
      </c>
      <c r="L130" s="298" t="s">
        <v>1135</v>
      </c>
      <c r="M130" s="298" t="str">
        <f ca="1">+VLOOKUP(L130,Accounts!D:E,2,FALSE)</f>
        <v>Notes Pay-MBFC</v>
      </c>
      <c r="N130" s="298">
        <v>251050</v>
      </c>
      <c r="O130" s="275" t="str">
        <f t="shared" si="1"/>
        <v>NOTES PAY-MBFC</v>
      </c>
      <c r="P130" s="298" t="s">
        <v>2202</v>
      </c>
      <c r="Q130" s="275" t="str">
        <f ca="1">+VLOOKUP(P130,CSOtherMaps!F:G,2,FALSE)</f>
        <v>Unspecified</v>
      </c>
    </row>
    <row r="131" spans="1:17" x14ac:dyDescent="0.2">
      <c r="A131" s="298">
        <v>144015</v>
      </c>
      <c r="B131" s="298">
        <v>350020</v>
      </c>
      <c r="D131" s="298" t="s">
        <v>2780</v>
      </c>
      <c r="E131" s="298" t="s">
        <v>6146</v>
      </c>
      <c r="F131" s="298" t="s">
        <v>5488</v>
      </c>
      <c r="L131" s="298" t="s">
        <v>1137</v>
      </c>
      <c r="M131" s="298" t="str">
        <f ca="1">+VLOOKUP(L131,Accounts!D:E,2,FALSE)</f>
        <v>Notes Pay-MBFC Current (Contra)</v>
      </c>
      <c r="N131" s="298">
        <v>251050</v>
      </c>
      <c r="O131" s="275" t="str">
        <f t="shared" si="1"/>
        <v>NOTES PAY-MBFC</v>
      </c>
      <c r="P131" s="298" t="s">
        <v>2202</v>
      </c>
      <c r="Q131" s="275" t="str">
        <f ca="1">+VLOOKUP(P131,CSOtherMaps!F:G,2,FALSE)</f>
        <v>Unspecified</v>
      </c>
    </row>
    <row r="132" spans="1:17" x14ac:dyDescent="0.2">
      <c r="A132" s="298">
        <v>170105</v>
      </c>
      <c r="B132" s="298">
        <v>200300</v>
      </c>
      <c r="D132" s="298" t="s">
        <v>2784</v>
      </c>
      <c r="E132" s="298" t="s">
        <v>6146</v>
      </c>
      <c r="F132" s="298" t="s">
        <v>1158</v>
      </c>
      <c r="L132" s="298" t="s">
        <v>503</v>
      </c>
      <c r="M132" s="298" t="str">
        <f ca="1">+VLOOKUP(L132,Accounts!D:E,2,FALSE)</f>
        <v>Capital Lease-Memphis Networx</v>
      </c>
      <c r="N132" s="298">
        <v>251070</v>
      </c>
      <c r="O132" s="275" t="str">
        <f t="shared" si="1"/>
        <v>CAPITAL LEASE - BROOKHAVEN</v>
      </c>
      <c r="P132" s="298" t="s">
        <v>2202</v>
      </c>
      <c r="Q132" s="275" t="str">
        <f ca="1">+VLOOKUP(P132,CSOtherMaps!F:G,2,FALSE)</f>
        <v>Unspecified</v>
      </c>
    </row>
    <row r="133" spans="1:17" x14ac:dyDescent="0.2">
      <c r="A133" s="298">
        <v>170110</v>
      </c>
      <c r="B133" s="298">
        <v>200300</v>
      </c>
      <c r="D133" s="298" t="s">
        <v>2784</v>
      </c>
      <c r="E133" s="298" t="s">
        <v>6146</v>
      </c>
      <c r="F133" s="298" t="s">
        <v>1158</v>
      </c>
      <c r="L133" s="298" t="s">
        <v>275</v>
      </c>
      <c r="M133" s="298" t="str">
        <f ca="1">+VLOOKUP(L133,Accounts!D:E,2,FALSE)</f>
        <v>Capital Lease-Mphs Netwx Current (Contra)</v>
      </c>
      <c r="N133" s="298">
        <v>251070</v>
      </c>
      <c r="O133" s="275" t="str">
        <f t="shared" ref="O133:O196" si="2">VLOOKUP(N133,A:D,4,FALSE)</f>
        <v>CAPITAL LEASE - BROOKHAVEN</v>
      </c>
      <c r="P133" s="298" t="s">
        <v>2202</v>
      </c>
      <c r="Q133" s="275" t="str">
        <f ca="1">+VLOOKUP(P133,CSOtherMaps!F:G,2,FALSE)</f>
        <v>Unspecified</v>
      </c>
    </row>
    <row r="134" spans="1:17" x14ac:dyDescent="0.2">
      <c r="A134" s="298">
        <v>170115</v>
      </c>
      <c r="B134" s="298">
        <v>200300</v>
      </c>
      <c r="D134" s="298" t="s">
        <v>2784</v>
      </c>
      <c r="E134" s="298" t="s">
        <v>6146</v>
      </c>
      <c r="F134" s="298" t="s">
        <v>1158</v>
      </c>
      <c r="L134" s="298" t="s">
        <v>504</v>
      </c>
      <c r="M134" s="298" t="str">
        <f ca="1">+VLOOKUP(L134,Accounts!D:E,2,FALSE)</f>
        <v>Capital Lease-Megapop</v>
      </c>
      <c r="N134" s="298">
        <v>251070</v>
      </c>
      <c r="O134" s="275" t="str">
        <f t="shared" si="2"/>
        <v>CAPITAL LEASE - BROOKHAVEN</v>
      </c>
      <c r="P134" s="298" t="s">
        <v>2202</v>
      </c>
      <c r="Q134" s="275" t="str">
        <f ca="1">+VLOOKUP(P134,CSOtherMaps!F:G,2,FALSE)</f>
        <v>Unspecified</v>
      </c>
    </row>
    <row r="135" spans="1:17" x14ac:dyDescent="0.2">
      <c r="A135" s="298">
        <v>299906</v>
      </c>
      <c r="B135" s="298">
        <v>200300</v>
      </c>
      <c r="D135" s="298" t="s">
        <v>5587</v>
      </c>
      <c r="E135" s="298" t="s">
        <v>6146</v>
      </c>
      <c r="F135" s="298" t="s">
        <v>1158</v>
      </c>
      <c r="L135" s="298" t="s">
        <v>1141</v>
      </c>
      <c r="M135" s="298" t="str">
        <f ca="1">+VLOOKUP(L135,Accounts!D:E,2,FALSE)</f>
        <v>Capital Lease-Megapop Current (Contra)</v>
      </c>
      <c r="N135" s="298">
        <v>251070</v>
      </c>
      <c r="O135" s="275" t="str">
        <f t="shared" si="2"/>
        <v>CAPITAL LEASE - BROOKHAVEN</v>
      </c>
      <c r="P135" s="298" t="s">
        <v>2202</v>
      </c>
      <c r="Q135" s="275" t="str">
        <f ca="1">+VLOOKUP(P135,CSOtherMaps!F:G,2,FALSE)</f>
        <v>Unspecified</v>
      </c>
    </row>
    <row r="136" spans="1:17" x14ac:dyDescent="0.2">
      <c r="A136" s="298">
        <v>299909</v>
      </c>
      <c r="B136" s="298">
        <v>200300</v>
      </c>
      <c r="D136" s="298" t="s">
        <v>5588</v>
      </c>
      <c r="E136" s="298" t="s">
        <v>6146</v>
      </c>
      <c r="F136" s="298" t="s">
        <v>1158</v>
      </c>
      <c r="L136" s="298" t="s">
        <v>505</v>
      </c>
      <c r="M136" s="298" t="str">
        <f ca="1">+VLOOKUP(L136,Accounts!D:E,2,FALSE)</f>
        <v>Notes Pay-Affiliates</v>
      </c>
      <c r="N136" s="298">
        <v>251505</v>
      </c>
      <c r="O136" s="275" t="str">
        <f t="shared" si="2"/>
        <v>NOTE PAY - INTERCOMPANY</v>
      </c>
      <c r="P136" s="298" t="s">
        <v>2202</v>
      </c>
      <c r="Q136" s="275" t="str">
        <f ca="1">+VLOOKUP(P136,CSOtherMaps!F:G,2,FALSE)</f>
        <v>Unspecified</v>
      </c>
    </row>
    <row r="137" spans="1:17" x14ac:dyDescent="0.2">
      <c r="A137" s="298">
        <v>170205</v>
      </c>
      <c r="B137" s="298">
        <v>211100</v>
      </c>
      <c r="D137" s="298" t="s">
        <v>2802</v>
      </c>
      <c r="E137" s="298" t="s">
        <v>6146</v>
      </c>
      <c r="F137" s="298" t="s">
        <v>1161</v>
      </c>
      <c r="L137" s="298" t="s">
        <v>276</v>
      </c>
      <c r="M137" s="298" t="str">
        <f ca="1">+VLOOKUP(L137,Accounts!D:E,2,FALSE)</f>
        <v>Notes Pay-Affiliates Current (Contra)</v>
      </c>
      <c r="N137" s="298">
        <v>251510</v>
      </c>
      <c r="O137" s="275" t="str">
        <f t="shared" si="2"/>
        <v>NOTE PAY - CURRENT - INTERCOMPANY</v>
      </c>
      <c r="P137" s="298" t="s">
        <v>2202</v>
      </c>
      <c r="Q137" s="275" t="str">
        <f ca="1">+VLOOKUP(P137,CSOtherMaps!F:G,2,FALSE)</f>
        <v>Unspecified</v>
      </c>
    </row>
    <row r="138" spans="1:17" x14ac:dyDescent="0.2">
      <c r="A138" s="298">
        <v>170210</v>
      </c>
      <c r="B138" s="298">
        <v>211190</v>
      </c>
      <c r="D138" s="298" t="s">
        <v>2804</v>
      </c>
      <c r="E138" s="298" t="s">
        <v>6146</v>
      </c>
      <c r="F138" s="298" t="s">
        <v>1162</v>
      </c>
      <c r="L138" s="298" t="s">
        <v>506</v>
      </c>
      <c r="M138" s="298" t="str">
        <f ca="1">+VLOOKUP(L138,Accounts!D:E,2,FALSE)</f>
        <v>Unclaimed Property</v>
      </c>
      <c r="N138" s="298">
        <v>260010</v>
      </c>
      <c r="O138" s="275" t="str">
        <f t="shared" si="2"/>
        <v>UNCLAIMED PROPERTY VENDORS</v>
      </c>
      <c r="P138" s="298" t="s">
        <v>2202</v>
      </c>
      <c r="Q138" s="275" t="str">
        <f ca="1">+VLOOKUP(P138,CSOtherMaps!F:G,2,FALSE)</f>
        <v>Unspecified</v>
      </c>
    </row>
    <row r="139" spans="1:17" x14ac:dyDescent="0.2">
      <c r="A139" s="298">
        <v>170215</v>
      </c>
      <c r="B139" s="298">
        <v>211120</v>
      </c>
      <c r="D139" s="298" t="s">
        <v>2806</v>
      </c>
      <c r="E139" s="298" t="s">
        <v>6146</v>
      </c>
      <c r="F139" s="298" t="s">
        <v>1163</v>
      </c>
      <c r="L139" s="298" t="s">
        <v>4816</v>
      </c>
      <c r="M139" s="298" t="str">
        <f ca="1">+VLOOKUP(L139,Accounts!D:E,2,FALSE)</f>
        <v>Net Projected Pension Obligation</v>
      </c>
      <c r="N139" s="298">
        <v>252505</v>
      </c>
      <c r="O139" s="275" t="str">
        <f t="shared" si="2"/>
        <v>PROJECTED PENSION OBLIGATION</v>
      </c>
      <c r="P139" s="298" t="s">
        <v>2202</v>
      </c>
      <c r="Q139" s="275" t="str">
        <f ca="1">+VLOOKUP(P139,CSOtherMaps!F:G,2,FALSE)</f>
        <v>Unspecified</v>
      </c>
    </row>
    <row r="140" spans="1:17" x14ac:dyDescent="0.2">
      <c r="A140" s="298">
        <v>170220</v>
      </c>
      <c r="B140" s="298">
        <v>211195</v>
      </c>
      <c r="D140" s="298" t="s">
        <v>2808</v>
      </c>
      <c r="E140" s="298" t="s">
        <v>6146</v>
      </c>
      <c r="F140" s="298" t="s">
        <v>4942</v>
      </c>
      <c r="L140" s="298" t="s">
        <v>508</v>
      </c>
      <c r="M140" s="298" t="str">
        <f ca="1">+VLOOKUP(L140,Accounts!D:E,2,FALSE)</f>
        <v>Deferred income tax-Noncurrent liability</v>
      </c>
      <c r="N140" s="298">
        <v>252005</v>
      </c>
      <c r="O140" s="275" t="str">
        <f t="shared" si="2"/>
        <v>NONCURRENT DEFERRED TAX LI</v>
      </c>
      <c r="P140" s="298" t="s">
        <v>2202</v>
      </c>
      <c r="Q140" s="275" t="str">
        <f ca="1">+VLOOKUP(P140,CSOtherMaps!F:G,2,FALSE)</f>
        <v>Unspecified</v>
      </c>
    </row>
    <row r="141" spans="1:17" x14ac:dyDescent="0.2">
      <c r="A141" s="298">
        <v>170305</v>
      </c>
      <c r="B141" s="298">
        <v>212200</v>
      </c>
      <c r="D141" s="298" t="s">
        <v>5589</v>
      </c>
      <c r="E141" s="298" t="s">
        <v>6146</v>
      </c>
      <c r="F141" s="298" t="s">
        <v>1227</v>
      </c>
      <c r="L141" s="298" t="s">
        <v>3757</v>
      </c>
      <c r="M141" s="298" t="str">
        <f ca="1">+VLOOKUP(L141,Accounts!D:E,2,FALSE)</f>
        <v>Deferred Gain On Capital Lease</v>
      </c>
      <c r="N141" s="298">
        <v>214005</v>
      </c>
      <c r="O141" s="275" t="str">
        <f t="shared" si="2"/>
        <v>DEFERRED REVENUE</v>
      </c>
      <c r="P141" s="298" t="s">
        <v>2202</v>
      </c>
      <c r="Q141" s="275" t="str">
        <f ca="1">+VLOOKUP(P141,CSOtherMaps!F:G,2,FALSE)</f>
        <v>Unspecified</v>
      </c>
    </row>
    <row r="142" spans="1:17" x14ac:dyDescent="0.2">
      <c r="A142" s="298">
        <v>170310</v>
      </c>
      <c r="B142" s="298">
        <v>212200</v>
      </c>
      <c r="D142" s="298" t="s">
        <v>2273</v>
      </c>
      <c r="E142" s="298" t="s">
        <v>6146</v>
      </c>
      <c r="F142" s="298" t="s">
        <v>1227</v>
      </c>
      <c r="L142" s="298" t="s">
        <v>5171</v>
      </c>
      <c r="M142" s="298" t="str">
        <f ca="1">+VLOOKUP(L142,Accounts!D:E,2,FALSE)</f>
        <v>Other Deferred Income</v>
      </c>
      <c r="N142" s="298">
        <v>214005</v>
      </c>
      <c r="O142" s="275" t="str">
        <f t="shared" si="2"/>
        <v>DEFERRED REVENUE</v>
      </c>
      <c r="P142" s="298" t="s">
        <v>2202</v>
      </c>
      <c r="Q142" s="275" t="str">
        <f ca="1">+VLOOKUP(P142,CSOtherMaps!F:G,2,FALSE)</f>
        <v>Unspecified</v>
      </c>
    </row>
    <row r="143" spans="1:17" x14ac:dyDescent="0.2">
      <c r="A143" s="298">
        <v>170315</v>
      </c>
      <c r="B143" s="298">
        <v>212300</v>
      </c>
      <c r="D143" s="298" t="s">
        <v>5590</v>
      </c>
      <c r="E143" s="298" t="s">
        <v>6146</v>
      </c>
      <c r="F143" s="298" t="s">
        <v>714</v>
      </c>
      <c r="L143" s="298" t="s">
        <v>510</v>
      </c>
      <c r="M143" s="298" t="str">
        <f ca="1">+VLOOKUP(L143,Accounts!D:E,2,FALSE)</f>
        <v>Common Stock</v>
      </c>
      <c r="N143" s="298">
        <v>300010</v>
      </c>
      <c r="O143" s="275" t="str">
        <f t="shared" si="2"/>
        <v>COMMON STOCK</v>
      </c>
      <c r="P143" s="298" t="s">
        <v>2202</v>
      </c>
      <c r="Q143" s="275" t="str">
        <f ca="1">+VLOOKUP(P143,CSOtherMaps!F:G,2,FALSE)</f>
        <v>Unspecified</v>
      </c>
    </row>
    <row r="144" spans="1:17" x14ac:dyDescent="0.2">
      <c r="A144" s="298">
        <v>170320</v>
      </c>
      <c r="B144" s="298">
        <v>212400</v>
      </c>
      <c r="D144" s="298" t="s">
        <v>5591</v>
      </c>
      <c r="E144" s="298" t="s">
        <v>6146</v>
      </c>
      <c r="F144" s="298" t="s">
        <v>1002</v>
      </c>
      <c r="L144" s="298" t="s">
        <v>511</v>
      </c>
      <c r="M144" s="298" t="str">
        <f ca="1">+VLOOKUP(L144,Accounts!D:E,2,FALSE)</f>
        <v>Additional Paid In Capital-Cash</v>
      </c>
      <c r="N144" s="298">
        <v>302005</v>
      </c>
      <c r="O144" s="275" t="str">
        <f t="shared" si="2"/>
        <v>ADDITIONAL PAID-IN CAPITAL</v>
      </c>
      <c r="P144" s="298" t="s">
        <v>2202</v>
      </c>
      <c r="Q144" s="275" t="str">
        <f ca="1">+VLOOKUP(P144,CSOtherMaps!F:G,2,FALSE)</f>
        <v>Unspecified</v>
      </c>
    </row>
    <row r="145" spans="1:17" x14ac:dyDescent="0.2">
      <c r="A145" s="298">
        <v>170325</v>
      </c>
      <c r="B145" s="298">
        <v>221290</v>
      </c>
      <c r="C145" s="300">
        <v>41624</v>
      </c>
      <c r="D145" s="298" t="s">
        <v>2820</v>
      </c>
      <c r="F145" s="298" t="s">
        <v>1220</v>
      </c>
      <c r="L145" s="298" t="s">
        <v>512</v>
      </c>
      <c r="M145" s="298" t="str">
        <f ca="1">+VLOOKUP(L145,Accounts!D:E,2,FALSE)</f>
        <v>Add'L Paid In Capital-ESOP Value</v>
      </c>
      <c r="N145" s="298">
        <v>302010</v>
      </c>
      <c r="O145" s="275" t="str">
        <f t="shared" si="2"/>
        <v>ADDITIONAL PAID-IN CAPITAL ESOP</v>
      </c>
      <c r="P145" s="298" t="s">
        <v>2202</v>
      </c>
      <c r="Q145" s="275" t="str">
        <f ca="1">+VLOOKUP(P145,CSOtherMaps!F:G,2,FALSE)</f>
        <v>Unspecified</v>
      </c>
    </row>
    <row r="146" spans="1:17" x14ac:dyDescent="0.2">
      <c r="A146" s="298">
        <v>170405</v>
      </c>
      <c r="B146" s="298">
        <v>211200</v>
      </c>
      <c r="D146" s="298" t="s">
        <v>2810</v>
      </c>
      <c r="E146" s="298" t="s">
        <v>6146</v>
      </c>
      <c r="F146" s="298" t="s">
        <v>1164</v>
      </c>
      <c r="L146" s="298" t="s">
        <v>1032</v>
      </c>
      <c r="M146" s="298" t="str">
        <f ca="1">+VLOOKUP(L146,Accounts!D:E,2,FALSE)</f>
        <v>Other Comprehensive Income: Net Pension</v>
      </c>
      <c r="N146" s="298">
        <v>304015</v>
      </c>
      <c r="O146" s="275" t="str">
        <f t="shared" si="2"/>
        <v>OTHER COMPREHENSIVE INCOME - PENSION</v>
      </c>
      <c r="P146" s="298" t="s">
        <v>2202</v>
      </c>
      <c r="Q146" s="275" t="str">
        <f ca="1">+VLOOKUP(P146,CSOtherMaps!F:G,2,FALSE)</f>
        <v>Unspecified</v>
      </c>
    </row>
    <row r="147" spans="1:17" x14ac:dyDescent="0.2">
      <c r="A147" s="298">
        <v>170505</v>
      </c>
      <c r="B147" s="298">
        <v>223200</v>
      </c>
      <c r="D147" s="298" t="s">
        <v>5592</v>
      </c>
      <c r="E147" s="298" t="s">
        <v>6146</v>
      </c>
      <c r="F147" s="298" t="s">
        <v>1191</v>
      </c>
      <c r="L147" s="298" t="s">
        <v>1033</v>
      </c>
      <c r="M147" s="298" t="str">
        <f ca="1">+VLOOKUP(L147,Accounts!D:E,2,FALSE)</f>
        <v>OCI Tax Effect: Net Pension</v>
      </c>
      <c r="N147" s="298">
        <v>304016</v>
      </c>
      <c r="O147" s="275" t="str">
        <f t="shared" si="2"/>
        <v>OTHER COMPREHENSIVE INCOME - TAX EFFECT OF PENSION</v>
      </c>
      <c r="P147" s="298" t="s">
        <v>2202</v>
      </c>
      <c r="Q147" s="275" t="str">
        <f ca="1">+VLOOKUP(P147,CSOtherMaps!F:G,2,FALSE)</f>
        <v>Unspecified</v>
      </c>
    </row>
    <row r="148" spans="1:17" x14ac:dyDescent="0.2">
      <c r="A148" s="298">
        <v>170510</v>
      </c>
      <c r="B148" s="298">
        <v>223230</v>
      </c>
      <c r="D148" s="298" t="s">
        <v>5593</v>
      </c>
      <c r="E148" s="298" t="s">
        <v>6146</v>
      </c>
      <c r="F148" s="298" t="s">
        <v>3970</v>
      </c>
      <c r="L148" s="298" t="s">
        <v>515</v>
      </c>
      <c r="M148" s="298" t="str">
        <f ca="1">+VLOOKUP(L148,Accounts!D:E,2,FALSE)</f>
        <v>Retained Earnings</v>
      </c>
      <c r="N148" s="298">
        <v>303005</v>
      </c>
      <c r="O148" s="275" t="str">
        <f t="shared" si="2"/>
        <v>RETAINED EARNINGS</v>
      </c>
      <c r="P148" s="298" t="s">
        <v>2202</v>
      </c>
      <c r="Q148" s="275" t="str">
        <f ca="1">+VLOOKUP(P148,CSOtherMaps!F:G,2,FALSE)</f>
        <v>Unspecified</v>
      </c>
    </row>
    <row r="149" spans="1:17" x14ac:dyDescent="0.2">
      <c r="A149" s="298">
        <v>170515</v>
      </c>
      <c r="B149" s="298">
        <v>223200</v>
      </c>
      <c r="D149" s="298" t="s">
        <v>5594</v>
      </c>
      <c r="E149" s="298" t="s">
        <v>6146</v>
      </c>
      <c r="F149" s="298" t="s">
        <v>1191</v>
      </c>
      <c r="L149" s="298" t="s">
        <v>516</v>
      </c>
      <c r="M149" s="298" t="str">
        <f ca="1">+VLOOKUP(L149,Accounts!D:E,2,FALSE)</f>
        <v>Dividends Paid (Standard)</v>
      </c>
      <c r="N149" s="298">
        <v>303010</v>
      </c>
      <c r="O149" s="275" t="str">
        <f t="shared" si="2"/>
        <v>RETAINED EARNINGS (DIVIDENDS)</v>
      </c>
      <c r="P149" s="298" t="s">
        <v>2202</v>
      </c>
      <c r="Q149" s="275" t="str">
        <f ca="1">+VLOOKUP(P149,CSOtherMaps!F:G,2,FALSE)</f>
        <v>Unspecified</v>
      </c>
    </row>
    <row r="150" spans="1:17" x14ac:dyDescent="0.2">
      <c r="A150" s="298">
        <v>170520</v>
      </c>
      <c r="B150" s="298">
        <v>245010</v>
      </c>
      <c r="D150" s="298" t="s">
        <v>5595</v>
      </c>
      <c r="E150" s="298" t="s">
        <v>6146</v>
      </c>
      <c r="F150" s="298" t="s">
        <v>4934</v>
      </c>
      <c r="L150" s="298" t="s">
        <v>278</v>
      </c>
      <c r="M150" s="298" t="str">
        <f ca="1">+VLOOKUP(L150,Accounts!D:E,2,FALSE)</f>
        <v>Dividends Paid (Additional)</v>
      </c>
      <c r="N150" s="298">
        <v>303010</v>
      </c>
      <c r="O150" s="275" t="str">
        <f t="shared" si="2"/>
        <v>RETAINED EARNINGS (DIVIDENDS)</v>
      </c>
      <c r="P150" s="298" t="s">
        <v>2202</v>
      </c>
      <c r="Q150" s="275" t="str">
        <f ca="1">+VLOOKUP(P150,CSOtherMaps!F:G,2,FALSE)</f>
        <v>Unspecified</v>
      </c>
    </row>
    <row r="151" spans="1:17" x14ac:dyDescent="0.2">
      <c r="A151" s="298">
        <v>170525</v>
      </c>
      <c r="B151" s="298">
        <v>221200</v>
      </c>
      <c r="D151" s="298" t="s">
        <v>2824</v>
      </c>
      <c r="E151" s="298" t="s">
        <v>6146</v>
      </c>
      <c r="F151" s="298" t="s">
        <v>3973</v>
      </c>
      <c r="L151" s="298" t="s">
        <v>517</v>
      </c>
      <c r="M151" s="298" t="str">
        <f ca="1">+VLOOKUP(L151,Accounts!D:E,2,FALSE)</f>
        <v>Basic Local Service</v>
      </c>
      <c r="N151" s="298">
        <v>401101</v>
      </c>
      <c r="O151" s="275" t="str">
        <f t="shared" si="2"/>
        <v>ACCESS</v>
      </c>
      <c r="P151" s="298" t="s">
        <v>6841</v>
      </c>
      <c r="Q151" s="275" t="str">
        <f ca="1">+VLOOKUP(P151,CSOtherMaps!F:G,2,FALSE)</f>
        <v>TELEPHONE</v>
      </c>
    </row>
    <row r="152" spans="1:17" x14ac:dyDescent="0.2">
      <c r="A152" s="298">
        <v>170530</v>
      </c>
      <c r="B152" s="298">
        <v>211600</v>
      </c>
      <c r="D152" s="298" t="s">
        <v>5596</v>
      </c>
      <c r="E152" s="298" t="s">
        <v>6146</v>
      </c>
      <c r="F152" s="298" t="s">
        <v>711</v>
      </c>
      <c r="L152" s="298" t="s">
        <v>4217</v>
      </c>
      <c r="M152" s="298" t="str">
        <f ca="1">+VLOOKUP(L152,Accounts!D:E,2,FALSE)</f>
        <v>Area Calling Plan Monthly Service</v>
      </c>
      <c r="N152" s="298">
        <v>401101</v>
      </c>
      <c r="O152" s="275" t="str">
        <f t="shared" si="2"/>
        <v>ACCESS</v>
      </c>
      <c r="P152" s="298" t="s">
        <v>6841</v>
      </c>
      <c r="Q152" s="275" t="str">
        <f ca="1">+VLOOKUP(P152,CSOtherMaps!F:G,2,FALSE)</f>
        <v>TELEPHONE</v>
      </c>
    </row>
    <row r="153" spans="1:17" x14ac:dyDescent="0.2">
      <c r="A153" s="298">
        <v>170535</v>
      </c>
      <c r="B153" s="298">
        <v>245020</v>
      </c>
      <c r="D153" s="298" t="s">
        <v>4475</v>
      </c>
      <c r="E153" s="298" t="s">
        <v>6146</v>
      </c>
      <c r="F153" s="298" t="s">
        <v>1225</v>
      </c>
      <c r="L153" s="298" t="s">
        <v>4227</v>
      </c>
      <c r="M153" s="298" t="str">
        <f ca="1">+VLOOKUP(L153,Accounts!D:E,2,FALSE)</f>
        <v>Private Line Revenue</v>
      </c>
      <c r="N153" s="298">
        <v>401101</v>
      </c>
      <c r="O153" s="275" t="str">
        <f t="shared" si="2"/>
        <v>ACCESS</v>
      </c>
      <c r="P153" s="298" t="s">
        <v>6855</v>
      </c>
      <c r="Q153" s="275" t="str">
        <f ca="1">+VLOOKUP(P153,CSOtherMaps!F:G,2,FALSE)</f>
        <v>TRANSPORT</v>
      </c>
    </row>
    <row r="154" spans="1:17" x14ac:dyDescent="0.2">
      <c r="A154" s="298">
        <v>170540</v>
      </c>
      <c r="B154" s="298">
        <v>212100</v>
      </c>
      <c r="D154" s="298" t="s">
        <v>5597</v>
      </c>
      <c r="E154" s="298" t="s">
        <v>6146</v>
      </c>
      <c r="F154" s="298" t="s">
        <v>5489</v>
      </c>
      <c r="L154" s="298" t="s">
        <v>4227</v>
      </c>
      <c r="M154" s="298" t="str">
        <f ca="1">+VLOOKUP(L154,Accounts!D:E,2,FALSE)</f>
        <v>Private Line Revenue</v>
      </c>
      <c r="N154" s="298">
        <v>401101</v>
      </c>
      <c r="O154" s="275" t="str">
        <f t="shared" si="2"/>
        <v>ACCESS</v>
      </c>
      <c r="P154" s="298" t="s">
        <v>6856</v>
      </c>
      <c r="Q154" s="275" t="e">
        <f ca="1">+VLOOKUP(P154,CSOtherMaps!F:G,2,FALSE)</f>
        <v>#N/A</v>
      </c>
    </row>
    <row r="155" spans="1:17" x14ac:dyDescent="0.2">
      <c r="A155" s="298">
        <v>170545</v>
      </c>
      <c r="B155" s="298">
        <v>212300</v>
      </c>
      <c r="D155" s="298" t="s">
        <v>5598</v>
      </c>
      <c r="E155" s="298" t="s">
        <v>6146</v>
      </c>
      <c r="F155" s="298" t="s">
        <v>714</v>
      </c>
      <c r="L155" s="298" t="s">
        <v>4227</v>
      </c>
      <c r="M155" s="298" t="str">
        <f ca="1">+VLOOKUP(L155,Accounts!D:E,2,FALSE)</f>
        <v>Private Line Revenue</v>
      </c>
      <c r="N155" s="298">
        <v>401101</v>
      </c>
      <c r="O155" s="275" t="str">
        <f t="shared" si="2"/>
        <v>ACCESS</v>
      </c>
      <c r="P155" s="298" t="s">
        <v>6857</v>
      </c>
      <c r="Q155" s="275" t="e">
        <f ca="1">+VLOOKUP(P155,CSOtherMaps!F:G,2,FALSE)</f>
        <v>#N/A</v>
      </c>
    </row>
    <row r="156" spans="1:17" x14ac:dyDescent="0.2">
      <c r="A156" s="298">
        <v>170550</v>
      </c>
      <c r="B156" s="298">
        <v>212200</v>
      </c>
      <c r="D156" s="298" t="s">
        <v>5599</v>
      </c>
      <c r="E156" s="298" t="s">
        <v>6146</v>
      </c>
      <c r="F156" s="298" t="s">
        <v>1227</v>
      </c>
      <c r="L156" s="298" t="s">
        <v>3318</v>
      </c>
      <c r="M156" s="298" t="str">
        <f ca="1">+VLOOKUP(L156,Accounts!D:E,2,FALSE)</f>
        <v>Private Line Revenue (Affiliated)</v>
      </c>
      <c r="N156" s="298">
        <v>401101</v>
      </c>
      <c r="O156" s="275" t="str">
        <f t="shared" si="2"/>
        <v>ACCESS</v>
      </c>
      <c r="P156" s="298" t="s">
        <v>6855</v>
      </c>
      <c r="Q156" s="275" t="str">
        <f ca="1">+VLOOKUP(P156,CSOtherMaps!F:G,2,FALSE)</f>
        <v>TRANSPORT</v>
      </c>
    </row>
    <row r="157" spans="1:17" x14ac:dyDescent="0.2">
      <c r="A157" s="298">
        <v>170555</v>
      </c>
      <c r="B157" s="298">
        <v>269300</v>
      </c>
      <c r="D157" s="298" t="s">
        <v>2307</v>
      </c>
      <c r="E157" s="298" t="s">
        <v>6146</v>
      </c>
      <c r="F157" s="298" t="s">
        <v>1237</v>
      </c>
      <c r="L157" s="298" t="s">
        <v>3318</v>
      </c>
      <c r="M157" s="298" t="str">
        <f ca="1">+VLOOKUP(L157,Accounts!D:E,2,FALSE)</f>
        <v>Private Line Revenue (Affiliated)</v>
      </c>
      <c r="N157" s="298">
        <v>401101</v>
      </c>
      <c r="O157" s="275" t="str">
        <f t="shared" si="2"/>
        <v>ACCESS</v>
      </c>
      <c r="P157" s="298" t="s">
        <v>6856</v>
      </c>
      <c r="Q157" s="275" t="e">
        <f ca="1">+VLOOKUP(P157,CSOtherMaps!F:G,2,FALSE)</f>
        <v>#N/A</v>
      </c>
    </row>
    <row r="158" spans="1:17" x14ac:dyDescent="0.2">
      <c r="A158" s="298">
        <v>170560</v>
      </c>
      <c r="B158" s="298">
        <v>269100</v>
      </c>
      <c r="D158" s="298" t="s">
        <v>2309</v>
      </c>
      <c r="E158" s="298" t="s">
        <v>6146</v>
      </c>
      <c r="F158" s="298" t="s">
        <v>1235</v>
      </c>
      <c r="L158" s="298" t="s">
        <v>3318</v>
      </c>
      <c r="M158" s="298" t="str">
        <f ca="1">+VLOOKUP(L158,Accounts!D:E,2,FALSE)</f>
        <v>Private Line Revenue (Affiliated)</v>
      </c>
      <c r="N158" s="298">
        <v>401101</v>
      </c>
      <c r="O158" s="275" t="str">
        <f t="shared" si="2"/>
        <v>ACCESS</v>
      </c>
      <c r="P158" s="298" t="s">
        <v>6857</v>
      </c>
      <c r="Q158" s="275" t="e">
        <f ca="1">+VLOOKUP(P158,CSOtherMaps!F:G,2,FALSE)</f>
        <v>#N/A</v>
      </c>
    </row>
    <row r="159" spans="1:17" x14ac:dyDescent="0.2">
      <c r="A159" s="298">
        <v>170565</v>
      </c>
      <c r="B159" s="298">
        <v>269200</v>
      </c>
      <c r="D159" s="298" t="s">
        <v>2311</v>
      </c>
      <c r="E159" s="298" t="s">
        <v>6146</v>
      </c>
      <c r="F159" s="298" t="s">
        <v>1236</v>
      </c>
      <c r="L159" s="298" t="s">
        <v>3318</v>
      </c>
      <c r="M159" s="298" t="str">
        <f ca="1">+VLOOKUP(L159,Accounts!D:E,2,FALSE)</f>
        <v>Private Line Revenue (Affiliated)</v>
      </c>
      <c r="N159" s="298">
        <v>401101</v>
      </c>
      <c r="O159" s="275" t="str">
        <f t="shared" si="2"/>
        <v>ACCESS</v>
      </c>
      <c r="P159" s="298" t="s">
        <v>6859</v>
      </c>
      <c r="Q159" s="275" t="e">
        <f ca="1">+VLOOKUP(P159,CSOtherMaps!F:G,2,FALSE)</f>
        <v>#N/A</v>
      </c>
    </row>
    <row r="160" spans="1:17" x14ac:dyDescent="0.2">
      <c r="A160" s="298">
        <v>170570</v>
      </c>
      <c r="B160" s="298">
        <v>269300</v>
      </c>
      <c r="D160" s="298" t="s">
        <v>5600</v>
      </c>
      <c r="E160" s="298" t="s">
        <v>6146</v>
      </c>
      <c r="F160" s="298" t="s">
        <v>1237</v>
      </c>
      <c r="L160" s="298" t="s">
        <v>518</v>
      </c>
      <c r="M160" s="298" t="str">
        <f ca="1">+VLOOKUP(L160,Accounts!D:E,2,FALSE)</f>
        <v>Calling Feature Revenue</v>
      </c>
      <c r="N160" s="298">
        <v>401101</v>
      </c>
      <c r="O160" s="275" t="str">
        <f t="shared" si="2"/>
        <v>ACCESS</v>
      </c>
      <c r="P160" s="298" t="s">
        <v>6861</v>
      </c>
      <c r="Q160" s="275" t="str">
        <f ca="1">+VLOOKUP(P160,CSOtherMaps!F:G,2,FALSE)</f>
        <v>CALLING FEATURES</v>
      </c>
    </row>
    <row r="161" spans="1:17" x14ac:dyDescent="0.2">
      <c r="A161" s="298">
        <v>170575</v>
      </c>
      <c r="B161" s="298">
        <v>269100</v>
      </c>
      <c r="D161" s="298" t="s">
        <v>5601</v>
      </c>
      <c r="E161" s="298" t="s">
        <v>6146</v>
      </c>
      <c r="F161" s="298" t="s">
        <v>1235</v>
      </c>
      <c r="L161" s="298" t="s">
        <v>5849</v>
      </c>
      <c r="M161" s="298" t="str">
        <f ca="1">+VLOOKUP(L161,Accounts!D:E,2,FALSE)</f>
        <v>Other Local Exchange Revenue</v>
      </c>
      <c r="N161" s="298">
        <v>415001</v>
      </c>
      <c r="O161" s="275" t="str">
        <f t="shared" si="2"/>
        <v>UNIVERSAL SVC FUND REV</v>
      </c>
      <c r="P161" s="298" t="s">
        <v>2202</v>
      </c>
      <c r="Q161" s="275" t="str">
        <f ca="1">+VLOOKUP(P161,CSOtherMaps!F:G,2,FALSE)</f>
        <v>Unspecified</v>
      </c>
    </row>
    <row r="162" spans="1:17" x14ac:dyDescent="0.2">
      <c r="A162" s="298">
        <v>170580</v>
      </c>
      <c r="B162" s="298">
        <v>269100</v>
      </c>
      <c r="C162" s="300">
        <v>40255</v>
      </c>
      <c r="D162" s="298" t="s">
        <v>5895</v>
      </c>
      <c r="E162" s="298" t="s">
        <v>6146</v>
      </c>
      <c r="F162" s="298" t="s">
        <v>1235</v>
      </c>
      <c r="H162" s="298" t="s">
        <v>5896</v>
      </c>
      <c r="L162" s="298" t="s">
        <v>520</v>
      </c>
      <c r="M162" s="298" t="str">
        <f ca="1">+VLOOKUP(L162,Accounts!D:E,2,FALSE)</f>
        <v>Subscriber Line Charges</v>
      </c>
      <c r="N162" s="298">
        <v>401101</v>
      </c>
      <c r="O162" s="275" t="str">
        <f t="shared" si="2"/>
        <v>ACCESS</v>
      </c>
      <c r="P162" s="298" t="s">
        <v>6841</v>
      </c>
      <c r="Q162" s="275" t="str">
        <f ca="1">+VLOOKUP(P162,CSOtherMaps!F:G,2,FALSE)</f>
        <v>TELEPHONE</v>
      </c>
    </row>
    <row r="163" spans="1:17" x14ac:dyDescent="0.2">
      <c r="A163" s="298">
        <v>170585</v>
      </c>
      <c r="B163" s="298">
        <v>211600</v>
      </c>
      <c r="D163" s="298" t="s">
        <v>5892</v>
      </c>
      <c r="E163" s="298" t="s">
        <v>6146</v>
      </c>
      <c r="F163" s="298" t="s">
        <v>711</v>
      </c>
      <c r="L163" s="298" t="s">
        <v>3322</v>
      </c>
      <c r="M163" s="298" t="str">
        <f ca="1">+VLOOKUP(L163,Accounts!D:E,2,FALSE)</f>
        <v>Switched access - CABS</v>
      </c>
      <c r="N163" s="298">
        <v>421020</v>
      </c>
      <c r="O163" s="275" t="str">
        <f t="shared" si="2"/>
        <v>SWITCHED ACCESS - CABS</v>
      </c>
      <c r="P163" s="298" t="s">
        <v>2202</v>
      </c>
      <c r="Q163" s="275" t="str">
        <f ca="1">+VLOOKUP(P163,CSOtherMaps!F:G,2,FALSE)</f>
        <v>Unspecified</v>
      </c>
    </row>
    <row r="164" spans="1:17" x14ac:dyDescent="0.2">
      <c r="A164" s="298">
        <v>170590</v>
      </c>
      <c r="B164" s="298">
        <v>269300</v>
      </c>
      <c r="C164" s="300">
        <v>40843</v>
      </c>
      <c r="D164" s="298" t="s">
        <v>6417</v>
      </c>
      <c r="E164" s="298" t="s">
        <v>6146</v>
      </c>
      <c r="F164" s="298" t="s">
        <v>6182</v>
      </c>
      <c r="L164" s="298" t="s">
        <v>523</v>
      </c>
      <c r="M164" s="298" t="str">
        <f ca="1">+VLOOKUP(L164,Accounts!D:E,2,FALSE)</f>
        <v>Long Distance Revenue</v>
      </c>
      <c r="N164" s="298">
        <v>401401</v>
      </c>
      <c r="O164" s="275" t="str">
        <f t="shared" si="2"/>
        <v>LONG DISTANCE</v>
      </c>
      <c r="P164" s="298" t="s">
        <v>6841</v>
      </c>
      <c r="Q164" s="275" t="str">
        <f ca="1">+VLOOKUP(P164,CSOtherMaps!F:G,2,FALSE)</f>
        <v>TELEPHONE</v>
      </c>
    </row>
    <row r="165" spans="1:17" x14ac:dyDescent="0.2">
      <c r="A165" s="298">
        <v>170605</v>
      </c>
      <c r="B165" s="298">
        <v>223200</v>
      </c>
      <c r="C165" s="300">
        <v>41710</v>
      </c>
      <c r="D165" s="298" t="s">
        <v>2285</v>
      </c>
      <c r="F165" s="298" t="s">
        <v>1191</v>
      </c>
      <c r="L165" s="298" t="s">
        <v>3325</v>
      </c>
      <c r="M165" s="298" t="str">
        <f ca="1">+VLOOKUP(L165,Accounts!D:E,2,FALSE)</f>
        <v>Long Distance Revenue (Affiliated)</v>
      </c>
      <c r="N165" s="298">
        <v>401401</v>
      </c>
      <c r="O165" s="275" t="str">
        <f t="shared" si="2"/>
        <v>LONG DISTANCE</v>
      </c>
      <c r="P165" s="298" t="s">
        <v>6841</v>
      </c>
      <c r="Q165" s="275" t="str">
        <f ca="1">+VLOOKUP(P165,CSOtherMaps!F:G,2,FALSE)</f>
        <v>TELEPHONE</v>
      </c>
    </row>
    <row r="166" spans="1:17" x14ac:dyDescent="0.2">
      <c r="A166" s="298">
        <v>170610</v>
      </c>
      <c r="B166" s="298">
        <v>223230</v>
      </c>
      <c r="C166" s="300">
        <v>41710</v>
      </c>
      <c r="D166" s="298" t="s">
        <v>6615</v>
      </c>
      <c r="F166" s="298" t="s">
        <v>3970</v>
      </c>
      <c r="L166" s="298" t="s">
        <v>1112</v>
      </c>
      <c r="M166" s="298" t="str">
        <f ca="1">+VLOOKUP(L166,Accounts!D:E,2,FALSE)</f>
        <v>Internet service revenue</v>
      </c>
      <c r="N166" s="298">
        <v>401101</v>
      </c>
      <c r="O166" s="275" t="str">
        <f t="shared" si="2"/>
        <v>ACCESS</v>
      </c>
      <c r="P166" s="298" t="s">
        <v>6868</v>
      </c>
      <c r="Q166" s="275" t="str">
        <f ca="1">+VLOOKUP(P166,CSOtherMaps!F:G,2,FALSE)</f>
        <v>INTERNET</v>
      </c>
    </row>
    <row r="167" spans="1:17" x14ac:dyDescent="0.2">
      <c r="A167" s="298">
        <v>170615</v>
      </c>
      <c r="B167" s="298">
        <v>223250</v>
      </c>
      <c r="C167" s="300">
        <v>41710</v>
      </c>
      <c r="D167" s="298" t="s">
        <v>6616</v>
      </c>
      <c r="F167" s="298" t="s">
        <v>6569</v>
      </c>
      <c r="L167" s="298" t="s">
        <v>6078</v>
      </c>
      <c r="M167" s="298" t="str">
        <f ca="1">+VLOOKUP(L167,Accounts!D:E,2,FALSE)</f>
        <v>VoIP service revenues</v>
      </c>
      <c r="N167" s="298">
        <v>401101</v>
      </c>
      <c r="O167" s="275" t="str">
        <f t="shared" si="2"/>
        <v>ACCESS</v>
      </c>
      <c r="P167" s="298" t="s">
        <v>6870</v>
      </c>
      <c r="Q167" s="275" t="str">
        <f ca="1">+VLOOKUP(P167,CSOtherMaps!F:G,2,FALSE)</f>
        <v>VOIP</v>
      </c>
    </row>
    <row r="168" spans="1:17" x14ac:dyDescent="0.2">
      <c r="A168" s="298">
        <v>170620</v>
      </c>
      <c r="B168" s="298">
        <v>223300</v>
      </c>
      <c r="C168" s="300">
        <v>41703</v>
      </c>
      <c r="D168" s="298" t="s">
        <v>2814</v>
      </c>
      <c r="F168" s="298" t="s">
        <v>1217</v>
      </c>
      <c r="L168" s="298" t="s">
        <v>6873</v>
      </c>
      <c r="M168" s="298" t="str">
        <f ca="1">+VLOOKUP(L168,Accounts!D:E,2,FALSE)</f>
        <v>VoIP wholesale revenues (Affiliated)</v>
      </c>
      <c r="N168" s="298">
        <v>401101</v>
      </c>
      <c r="O168" s="275" t="str">
        <f t="shared" si="2"/>
        <v>ACCESS</v>
      </c>
      <c r="P168" s="298" t="s">
        <v>6870</v>
      </c>
      <c r="Q168" s="275" t="str">
        <f ca="1">+VLOOKUP(P168,CSOtherMaps!F:G,2,FALSE)</f>
        <v>VOIP</v>
      </c>
    </row>
    <row r="169" spans="1:17" x14ac:dyDescent="0.2">
      <c r="A169" s="298">
        <v>170625</v>
      </c>
      <c r="B169" s="298">
        <v>231100</v>
      </c>
      <c r="C169" s="300">
        <v>41710</v>
      </c>
      <c r="D169" s="298" t="s">
        <v>6617</v>
      </c>
      <c r="F169" s="298" t="s">
        <v>1193</v>
      </c>
      <c r="L169" s="298" t="s">
        <v>1110</v>
      </c>
      <c r="M169" s="298" t="str">
        <f ca="1">+VLOOKUP(L169,Accounts!D:E,2,FALSE)</f>
        <v>Video service revenue</v>
      </c>
      <c r="N169" s="298">
        <v>401101</v>
      </c>
      <c r="O169" s="275" t="str">
        <f t="shared" si="2"/>
        <v>ACCESS</v>
      </c>
      <c r="P169" s="298" t="s">
        <v>1344</v>
      </c>
      <c r="Q169" s="275" t="str">
        <f ca="1">+VLOOKUP(P169,CSOtherMaps!F:G,2,FALSE)</f>
        <v>VIDEO</v>
      </c>
    </row>
    <row r="170" spans="1:17" x14ac:dyDescent="0.2">
      <c r="A170" s="298">
        <v>170630</v>
      </c>
      <c r="B170" s="298">
        <v>232100</v>
      </c>
      <c r="C170" s="300">
        <v>41710</v>
      </c>
      <c r="D170" s="298" t="s">
        <v>6618</v>
      </c>
      <c r="F170" s="298" t="s">
        <v>2840</v>
      </c>
      <c r="L170" s="298" t="s">
        <v>4633</v>
      </c>
      <c r="M170" s="298" t="str">
        <f ca="1">+VLOOKUP(L170,Accounts!D:E,2,FALSE)</f>
        <v>Equipment sales</v>
      </c>
      <c r="N170" s="298">
        <v>410005</v>
      </c>
      <c r="O170" s="275" t="str">
        <f t="shared" si="2"/>
        <v>EQUIPMENT SALES</v>
      </c>
      <c r="P170" s="298" t="s">
        <v>2202</v>
      </c>
      <c r="Q170" s="275" t="str">
        <f ca="1">+VLOOKUP(P170,CSOtherMaps!F:G,2,FALSE)</f>
        <v>Unspecified</v>
      </c>
    </row>
    <row r="171" spans="1:17" x14ac:dyDescent="0.2">
      <c r="A171" s="298">
        <v>170635</v>
      </c>
      <c r="B171" s="298">
        <v>241000</v>
      </c>
      <c r="C171" s="300">
        <v>41710</v>
      </c>
      <c r="D171" s="298" t="s">
        <v>6619</v>
      </c>
      <c r="F171" s="298" t="s">
        <v>3972</v>
      </c>
      <c r="L171" s="298" t="s">
        <v>4634</v>
      </c>
      <c r="M171" s="298" t="str">
        <f ca="1">+VLOOKUP(L171,Accounts!D:E,2,FALSE)</f>
        <v>Equipment lease revenues</v>
      </c>
      <c r="N171" s="298">
        <v>402099</v>
      </c>
      <c r="O171" s="275" t="str">
        <f t="shared" si="2"/>
        <v>MISCELLANEOUS REVENUE</v>
      </c>
      <c r="P171" s="298" t="s">
        <v>2202</v>
      </c>
      <c r="Q171" s="275" t="str">
        <f ca="1">+VLOOKUP(P171,CSOtherMaps!F:G,2,FALSE)</f>
        <v>Unspecified</v>
      </c>
    </row>
    <row r="172" spans="1:17" x14ac:dyDescent="0.2">
      <c r="A172" s="298">
        <v>170640</v>
      </c>
      <c r="B172" s="298">
        <v>242310</v>
      </c>
      <c r="C172" s="300">
        <v>41710</v>
      </c>
      <c r="D172" s="298" t="s">
        <v>6612</v>
      </c>
      <c r="F172" s="298" t="s">
        <v>3975</v>
      </c>
      <c r="L172" s="298" t="s">
        <v>4635</v>
      </c>
      <c r="M172" s="298" t="str">
        <f ca="1">+VLOOKUP(L172,Accounts!D:E,2,FALSE)</f>
        <v>Installation &amp; Setup charges</v>
      </c>
      <c r="N172" s="298">
        <v>402099</v>
      </c>
      <c r="O172" s="275" t="str">
        <f t="shared" si="2"/>
        <v>MISCELLANEOUS REVENUE</v>
      </c>
      <c r="P172" s="298" t="s">
        <v>2202</v>
      </c>
      <c r="Q172" s="275" t="str">
        <f ca="1">+VLOOKUP(P172,CSOtherMaps!F:G,2,FALSE)</f>
        <v>Unspecified</v>
      </c>
    </row>
    <row r="173" spans="1:17" x14ac:dyDescent="0.2">
      <c r="A173" s="298">
        <v>171005</v>
      </c>
      <c r="B173" s="298">
        <v>269500</v>
      </c>
      <c r="D173" s="298" t="s">
        <v>5602</v>
      </c>
      <c r="E173" s="298" t="s">
        <v>6146</v>
      </c>
      <c r="F173" s="298" t="s">
        <v>4936</v>
      </c>
      <c r="L173" s="298" t="s">
        <v>4636</v>
      </c>
      <c r="M173" s="298" t="str">
        <f ca="1">+VLOOKUP(L173,Accounts!D:E,2,FALSE)</f>
        <v>Maintenance charges</v>
      </c>
      <c r="N173" s="298">
        <v>402099</v>
      </c>
      <c r="O173" s="275" t="str">
        <f t="shared" si="2"/>
        <v>MISCELLANEOUS REVENUE</v>
      </c>
      <c r="P173" s="298" t="s">
        <v>2202</v>
      </c>
      <c r="Q173" s="275" t="str">
        <f ca="1">+VLOOKUP(P173,CSOtherMaps!F:G,2,FALSE)</f>
        <v>Unspecified</v>
      </c>
    </row>
    <row r="174" spans="1:17" x14ac:dyDescent="0.2">
      <c r="A174" s="298">
        <v>179005</v>
      </c>
      <c r="B174" s="298">
        <v>310000</v>
      </c>
      <c r="D174" s="298" t="s">
        <v>2329</v>
      </c>
      <c r="E174" s="298" t="s">
        <v>6146</v>
      </c>
      <c r="F174" s="298" t="s">
        <v>1239</v>
      </c>
      <c r="L174" s="298" t="s">
        <v>4637</v>
      </c>
      <c r="M174" s="298" t="str">
        <f ca="1">+VLOOKUP(L174,Accounts!D:E,2,FALSE)</f>
        <v>Maintenance plan revenues</v>
      </c>
      <c r="N174" s="298">
        <v>402099</v>
      </c>
      <c r="O174" s="275" t="str">
        <f t="shared" si="2"/>
        <v>MISCELLANEOUS REVENUE</v>
      </c>
      <c r="P174" s="298" t="s">
        <v>2202</v>
      </c>
      <c r="Q174" s="275" t="str">
        <f ca="1">+VLOOKUP(P174,CSOtherMaps!F:G,2,FALSE)</f>
        <v>Unspecified</v>
      </c>
    </row>
    <row r="175" spans="1:17" x14ac:dyDescent="0.2">
      <c r="A175" s="298">
        <v>179010</v>
      </c>
      <c r="B175" s="298">
        <v>320000</v>
      </c>
      <c r="D175" s="298" t="s">
        <v>5603</v>
      </c>
      <c r="E175" s="298" t="s">
        <v>6146</v>
      </c>
      <c r="F175" s="298" t="s">
        <v>5490</v>
      </c>
      <c r="L175" s="298" t="s">
        <v>5461</v>
      </c>
      <c r="M175" s="298" t="str">
        <f ca="1">+VLOOKUP(L175,Accounts!D:E,2,FALSE)</f>
        <v>Deregulated fees &amp; other charges</v>
      </c>
      <c r="N175" s="298">
        <v>401101</v>
      </c>
      <c r="O175" s="275" t="str">
        <f t="shared" si="2"/>
        <v>ACCESS</v>
      </c>
      <c r="P175" s="298" t="s">
        <v>6868</v>
      </c>
      <c r="Q175" s="275" t="str">
        <f ca="1">+VLOOKUP(P175,CSOtherMaps!F:G,2,FALSE)</f>
        <v>INTERNET</v>
      </c>
    </row>
    <row r="176" spans="1:17" x14ac:dyDescent="0.2">
      <c r="A176" s="298">
        <v>179015</v>
      </c>
      <c r="B176" s="298">
        <v>350000</v>
      </c>
      <c r="D176" s="298" t="s">
        <v>2971</v>
      </c>
      <c r="E176" s="298" t="s">
        <v>6146</v>
      </c>
      <c r="F176" s="298" t="s">
        <v>4565</v>
      </c>
      <c r="L176" s="298" t="s">
        <v>3352</v>
      </c>
      <c r="M176" s="298" t="str">
        <f ca="1">+VLOOKUP(L176,Accounts!D:E,2,FALSE)</f>
        <v>Directory Revenue</v>
      </c>
      <c r="N176" s="298">
        <v>402004</v>
      </c>
      <c r="O176" s="275" t="str">
        <f t="shared" si="2"/>
        <v>DIRECTORY ASSISTANCE</v>
      </c>
      <c r="P176" s="298" t="s">
        <v>2202</v>
      </c>
      <c r="Q176" s="275" t="str">
        <f ca="1">+VLOOKUP(P176,CSOtherMaps!F:G,2,FALSE)</f>
        <v>Unspecified</v>
      </c>
    </row>
    <row r="177" spans="1:17" x14ac:dyDescent="0.2">
      <c r="A177" s="298">
        <v>179020</v>
      </c>
      <c r="B177" s="298">
        <v>350020</v>
      </c>
      <c r="D177" s="298" t="s">
        <v>5604</v>
      </c>
      <c r="E177" s="298" t="s">
        <v>6146</v>
      </c>
      <c r="F177" s="298" t="s">
        <v>5488</v>
      </c>
      <c r="L177" s="298" t="s">
        <v>3353</v>
      </c>
      <c r="M177" s="298" t="str">
        <f ca="1">+VLOOKUP(L177,Accounts!D:E,2,FALSE)</f>
        <v>Rent Revenue</v>
      </c>
      <c r="N177" s="298">
        <v>421010</v>
      </c>
      <c r="O177" s="275" t="str">
        <f t="shared" si="2"/>
        <v>TOWER RENTAL REVENUE</v>
      </c>
      <c r="P177" s="298" t="s">
        <v>2202</v>
      </c>
      <c r="Q177" s="275" t="str">
        <f ca="1">+VLOOKUP(P177,CSOtherMaps!F:G,2,FALSE)</f>
        <v>Unspecified</v>
      </c>
    </row>
    <row r="178" spans="1:17" x14ac:dyDescent="0.2">
      <c r="A178" s="298">
        <v>179025</v>
      </c>
      <c r="B178" s="298">
        <v>350005</v>
      </c>
      <c r="D178" s="298" t="s">
        <v>5605</v>
      </c>
      <c r="E178" s="298" t="s">
        <v>6146</v>
      </c>
      <c r="F178" s="298" t="s">
        <v>5491</v>
      </c>
      <c r="L178" s="298" t="s">
        <v>3357</v>
      </c>
      <c r="M178" s="298" t="str">
        <f ca="1">+VLOOKUP(L178,Accounts!D:E,2,FALSE)</f>
        <v>General Corporate services revenues</v>
      </c>
      <c r="N178" s="298">
        <v>421012</v>
      </c>
      <c r="O178" s="275" t="str">
        <f t="shared" si="2"/>
        <v>OTHER NETWORK REVENUE</v>
      </c>
      <c r="P178" s="298" t="s">
        <v>2202</v>
      </c>
      <c r="Q178" s="275" t="str">
        <f ca="1">+VLOOKUP(P178,CSOtherMaps!F:G,2,FALSE)</f>
        <v>Unspecified</v>
      </c>
    </row>
    <row r="179" spans="1:17" x14ac:dyDescent="0.2">
      <c r="A179" s="298">
        <v>180041</v>
      </c>
      <c r="B179" s="298">
        <v>141090</v>
      </c>
      <c r="C179" s="300">
        <v>42081</v>
      </c>
      <c r="D179" s="298" t="s">
        <v>7251</v>
      </c>
      <c r="F179" s="298" t="s">
        <v>3303</v>
      </c>
      <c r="L179" s="298" t="s">
        <v>3358</v>
      </c>
      <c r="M179" s="298" t="str">
        <f ca="1">+VLOOKUP(L179,Accounts!D:E,2,FALSE)</f>
        <v>Affiliate Corporate Services Revenue</v>
      </c>
      <c r="N179" s="298">
        <v>422010</v>
      </c>
      <c r="O179" s="275" t="str">
        <f t="shared" si="2"/>
        <v>AFFILIATED SERVICES-BRANCH</v>
      </c>
      <c r="P179" s="298" t="s">
        <v>2202</v>
      </c>
      <c r="Q179" s="275" t="str">
        <f ca="1">+VLOOKUP(P179,CSOtherMaps!F:G,2,FALSE)</f>
        <v>Unspecified</v>
      </c>
    </row>
    <row r="180" spans="1:17" x14ac:dyDescent="0.2">
      <c r="A180" s="305">
        <v>180105</v>
      </c>
      <c r="B180" s="305">
        <v>141090</v>
      </c>
      <c r="C180" s="305"/>
      <c r="D180" s="305" t="s">
        <v>5606</v>
      </c>
      <c r="E180" s="305" t="s">
        <v>6146</v>
      </c>
      <c r="F180" s="305" t="s">
        <v>3303</v>
      </c>
      <c r="G180" s="305"/>
      <c r="H180" s="306" t="s">
        <v>6440</v>
      </c>
      <c r="I180" s="298" t="s">
        <v>6124</v>
      </c>
      <c r="L180" s="298" t="s">
        <v>1122</v>
      </c>
      <c r="M180" s="298" t="str">
        <f ca="1">+VLOOKUP(L180,Accounts!D:E,2,FALSE)</f>
        <v>Affiliate Customer Operations Revenue</v>
      </c>
      <c r="N180" s="298">
        <v>422010</v>
      </c>
      <c r="O180" s="275" t="str">
        <f t="shared" si="2"/>
        <v>AFFILIATED SERVICES-BRANCH</v>
      </c>
      <c r="P180" s="298" t="s">
        <v>2202</v>
      </c>
      <c r="Q180" s="275" t="str">
        <f ca="1">+VLOOKUP(P180,CSOtherMaps!F:G,2,FALSE)</f>
        <v>Unspecified</v>
      </c>
    </row>
    <row r="181" spans="1:17" x14ac:dyDescent="0.2">
      <c r="A181" s="298">
        <v>180107</v>
      </c>
      <c r="B181" s="298">
        <v>141090</v>
      </c>
      <c r="C181" s="300">
        <v>41414</v>
      </c>
      <c r="D181" s="298" t="s">
        <v>6585</v>
      </c>
      <c r="F181" s="298" t="s">
        <v>3303</v>
      </c>
      <c r="H181" s="307"/>
      <c r="L181" s="298" t="s">
        <v>3351</v>
      </c>
      <c r="M181" s="298" t="str">
        <f ca="1">+VLOOKUP(L181,Accounts!D:E,2,FALSE)</f>
        <v>Affiliate Plant Operations Revenue IRU Maint</v>
      </c>
      <c r="N181" s="298">
        <v>422010</v>
      </c>
      <c r="O181" s="275" t="str">
        <f t="shared" si="2"/>
        <v>AFFILIATED SERVICES-BRANCH</v>
      </c>
      <c r="P181" s="298" t="s">
        <v>2202</v>
      </c>
      <c r="Q181" s="275" t="str">
        <f ca="1">+VLOOKUP(P181,CSOtherMaps!F:G,2,FALSE)</f>
        <v>Unspecified</v>
      </c>
    </row>
    <row r="182" spans="1:17" x14ac:dyDescent="0.2">
      <c r="A182" s="298">
        <v>180110</v>
      </c>
      <c r="B182" s="298">
        <v>143970</v>
      </c>
      <c r="C182" s="300">
        <v>40645</v>
      </c>
      <c r="D182" s="298" t="s">
        <v>6306</v>
      </c>
      <c r="E182" s="298" t="s">
        <v>6146</v>
      </c>
      <c r="F182" s="298" t="s">
        <v>6303</v>
      </c>
      <c r="H182" s="307"/>
      <c r="L182" s="298" t="s">
        <v>5853</v>
      </c>
      <c r="M182" s="298" t="str">
        <f ca="1">+VLOOKUP(L182,Accounts!D:E,2,FALSE)</f>
        <v>Affiliate Plant Operations Revenue Billing App</v>
      </c>
      <c r="N182" s="298">
        <v>422010</v>
      </c>
      <c r="O182" s="275" t="str">
        <f t="shared" si="2"/>
        <v>AFFILIATED SERVICES-BRANCH</v>
      </c>
      <c r="P182" s="298" t="s">
        <v>2202</v>
      </c>
      <c r="Q182" s="275" t="str">
        <f ca="1">+VLOOKUP(P182,CSOtherMaps!F:G,2,FALSE)</f>
        <v>Unspecified</v>
      </c>
    </row>
    <row r="183" spans="1:17" x14ac:dyDescent="0.2">
      <c r="A183" s="298">
        <v>180120</v>
      </c>
      <c r="B183" s="298">
        <v>141060</v>
      </c>
      <c r="C183" s="300">
        <v>41710</v>
      </c>
      <c r="D183" s="298" t="s">
        <v>6613</v>
      </c>
      <c r="F183" s="298" t="s">
        <v>6238</v>
      </c>
      <c r="H183" s="307"/>
      <c r="L183" s="298" t="s">
        <v>3348</v>
      </c>
      <c r="M183" s="298" t="str">
        <f ca="1">+VLOOKUP(L183,Accounts!D:E,2,FALSE)</f>
        <v>Other incidental operating revenues</v>
      </c>
      <c r="N183" s="298">
        <v>402099</v>
      </c>
      <c r="O183" s="275" t="str">
        <f t="shared" si="2"/>
        <v>MISCELLANEOUS REVENUE</v>
      </c>
      <c r="P183" s="298" t="s">
        <v>2202</v>
      </c>
      <c r="Q183" s="275" t="str">
        <f ca="1">+VLOOKUP(P183,CSOtherMaps!F:G,2,FALSE)</f>
        <v>Unspecified</v>
      </c>
    </row>
    <row r="184" spans="1:17" x14ac:dyDescent="0.2">
      <c r="A184" s="305">
        <v>180205</v>
      </c>
      <c r="B184" s="305">
        <v>141091</v>
      </c>
      <c r="C184" s="308">
        <v>41859</v>
      </c>
      <c r="D184" s="305" t="s">
        <v>6435</v>
      </c>
      <c r="E184" s="305" t="s">
        <v>6146</v>
      </c>
      <c r="F184" s="305" t="s">
        <v>4565</v>
      </c>
      <c r="G184" s="305"/>
      <c r="H184" s="306" t="s">
        <v>7107</v>
      </c>
      <c r="L184" s="298" t="s">
        <v>3350</v>
      </c>
      <c r="M184" s="298" t="str">
        <f ca="1">+VLOOKUP(L184,Accounts!D:E,2,FALSE)</f>
        <v>Uncollectible Revenues</v>
      </c>
      <c r="N184" s="298">
        <v>404010</v>
      </c>
      <c r="O184" s="275" t="str">
        <f t="shared" si="2"/>
        <v>UNCOLLECTIBLE REVENUES</v>
      </c>
      <c r="P184" s="298" t="s">
        <v>2202</v>
      </c>
      <c r="Q184" s="275" t="str">
        <f ca="1">+VLOOKUP(P184,CSOtherMaps!F:G,2,FALSE)</f>
        <v>Unspecified</v>
      </c>
    </row>
    <row r="185" spans="1:17" x14ac:dyDescent="0.2">
      <c r="A185" s="298">
        <v>180207</v>
      </c>
      <c r="B185" s="303">
        <v>350000</v>
      </c>
      <c r="C185" s="300">
        <v>41414</v>
      </c>
      <c r="D185" s="298" t="s">
        <v>6586</v>
      </c>
      <c r="F185" s="298" t="s">
        <v>4565</v>
      </c>
      <c r="L185" s="298" t="s">
        <v>3359</v>
      </c>
      <c r="M185" s="298" t="str">
        <f ca="1">+VLOOKUP(L185,Accounts!D:E,2,FALSE)</f>
        <v>Salaries</v>
      </c>
      <c r="N185" s="298">
        <v>601110</v>
      </c>
      <c r="O185" s="275" t="str">
        <f t="shared" si="2"/>
        <v>SALARIES</v>
      </c>
      <c r="P185" s="298" t="s">
        <v>2202</v>
      </c>
      <c r="Q185" s="275" t="str">
        <f ca="1">+VLOOKUP(P185,CSOtherMaps!F:G,2,FALSE)</f>
        <v>Unspecified</v>
      </c>
    </row>
    <row r="186" spans="1:17" x14ac:dyDescent="0.2">
      <c r="A186" s="298">
        <v>180210</v>
      </c>
      <c r="B186" s="298">
        <v>143971</v>
      </c>
      <c r="C186" s="300">
        <v>40645</v>
      </c>
      <c r="D186" s="298" t="s">
        <v>6307</v>
      </c>
      <c r="E186" s="298" t="s">
        <v>6146</v>
      </c>
      <c r="F186" s="298" t="s">
        <v>6302</v>
      </c>
      <c r="L186" s="298" t="s">
        <v>582</v>
      </c>
      <c r="M186" s="298" t="str">
        <f ca="1">+VLOOKUP(L186,Accounts!D:E,2,FALSE)</f>
        <v>Vehicle Allowance</v>
      </c>
      <c r="N186" s="298">
        <v>601265</v>
      </c>
      <c r="O186" s="275" t="str">
        <f t="shared" si="2"/>
        <v>VEHICLE ALLOWANCE</v>
      </c>
      <c r="P186" s="298" t="s">
        <v>2202</v>
      </c>
      <c r="Q186" s="275" t="str">
        <f ca="1">+VLOOKUP(P186,CSOtherMaps!F:G,2,FALSE)</f>
        <v>Unspecified</v>
      </c>
    </row>
    <row r="187" spans="1:17" x14ac:dyDescent="0.2">
      <c r="A187" s="298">
        <v>185005</v>
      </c>
      <c r="B187" s="298">
        <v>200700</v>
      </c>
      <c r="C187" s="300">
        <v>40296</v>
      </c>
      <c r="D187" s="298" t="s">
        <v>6155</v>
      </c>
      <c r="E187" s="298" t="s">
        <v>6146</v>
      </c>
      <c r="L187" s="298" t="s">
        <v>3089</v>
      </c>
      <c r="M187" s="298" t="str">
        <f ca="1">+VLOOKUP(L187,Accounts!D:E,2,FALSE)</f>
        <v>Tuition Reimbursement</v>
      </c>
      <c r="N187" s="298">
        <v>601306</v>
      </c>
      <c r="O187" s="275" t="str">
        <f t="shared" si="2"/>
        <v>TUITION ASSISTANCE</v>
      </c>
      <c r="P187" s="298" t="s">
        <v>2202</v>
      </c>
      <c r="Q187" s="275" t="str">
        <f ca="1">+VLOOKUP(P187,CSOtherMaps!F:G,2,FALSE)</f>
        <v>Unspecified</v>
      </c>
    </row>
    <row r="188" spans="1:17" x14ac:dyDescent="0.2">
      <c r="A188" s="298">
        <v>185007</v>
      </c>
      <c r="B188" s="298">
        <v>200701</v>
      </c>
      <c r="C188" s="300">
        <v>42038</v>
      </c>
      <c r="D188" s="298" t="s">
        <v>7236</v>
      </c>
      <c r="F188" s="298" t="s">
        <v>1238</v>
      </c>
      <c r="L188" s="298" t="s">
        <v>3360</v>
      </c>
      <c r="M188" s="298" t="str">
        <f ca="1">+VLOOKUP(L188,Accounts!D:E,2,FALSE)</f>
        <v>Performance Bonuses</v>
      </c>
      <c r="N188" s="298">
        <v>601120</v>
      </c>
      <c r="O188" s="275" t="str">
        <f t="shared" si="2"/>
        <v>BONUS</v>
      </c>
      <c r="P188" s="298" t="s">
        <v>2202</v>
      </c>
      <c r="Q188" s="275" t="str">
        <f ca="1">+VLOOKUP(P188,CSOtherMaps!F:G,2,FALSE)</f>
        <v>Unspecified</v>
      </c>
    </row>
    <row r="189" spans="1:17" x14ac:dyDescent="0.2">
      <c r="A189" s="298">
        <v>186101</v>
      </c>
      <c r="B189" s="298">
        <v>269300</v>
      </c>
      <c r="C189" s="300">
        <v>40479</v>
      </c>
      <c r="D189" s="298" t="s">
        <v>6181</v>
      </c>
      <c r="E189" s="298" t="s">
        <v>6146</v>
      </c>
      <c r="F189" s="298" t="s">
        <v>6182</v>
      </c>
      <c r="L189" s="298" t="s">
        <v>3361</v>
      </c>
      <c r="M189" s="298" t="str">
        <f ca="1">+VLOOKUP(L189,Accounts!D:E,2,FALSE)</f>
        <v>Sales Commissions</v>
      </c>
      <c r="N189" s="298">
        <v>601125</v>
      </c>
      <c r="O189" s="275" t="str">
        <f t="shared" si="2"/>
        <v>COMM/OUTSIDE SALES</v>
      </c>
      <c r="P189" s="298" t="s">
        <v>2202</v>
      </c>
      <c r="Q189" s="275" t="str">
        <f ca="1">+VLOOKUP(P189,CSOtherMaps!F:G,2,FALSE)</f>
        <v>Unspecified</v>
      </c>
    </row>
    <row r="190" spans="1:17" x14ac:dyDescent="0.2">
      <c r="A190" s="298">
        <v>186201</v>
      </c>
      <c r="B190" s="298">
        <v>350060</v>
      </c>
      <c r="C190" s="300">
        <v>40640</v>
      </c>
      <c r="D190" s="298" t="s">
        <v>6180</v>
      </c>
      <c r="E190" s="298" t="s">
        <v>6146</v>
      </c>
      <c r="F190" s="298" t="s">
        <v>4565</v>
      </c>
      <c r="H190" s="298" t="s">
        <v>6299</v>
      </c>
      <c r="L190" s="298" t="s">
        <v>584</v>
      </c>
      <c r="M190" s="298" t="str">
        <f ca="1">+VLOOKUP(L190,Accounts!D:E,2,FALSE)</f>
        <v>Year-end Bonuses</v>
      </c>
      <c r="N190" s="298">
        <v>601120</v>
      </c>
      <c r="O190" s="275" t="str">
        <f t="shared" si="2"/>
        <v>BONUS</v>
      </c>
      <c r="P190" s="298" t="s">
        <v>2202</v>
      </c>
      <c r="Q190" s="275" t="str">
        <f ca="1">+VLOOKUP(P190,CSOtherMaps!F:G,2,FALSE)</f>
        <v>Unspecified</v>
      </c>
    </row>
    <row r="191" spans="1:17" x14ac:dyDescent="0.2">
      <c r="A191" s="298">
        <v>201005</v>
      </c>
      <c r="B191" s="298">
        <v>401010</v>
      </c>
      <c r="D191" s="298" t="s">
        <v>2975</v>
      </c>
      <c r="E191" s="298" t="s">
        <v>6146</v>
      </c>
      <c r="F191" s="298" t="s">
        <v>1261</v>
      </c>
      <c r="L191" s="298" t="s">
        <v>532</v>
      </c>
      <c r="M191" s="298" t="str">
        <f ca="1">+VLOOKUP(L191,Accounts!D:E,2,FALSE)</f>
        <v>Salaries allocated elsewhere (out)</v>
      </c>
      <c r="N191" s="298">
        <v>615070</v>
      </c>
      <c r="O191" s="275" t="str">
        <f t="shared" si="2"/>
        <v>CAPITALIZED ENG COST</v>
      </c>
      <c r="P191" s="298" t="s">
        <v>2202</v>
      </c>
      <c r="Q191" s="275" t="str">
        <f ca="1">+VLOOKUP(P191,CSOtherMaps!F:G,2,FALSE)</f>
        <v>Unspecified</v>
      </c>
    </row>
    <row r="192" spans="1:17" x14ac:dyDescent="0.2">
      <c r="A192" s="298">
        <v>201010</v>
      </c>
      <c r="B192" s="298">
        <v>401090</v>
      </c>
      <c r="D192" s="298" t="s">
        <v>6154</v>
      </c>
      <c r="E192" s="298" t="s">
        <v>6146</v>
      </c>
      <c r="F192" s="298" t="s">
        <v>1294</v>
      </c>
      <c r="L192" s="298" t="s">
        <v>3362</v>
      </c>
      <c r="M192" s="298" t="str">
        <f ca="1">+VLOOKUP(L192,Accounts!D:E,2,FALSE)</f>
        <v>Health, Life, &amp; Disability</v>
      </c>
      <c r="N192" s="298">
        <v>601201</v>
      </c>
      <c r="O192" s="275" t="str">
        <f t="shared" si="2"/>
        <v>EMPLOYEE BENEFITS</v>
      </c>
      <c r="P192" s="298" t="s">
        <v>2202</v>
      </c>
      <c r="Q192" s="275" t="str">
        <f ca="1">+VLOOKUP(P192,CSOtherMaps!F:G,2,FALSE)</f>
        <v>Unspecified</v>
      </c>
    </row>
    <row r="193" spans="1:17" x14ac:dyDescent="0.2">
      <c r="A193" s="298">
        <v>201015</v>
      </c>
      <c r="B193" s="298">
        <v>401015</v>
      </c>
      <c r="D193" s="298" t="s">
        <v>2981</v>
      </c>
      <c r="E193" s="298" t="s">
        <v>6146</v>
      </c>
      <c r="F193" s="298" t="s">
        <v>1263</v>
      </c>
      <c r="L193" s="298" t="s">
        <v>533</v>
      </c>
      <c r="M193" s="298" t="str">
        <f ca="1">+VLOOKUP(L193,Accounts!D:E,2,FALSE)</f>
        <v>401k Contribution</v>
      </c>
      <c r="N193" s="298">
        <v>601215</v>
      </c>
      <c r="O193" s="275" t="str">
        <f t="shared" si="2"/>
        <v>401(K) RETIREMENT</v>
      </c>
      <c r="P193" s="298" t="s">
        <v>2202</v>
      </c>
      <c r="Q193" s="275" t="str">
        <f ca="1">+VLOOKUP(P193,CSOtherMaps!F:G,2,FALSE)</f>
        <v>Unspecified</v>
      </c>
    </row>
    <row r="194" spans="1:17" x14ac:dyDescent="0.2">
      <c r="A194" s="298">
        <v>201020</v>
      </c>
      <c r="B194" s="298">
        <v>401010</v>
      </c>
      <c r="D194" s="298" t="s">
        <v>1855</v>
      </c>
      <c r="E194" s="298" t="s">
        <v>6146</v>
      </c>
      <c r="F194" s="298" t="s">
        <v>1261</v>
      </c>
      <c r="L194" s="298" t="s">
        <v>3111</v>
      </c>
      <c r="M194" s="298" t="str">
        <f ca="1">+VLOOKUP(L194,Accounts!D:E,2,FALSE)</f>
        <v>ESOP Compensation Expense</v>
      </c>
      <c r="N194" s="298">
        <v>601245</v>
      </c>
      <c r="O194" s="275" t="str">
        <f t="shared" si="2"/>
        <v>(ESOP) COMPENSATION EXPENS</v>
      </c>
      <c r="P194" s="298" t="s">
        <v>2202</v>
      </c>
      <c r="Q194" s="275" t="str">
        <f ca="1">+VLOOKUP(P194,CSOtherMaps!F:G,2,FALSE)</f>
        <v>Unspecified</v>
      </c>
    </row>
    <row r="195" spans="1:17" x14ac:dyDescent="0.2">
      <c r="A195" s="298">
        <v>201022</v>
      </c>
      <c r="B195" s="298">
        <v>401010</v>
      </c>
      <c r="D195" s="298" t="s">
        <v>5607</v>
      </c>
      <c r="E195" s="298" t="s">
        <v>6146</v>
      </c>
      <c r="F195" s="298" t="s">
        <v>1261</v>
      </c>
      <c r="L195" s="298" t="s">
        <v>3079</v>
      </c>
      <c r="M195" s="298" t="str">
        <f ca="1">+VLOOKUP(L195,Accounts!D:E,2,FALSE)</f>
        <v>Shared Esop Costs</v>
      </c>
      <c r="N195" s="298">
        <v>601235</v>
      </c>
      <c r="O195" s="275" t="str">
        <f t="shared" si="2"/>
        <v>SHARED ESOP COSTS</v>
      </c>
      <c r="P195" s="298" t="s">
        <v>2202</v>
      </c>
      <c r="Q195" s="275" t="str">
        <f ca="1">+VLOOKUP(P195,CSOtherMaps!F:G,2,FALSE)</f>
        <v>Unspecified</v>
      </c>
    </row>
    <row r="196" spans="1:17" x14ac:dyDescent="0.2">
      <c r="A196" s="298">
        <v>201023</v>
      </c>
      <c r="B196" s="298">
        <v>401010</v>
      </c>
      <c r="C196" s="300">
        <v>40869</v>
      </c>
      <c r="D196" s="298" t="s">
        <v>6423</v>
      </c>
      <c r="E196" s="298" t="s">
        <v>6146</v>
      </c>
      <c r="F196" s="298" t="s">
        <v>1261</v>
      </c>
      <c r="L196" s="298" t="s">
        <v>3363</v>
      </c>
      <c r="M196" s="298" t="str">
        <f ca="1">+VLOOKUP(L196,Accounts!D:E,2,FALSE)</f>
        <v>Pension Contribution</v>
      </c>
      <c r="N196" s="298">
        <v>601225</v>
      </c>
      <c r="O196" s="275" t="str">
        <f t="shared" si="2"/>
        <v>PENSION</v>
      </c>
      <c r="P196" s="298" t="s">
        <v>2202</v>
      </c>
      <c r="Q196" s="275" t="str">
        <f ca="1">+VLOOKUP(P196,CSOtherMaps!F:G,2,FALSE)</f>
        <v>Unspecified</v>
      </c>
    </row>
    <row r="197" spans="1:17" x14ac:dyDescent="0.2">
      <c r="A197" s="298">
        <v>201025</v>
      </c>
      <c r="B197" s="298">
        <v>401010</v>
      </c>
      <c r="D197" s="298" t="s">
        <v>5608</v>
      </c>
      <c r="E197" s="298" t="s">
        <v>6146</v>
      </c>
      <c r="F197" s="298" t="s">
        <v>1261</v>
      </c>
      <c r="L197" s="298" t="s">
        <v>3949</v>
      </c>
      <c r="M197" s="298" t="str">
        <f ca="1">+VLOOKUP(L197,Accounts!D:E,2,FALSE)</f>
        <v>Personnel Ads</v>
      </c>
      <c r="N197" s="298">
        <v>601320</v>
      </c>
      <c r="O197" s="275" t="str">
        <f t="shared" ref="O197:O260" si="3">VLOOKUP(N197,A:D,4,FALSE)</f>
        <v>CLASSIFIED ADS</v>
      </c>
      <c r="P197" s="298" t="s">
        <v>2202</v>
      </c>
      <c r="Q197" s="275" t="str">
        <f ca="1">+VLOOKUP(P197,CSOtherMaps!F:G,2,FALSE)</f>
        <v>Unspecified</v>
      </c>
    </row>
    <row r="198" spans="1:17" x14ac:dyDescent="0.2">
      <c r="A198" s="298">
        <v>201030</v>
      </c>
      <c r="B198" s="298">
        <v>401010</v>
      </c>
      <c r="D198" s="298" t="s">
        <v>5609</v>
      </c>
      <c r="E198" s="298" t="s">
        <v>6146</v>
      </c>
      <c r="F198" s="298" t="s">
        <v>1261</v>
      </c>
      <c r="L198" s="298" t="s">
        <v>3947</v>
      </c>
      <c r="M198" s="298" t="str">
        <f ca="1">+VLOOKUP(L198,Accounts!D:E,2,FALSE)</f>
        <v>Leave Accruals</v>
      </c>
      <c r="N198" s="298">
        <v>601201</v>
      </c>
      <c r="O198" s="275" t="str">
        <f t="shared" si="3"/>
        <v>EMPLOYEE BENEFITS</v>
      </c>
      <c r="P198" s="298" t="s">
        <v>2202</v>
      </c>
      <c r="Q198" s="275" t="str">
        <f ca="1">+VLOOKUP(P198,CSOtherMaps!F:G,2,FALSE)</f>
        <v>Unspecified</v>
      </c>
    </row>
    <row r="199" spans="1:17" x14ac:dyDescent="0.2">
      <c r="A199" s="298">
        <v>201035</v>
      </c>
      <c r="B199" s="298">
        <v>401010</v>
      </c>
      <c r="D199" s="298" t="s">
        <v>5610</v>
      </c>
      <c r="E199" s="298" t="s">
        <v>6146</v>
      </c>
      <c r="F199" s="298" t="s">
        <v>1261</v>
      </c>
      <c r="L199" s="298" t="s">
        <v>534</v>
      </c>
      <c r="M199" s="298" t="str">
        <f ca="1">+VLOOKUP(L199,Accounts!D:E,2,FALSE)</f>
        <v>Payroll Taxes</v>
      </c>
      <c r="N199" s="298">
        <v>601205</v>
      </c>
      <c r="O199" s="275" t="str">
        <f t="shared" si="3"/>
        <v>PAYROLL TAXES</v>
      </c>
      <c r="P199" s="298" t="s">
        <v>2202</v>
      </c>
      <c r="Q199" s="275" t="str">
        <f ca="1">+VLOOKUP(P199,CSOtherMaps!F:G,2,FALSE)</f>
        <v>Unspecified</v>
      </c>
    </row>
    <row r="200" spans="1:17" x14ac:dyDescent="0.2">
      <c r="A200" s="298">
        <v>201040</v>
      </c>
      <c r="B200" s="298">
        <v>401019</v>
      </c>
      <c r="D200" s="298" t="s">
        <v>2989</v>
      </c>
      <c r="E200" s="298" t="s">
        <v>6146</v>
      </c>
      <c r="F200" s="298" t="s">
        <v>1588</v>
      </c>
      <c r="L200" s="298" t="s">
        <v>3086</v>
      </c>
      <c r="M200" s="298" t="str">
        <f ca="1">+VLOOKUP(L200,Accounts!D:E,2,FALSE)</f>
        <v>Workers Compensation</v>
      </c>
      <c r="N200" s="298">
        <v>607505</v>
      </c>
      <c r="O200" s="275" t="str">
        <f t="shared" si="3"/>
        <v>INSURANCE EXPENSE</v>
      </c>
      <c r="P200" s="298" t="s">
        <v>2202</v>
      </c>
      <c r="Q200" s="275" t="str">
        <f ca="1">+VLOOKUP(P200,CSOtherMaps!F:G,2,FALSE)</f>
        <v>Unspecified</v>
      </c>
    </row>
    <row r="201" spans="1:17" x14ac:dyDescent="0.2">
      <c r="A201" s="298">
        <v>201042</v>
      </c>
      <c r="B201" s="298">
        <v>401019</v>
      </c>
      <c r="C201" s="300">
        <v>39870</v>
      </c>
      <c r="D201" s="298" t="s">
        <v>5611</v>
      </c>
      <c r="E201" s="298" t="s">
        <v>6146</v>
      </c>
      <c r="F201" s="298" t="s">
        <v>1588</v>
      </c>
      <c r="L201" s="298" t="s">
        <v>3091</v>
      </c>
      <c r="M201" s="298" t="str">
        <f ca="1">+VLOOKUP(L201,Accounts!D:E,2,FALSE)</f>
        <v>Business Conventions</v>
      </c>
      <c r="N201" s="298">
        <v>601305</v>
      </c>
      <c r="O201" s="275" t="str">
        <f t="shared" si="3"/>
        <v>TRAINING</v>
      </c>
      <c r="P201" s="298" t="s">
        <v>2202</v>
      </c>
      <c r="Q201" s="275" t="str">
        <f ca="1">+VLOOKUP(P201,CSOtherMaps!F:G,2,FALSE)</f>
        <v>Unspecified</v>
      </c>
    </row>
    <row r="202" spans="1:17" x14ac:dyDescent="0.2">
      <c r="A202" s="298">
        <v>201043</v>
      </c>
      <c r="B202" s="298">
        <v>401185</v>
      </c>
      <c r="C202" s="300">
        <v>40981</v>
      </c>
      <c r="D202" s="298" t="s">
        <v>6457</v>
      </c>
      <c r="E202" s="298" t="s">
        <v>6146</v>
      </c>
      <c r="F202" s="298" t="s">
        <v>2597</v>
      </c>
      <c r="L202" s="298" t="s">
        <v>3092</v>
      </c>
      <c r="M202" s="298" t="str">
        <f ca="1">+VLOOKUP(L202,Accounts!D:E,2,FALSE)</f>
        <v>Continuing Education</v>
      </c>
      <c r="N202" s="298">
        <v>601305</v>
      </c>
      <c r="O202" s="275" t="str">
        <f t="shared" si="3"/>
        <v>TRAINING</v>
      </c>
      <c r="P202" s="298" t="s">
        <v>2202</v>
      </c>
      <c r="Q202" s="275" t="str">
        <f ca="1">+VLOOKUP(P202,CSOtherMaps!F:G,2,FALSE)</f>
        <v>Unspecified</v>
      </c>
    </row>
    <row r="203" spans="1:17" x14ac:dyDescent="0.2">
      <c r="A203" s="298">
        <v>201045</v>
      </c>
      <c r="B203" s="298">
        <v>401010</v>
      </c>
      <c r="D203" s="298" t="s">
        <v>5612</v>
      </c>
      <c r="E203" s="298" t="s">
        <v>6146</v>
      </c>
      <c r="F203" s="298" t="s">
        <v>1261</v>
      </c>
      <c r="L203" s="298" t="s">
        <v>3093</v>
      </c>
      <c r="M203" s="298" t="str">
        <f ca="1">+VLOOKUP(L203,Accounts!D:E,2,FALSE)</f>
        <v>InHouse Training</v>
      </c>
      <c r="N203" s="298">
        <v>601305</v>
      </c>
      <c r="O203" s="275" t="str">
        <f t="shared" si="3"/>
        <v>TRAINING</v>
      </c>
      <c r="P203" s="298" t="s">
        <v>2202</v>
      </c>
      <c r="Q203" s="275" t="str">
        <f ca="1">+VLOOKUP(P203,CSOtherMaps!F:G,2,FALSE)</f>
        <v>Unspecified</v>
      </c>
    </row>
    <row r="204" spans="1:17" x14ac:dyDescent="0.2">
      <c r="A204" s="298">
        <v>201050</v>
      </c>
      <c r="B204" s="298">
        <v>401022</v>
      </c>
      <c r="D204" s="298" t="s">
        <v>3015</v>
      </c>
      <c r="E204" s="298" t="s">
        <v>6146</v>
      </c>
      <c r="F204" s="298" t="s">
        <v>5492</v>
      </c>
      <c r="L204" s="298" t="s">
        <v>3080</v>
      </c>
      <c r="M204" s="298" t="str">
        <f ca="1">+VLOOKUP(L204,Accounts!D:E,2,FALSE)</f>
        <v>Employee Awards &amp; De minimis Gifts</v>
      </c>
      <c r="N204" s="298">
        <v>601201</v>
      </c>
      <c r="O204" s="275" t="str">
        <f t="shared" si="3"/>
        <v>EMPLOYEE BENEFITS</v>
      </c>
      <c r="P204" s="298" t="s">
        <v>2202</v>
      </c>
      <c r="Q204" s="275" t="str">
        <f ca="1">+VLOOKUP(P204,CSOtherMaps!F:G,2,FALSE)</f>
        <v>Unspecified</v>
      </c>
    </row>
    <row r="205" spans="1:17" x14ac:dyDescent="0.2">
      <c r="A205" s="298">
        <v>201055</v>
      </c>
      <c r="B205" s="298">
        <v>401010</v>
      </c>
      <c r="C205" s="300">
        <v>41624</v>
      </c>
      <c r="D205" s="298" t="s">
        <v>6597</v>
      </c>
      <c r="F205" s="298" t="s">
        <v>1261</v>
      </c>
      <c r="L205" s="298" t="s">
        <v>586</v>
      </c>
      <c r="M205" s="298" t="str">
        <f ca="1">+VLOOKUP(L205,Accounts!D:E,2,FALSE)</f>
        <v>Uniforms</v>
      </c>
      <c r="N205" s="298">
        <v>603090</v>
      </c>
      <c r="O205" s="275" t="str">
        <f t="shared" si="3"/>
        <v>UNIFORMS</v>
      </c>
      <c r="P205" s="298" t="s">
        <v>2202</v>
      </c>
      <c r="Q205" s="275" t="str">
        <f ca="1">+VLOOKUP(P205,CSOtherMaps!F:G,2,FALSE)</f>
        <v>Unspecified</v>
      </c>
    </row>
    <row r="206" spans="1:17" x14ac:dyDescent="0.2">
      <c r="A206" s="298">
        <v>201065</v>
      </c>
      <c r="B206" s="298">
        <v>401275</v>
      </c>
      <c r="C206" s="300">
        <v>40821</v>
      </c>
      <c r="D206" s="298" t="s">
        <v>6402</v>
      </c>
      <c r="E206" s="298" t="s">
        <v>6146</v>
      </c>
      <c r="F206" s="298" t="s">
        <v>6403</v>
      </c>
      <c r="L206" s="298" t="s">
        <v>587</v>
      </c>
      <c r="M206" s="298" t="str">
        <f ca="1">+VLOOKUP(L206,Accounts!D:E,2,FALSE)</f>
        <v>Benefit Plan Administration</v>
      </c>
      <c r="N206" s="298">
        <v>601201</v>
      </c>
      <c r="O206" s="275" t="str">
        <f t="shared" si="3"/>
        <v>EMPLOYEE BENEFITS</v>
      </c>
      <c r="P206" s="298" t="s">
        <v>2202</v>
      </c>
      <c r="Q206" s="275" t="str">
        <f ca="1">+VLOOKUP(P206,CSOtherMaps!F:G,2,FALSE)</f>
        <v>Unspecified</v>
      </c>
    </row>
    <row r="207" spans="1:17" x14ac:dyDescent="0.2">
      <c r="A207" s="298">
        <v>201070</v>
      </c>
      <c r="B207" s="298">
        <v>401012</v>
      </c>
      <c r="D207" s="298" t="s">
        <v>2983</v>
      </c>
      <c r="E207" s="298" t="s">
        <v>6146</v>
      </c>
      <c r="F207" s="298" t="s">
        <v>1264</v>
      </c>
      <c r="L207" s="298" t="s">
        <v>535</v>
      </c>
      <c r="M207" s="298" t="str">
        <f ca="1">+VLOOKUP(L207,Accounts!D:E,2,FALSE)</f>
        <v>Other Employee Benefit Expenses</v>
      </c>
      <c r="N207" s="298">
        <v>601201</v>
      </c>
      <c r="O207" s="275" t="str">
        <f t="shared" si="3"/>
        <v>EMPLOYEE BENEFITS</v>
      </c>
      <c r="P207" s="298" t="s">
        <v>2202</v>
      </c>
      <c r="Q207" s="275" t="str">
        <f ca="1">+VLOOKUP(P207,CSOtherMaps!F:G,2,FALSE)</f>
        <v>Unspecified</v>
      </c>
    </row>
    <row r="208" spans="1:17" x14ac:dyDescent="0.2">
      <c r="A208" s="298">
        <v>201075</v>
      </c>
      <c r="B208" s="298">
        <v>401090</v>
      </c>
      <c r="D208" s="298" t="s">
        <v>5613</v>
      </c>
      <c r="E208" s="298" t="s">
        <v>6146</v>
      </c>
      <c r="F208" s="298" t="s">
        <v>1294</v>
      </c>
      <c r="L208" s="298" t="s">
        <v>536</v>
      </c>
      <c r="M208" s="298" t="str">
        <f ca="1">+VLOOKUP(L208,Accounts!D:E,2,FALSE)</f>
        <v>Benefits allocated elsewhere (out)</v>
      </c>
      <c r="N208" s="298">
        <v>615070</v>
      </c>
      <c r="O208" s="275" t="str">
        <f t="shared" si="3"/>
        <v>CAPITALIZED ENG COST</v>
      </c>
      <c r="P208" s="298" t="s">
        <v>2202</v>
      </c>
      <c r="Q208" s="275" t="str">
        <f ca="1">+VLOOKUP(P208,CSOtherMaps!F:G,2,FALSE)</f>
        <v>Unspecified</v>
      </c>
    </row>
    <row r="209" spans="1:17" x14ac:dyDescent="0.2">
      <c r="A209" s="298">
        <v>201080</v>
      </c>
      <c r="B209" s="298">
        <v>401285</v>
      </c>
      <c r="D209" s="298" t="s">
        <v>5614</v>
      </c>
      <c r="E209" s="298" t="s">
        <v>6146</v>
      </c>
      <c r="F209" s="298" t="s">
        <v>4737</v>
      </c>
      <c r="L209" s="298" t="s">
        <v>3364</v>
      </c>
      <c r="M209" s="298" t="str">
        <f ca="1">+VLOOKUP(L209,Accounts!D:E,2,FALSE)</f>
        <v>Office Rents</v>
      </c>
      <c r="N209" s="298">
        <v>603005</v>
      </c>
      <c r="O209" s="275" t="str">
        <f t="shared" si="3"/>
        <v>RENT</v>
      </c>
      <c r="P209" s="298" t="s">
        <v>2202</v>
      </c>
      <c r="Q209" s="275" t="str">
        <f ca="1">+VLOOKUP(P209,CSOtherMaps!F:G,2,FALSE)</f>
        <v>Unspecified</v>
      </c>
    </row>
    <row r="210" spans="1:17" x14ac:dyDescent="0.2">
      <c r="A210" s="298">
        <v>201085</v>
      </c>
      <c r="B210" s="298">
        <v>401010</v>
      </c>
      <c r="C210" s="300">
        <v>40599</v>
      </c>
      <c r="D210" s="298" t="s">
        <v>6245</v>
      </c>
      <c r="E210" s="298" t="s">
        <v>6146</v>
      </c>
      <c r="F210" s="298" t="s">
        <v>1261</v>
      </c>
      <c r="L210" s="298" t="s">
        <v>3366</v>
      </c>
      <c r="M210" s="298" t="str">
        <f ca="1">+VLOOKUP(L210,Accounts!D:E,2,FALSE)</f>
        <v>Facilities Rents</v>
      </c>
      <c r="N210" s="298">
        <v>501205</v>
      </c>
      <c r="O210" s="275" t="str">
        <f t="shared" si="3"/>
        <v>LEASED PROPERTIES - CO-LO</v>
      </c>
      <c r="P210" s="298" t="s">
        <v>2202</v>
      </c>
      <c r="Q210" s="275" t="str">
        <f ca="1">+VLOOKUP(P210,CSOtherMaps!F:G,2,FALSE)</f>
        <v>Unspecified</v>
      </c>
    </row>
    <row r="211" spans="1:17" x14ac:dyDescent="0.2">
      <c r="A211" s="298">
        <v>202005</v>
      </c>
      <c r="B211" s="298">
        <v>401200</v>
      </c>
      <c r="D211" s="298" t="s">
        <v>5040</v>
      </c>
      <c r="E211" s="298" t="s">
        <v>6146</v>
      </c>
      <c r="F211" s="298" t="s">
        <v>3984</v>
      </c>
      <c r="L211" s="298" t="s">
        <v>3367</v>
      </c>
      <c r="M211" s="298" t="str">
        <f ca="1">+VLOOKUP(L211,Accounts!D:E,2,FALSE)</f>
        <v>Equipment Lease</v>
      </c>
      <c r="N211" s="298">
        <v>603060</v>
      </c>
      <c r="O211" s="275" t="str">
        <f t="shared" si="3"/>
        <v>EQUIPMENT LEASE</v>
      </c>
      <c r="P211" s="298" t="s">
        <v>2202</v>
      </c>
      <c r="Q211" s="275" t="str">
        <f ca="1">+VLOOKUP(P211,CSOtherMaps!F:G,2,FALSE)</f>
        <v>Unspecified</v>
      </c>
    </row>
    <row r="212" spans="1:17" x14ac:dyDescent="0.2">
      <c r="A212" s="298">
        <v>202010</v>
      </c>
      <c r="B212" s="298">
        <v>401205</v>
      </c>
      <c r="D212" s="298" t="s">
        <v>5042</v>
      </c>
      <c r="E212" s="298" t="s">
        <v>6146</v>
      </c>
      <c r="F212" s="298" t="s">
        <v>1289</v>
      </c>
      <c r="L212" s="298" t="s">
        <v>3378</v>
      </c>
      <c r="M212" s="298" t="str">
        <f ca="1">+VLOOKUP(L212,Accounts!D:E,2,FALSE)</f>
        <v>Real Property Leases</v>
      </c>
      <c r="N212" s="298">
        <v>501205</v>
      </c>
      <c r="O212" s="275" t="str">
        <f t="shared" si="3"/>
        <v>LEASED PROPERTIES - CO-LO</v>
      </c>
      <c r="P212" s="298" t="s">
        <v>2202</v>
      </c>
      <c r="Q212" s="275" t="str">
        <f ca="1">+VLOOKUP(P212,CSOtherMaps!F:G,2,FALSE)</f>
        <v>Unspecified</v>
      </c>
    </row>
    <row r="213" spans="1:17" x14ac:dyDescent="0.2">
      <c r="A213" s="298">
        <v>202012</v>
      </c>
      <c r="B213" s="298">
        <v>401205</v>
      </c>
      <c r="C213" s="300">
        <v>41323</v>
      </c>
      <c r="D213" s="298" t="s">
        <v>6527</v>
      </c>
      <c r="E213" s="298" t="s">
        <v>6146</v>
      </c>
      <c r="F213" s="298" t="s">
        <v>1289</v>
      </c>
      <c r="L213" s="298" t="s">
        <v>3365</v>
      </c>
      <c r="M213" s="298" t="str">
        <f ca="1">+VLOOKUP(L213,Accounts!D:E,2,FALSE)</f>
        <v>Affiliated Rent Expense</v>
      </c>
      <c r="N213" s="298">
        <v>603005</v>
      </c>
      <c r="O213" s="275" t="str">
        <f t="shared" si="3"/>
        <v>RENT</v>
      </c>
      <c r="P213" s="298" t="s">
        <v>2202</v>
      </c>
      <c r="Q213" s="275" t="str">
        <f ca="1">+VLOOKUP(P213,CSOtherMaps!F:G,2,FALSE)</f>
        <v>Unspecified</v>
      </c>
    </row>
    <row r="214" spans="1:17" x14ac:dyDescent="0.2">
      <c r="A214" s="298">
        <v>202015</v>
      </c>
      <c r="B214" s="298">
        <v>401210</v>
      </c>
      <c r="D214" s="298" t="s">
        <v>5046</v>
      </c>
      <c r="E214" s="298" t="s">
        <v>6146</v>
      </c>
      <c r="F214" s="298" t="s">
        <v>1290</v>
      </c>
      <c r="L214" s="298" t="s">
        <v>537</v>
      </c>
      <c r="M214" s="298" t="str">
        <f ca="1">+VLOOKUP(L214,Accounts!D:E,2,FALSE)</f>
        <v>Office Supplies</v>
      </c>
      <c r="N214" s="298">
        <v>603035</v>
      </c>
      <c r="O214" s="275" t="str">
        <f t="shared" si="3"/>
        <v>STORE/OFFICE SUPPLIES</v>
      </c>
      <c r="P214" s="298" t="s">
        <v>2202</v>
      </c>
      <c r="Q214" s="275" t="str">
        <f ca="1">+VLOOKUP(P214,CSOtherMaps!F:G,2,FALSE)</f>
        <v>Unspecified</v>
      </c>
    </row>
    <row r="215" spans="1:17" x14ac:dyDescent="0.2">
      <c r="A215" s="298">
        <v>202020</v>
      </c>
      <c r="B215" s="298">
        <v>401220</v>
      </c>
      <c r="D215" s="298" t="s">
        <v>5615</v>
      </c>
      <c r="E215" s="298" t="s">
        <v>6146</v>
      </c>
      <c r="F215" s="298" t="s">
        <v>1291</v>
      </c>
      <c r="L215" s="298" t="s">
        <v>3117</v>
      </c>
      <c r="M215" s="298" t="str">
        <f ca="1">+VLOOKUP(L215,Accounts!D:E,2,FALSE)</f>
        <v>Office Services</v>
      </c>
      <c r="N215" s="298">
        <v>603035</v>
      </c>
      <c r="O215" s="275" t="str">
        <f t="shared" si="3"/>
        <v>STORE/OFFICE SUPPLIES</v>
      </c>
      <c r="P215" s="298" t="s">
        <v>2202</v>
      </c>
      <c r="Q215" s="275" t="str">
        <f ca="1">+VLOOKUP(P215,CSOtherMaps!F:G,2,FALSE)</f>
        <v>Unspecified</v>
      </c>
    </row>
    <row r="216" spans="1:17" x14ac:dyDescent="0.2">
      <c r="A216" s="298">
        <v>202025</v>
      </c>
      <c r="B216" s="298">
        <v>401230</v>
      </c>
      <c r="D216" s="298" t="s">
        <v>5050</v>
      </c>
      <c r="E216" s="298" t="s">
        <v>6146</v>
      </c>
      <c r="F216" s="298" t="s">
        <v>1292</v>
      </c>
      <c r="L216" s="298" t="s">
        <v>538</v>
      </c>
      <c r="M216" s="298" t="str">
        <f ca="1">+VLOOKUP(L216,Accounts!D:E,2,FALSE)</f>
        <v>Office Printing</v>
      </c>
      <c r="N216" s="298">
        <v>603045</v>
      </c>
      <c r="O216" s="275" t="str">
        <f t="shared" si="3"/>
        <v>PRINTING</v>
      </c>
      <c r="P216" s="298" t="s">
        <v>2202</v>
      </c>
      <c r="Q216" s="275" t="str">
        <f ca="1">+VLOOKUP(P216,CSOtherMaps!F:G,2,FALSE)</f>
        <v>Unspecified</v>
      </c>
    </row>
    <row r="217" spans="1:17" x14ac:dyDescent="0.2">
      <c r="A217" s="298">
        <v>202030</v>
      </c>
      <c r="B217" s="298">
        <v>401240</v>
      </c>
      <c r="D217" s="298" t="s">
        <v>5616</v>
      </c>
      <c r="E217" s="298" t="s">
        <v>6146</v>
      </c>
      <c r="F217" s="298" t="s">
        <v>7188</v>
      </c>
      <c r="L217" s="298" t="s">
        <v>3113</v>
      </c>
      <c r="M217" s="298" t="str">
        <f ca="1">+VLOOKUP(L217,Accounts!D:E,2,FALSE)</f>
        <v>Proof of Publication Ads (100% REG)</v>
      </c>
      <c r="N217" s="298">
        <v>610035</v>
      </c>
      <c r="O217" s="275" t="str">
        <f t="shared" si="3"/>
        <v>MEDIA</v>
      </c>
      <c r="P217" s="298" t="s">
        <v>2202</v>
      </c>
      <c r="Q217" s="275" t="str">
        <f ca="1">+VLOOKUP(P217,CSOtherMaps!F:G,2,FALSE)</f>
        <v>Unspecified</v>
      </c>
    </row>
    <row r="218" spans="1:17" x14ac:dyDescent="0.2">
      <c r="A218" s="298">
        <v>202031</v>
      </c>
      <c r="B218" s="298">
        <v>401245</v>
      </c>
      <c r="C218" s="300">
        <v>42067</v>
      </c>
      <c r="D218" s="298" t="s">
        <v>7237</v>
      </c>
      <c r="F218" s="298" t="s">
        <v>7187</v>
      </c>
      <c r="L218" s="298" t="s">
        <v>539</v>
      </c>
      <c r="M218" s="298" t="str">
        <f ca="1">+VLOOKUP(L218,Accounts!D:E,2,FALSE)</f>
        <v>Postage &amp; Freight</v>
      </c>
      <c r="N218" s="298">
        <v>603015</v>
      </c>
      <c r="O218" s="275" t="str">
        <f t="shared" si="3"/>
        <v>POSTAGE</v>
      </c>
      <c r="P218" s="298" t="s">
        <v>2202</v>
      </c>
      <c r="Q218" s="275" t="str">
        <f ca="1">+VLOOKUP(P218,CSOtherMaps!F:G,2,FALSE)</f>
        <v>Unspecified</v>
      </c>
    </row>
    <row r="219" spans="1:17" x14ac:dyDescent="0.2">
      <c r="A219" s="298">
        <v>202032</v>
      </c>
      <c r="B219" s="298">
        <v>412010</v>
      </c>
      <c r="C219" s="300">
        <v>41326</v>
      </c>
      <c r="D219" s="298" t="s">
        <v>6528</v>
      </c>
      <c r="E219" s="298" t="s">
        <v>6146</v>
      </c>
      <c r="F219" s="298" t="s">
        <v>4742</v>
      </c>
      <c r="L219" s="298" t="s">
        <v>3125</v>
      </c>
      <c r="M219" s="298" t="str">
        <f ca="1">+VLOOKUP(L219,Accounts!D:E,2,FALSE)</f>
        <v>Software &amp; Computer Supplies</v>
      </c>
      <c r="N219" s="298">
        <v>605510</v>
      </c>
      <c r="O219" s="275" t="str">
        <f t="shared" si="3"/>
        <v>SOFTWARE AND COMPUTER MAINTENANCE</v>
      </c>
      <c r="P219" s="298" t="s">
        <v>2202</v>
      </c>
      <c r="Q219" s="275" t="str">
        <f ca="1">+VLOOKUP(P219,CSOtherMaps!F:G,2,FALSE)</f>
        <v>Unspecified</v>
      </c>
    </row>
    <row r="220" spans="1:17" x14ac:dyDescent="0.2">
      <c r="A220" s="298">
        <v>202035</v>
      </c>
      <c r="B220" s="298">
        <v>401250</v>
      </c>
      <c r="D220" s="298" t="s">
        <v>5617</v>
      </c>
      <c r="E220" s="298" t="s">
        <v>6146</v>
      </c>
      <c r="F220" s="298" t="s">
        <v>1293</v>
      </c>
      <c r="L220" s="298" t="s">
        <v>2686</v>
      </c>
      <c r="M220" s="298" t="str">
        <f ca="1">+VLOOKUP(L220,Accounts!D:E,2,FALSE)</f>
        <v>Minor Office Fixtures &amp; Peripherals</v>
      </c>
      <c r="N220" s="298">
        <v>605510</v>
      </c>
      <c r="O220" s="275" t="str">
        <f t="shared" si="3"/>
        <v>SOFTWARE AND COMPUTER MAINTENANCE</v>
      </c>
      <c r="P220" s="298" t="s">
        <v>2202</v>
      </c>
      <c r="Q220" s="275" t="str">
        <f ca="1">+VLOOKUP(P220,CSOtherMaps!F:G,2,FALSE)</f>
        <v>Unspecified</v>
      </c>
    </row>
    <row r="221" spans="1:17" x14ac:dyDescent="0.2">
      <c r="A221" s="298">
        <v>202036</v>
      </c>
      <c r="B221" s="298">
        <v>401250</v>
      </c>
      <c r="C221" s="300">
        <v>40981</v>
      </c>
      <c r="D221" s="298" t="s">
        <v>6449</v>
      </c>
      <c r="E221" s="298" t="s">
        <v>6146</v>
      </c>
      <c r="F221" s="298" t="s">
        <v>1293</v>
      </c>
      <c r="L221" s="298" t="s">
        <v>594</v>
      </c>
      <c r="M221" s="298" t="str">
        <f ca="1">+VLOOKUP(L221,Accounts!D:E,2,FALSE)</f>
        <v>Utilities</v>
      </c>
      <c r="N221" s="298">
        <v>603025</v>
      </c>
      <c r="O221" s="275" t="str">
        <f t="shared" si="3"/>
        <v>UTILITIES</v>
      </c>
      <c r="P221" s="298" t="s">
        <v>2202</v>
      </c>
      <c r="Q221" s="275" t="str">
        <f ca="1">+VLOOKUP(P221,CSOtherMaps!F:G,2,FALSE)</f>
        <v>Unspecified</v>
      </c>
    </row>
    <row r="222" spans="1:17" x14ac:dyDescent="0.2">
      <c r="A222" s="298">
        <v>202037</v>
      </c>
      <c r="B222" s="298">
        <v>412010</v>
      </c>
      <c r="C222" s="300">
        <v>40981</v>
      </c>
      <c r="D222" s="298" t="s">
        <v>6450</v>
      </c>
      <c r="E222" s="298" t="s">
        <v>6146</v>
      </c>
      <c r="F222" s="298" t="s">
        <v>4742</v>
      </c>
      <c r="L222" s="298" t="s">
        <v>2432</v>
      </c>
      <c r="M222" s="298" t="str">
        <f ca="1">+VLOOKUP(L222,Accounts!D:E,2,FALSE)</f>
        <v>Workplace Health &amp; Safety</v>
      </c>
      <c r="N222" s="298">
        <v>601201</v>
      </c>
      <c r="O222" s="275" t="str">
        <f t="shared" si="3"/>
        <v>EMPLOYEE BENEFITS</v>
      </c>
      <c r="P222" s="298" t="s">
        <v>2202</v>
      </c>
      <c r="Q222" s="275" t="str">
        <f ca="1">+VLOOKUP(P222,CSOtherMaps!F:G,2,FALSE)</f>
        <v>Unspecified</v>
      </c>
    </row>
    <row r="223" spans="1:17" x14ac:dyDescent="0.2">
      <c r="A223" s="298">
        <v>202038</v>
      </c>
      <c r="B223" s="298">
        <v>412010</v>
      </c>
      <c r="C223" s="300">
        <v>40981</v>
      </c>
      <c r="D223" s="298" t="s">
        <v>6451</v>
      </c>
      <c r="E223" s="298" t="s">
        <v>6146</v>
      </c>
      <c r="F223" s="298" t="s">
        <v>4742</v>
      </c>
      <c r="L223" s="298" t="s">
        <v>592</v>
      </c>
      <c r="M223" s="298" t="str">
        <f ca="1">+VLOOKUP(L223,Accounts!D:E,2,FALSE)</f>
        <v>Wireless Phones (Affiliated)</v>
      </c>
      <c r="N223" s="298">
        <v>604013</v>
      </c>
      <c r="O223" s="275" t="str">
        <f t="shared" si="3"/>
        <v>TELEPHONE-INTERCOMPANY</v>
      </c>
      <c r="P223" s="298" t="s">
        <v>2202</v>
      </c>
      <c r="Q223" s="275" t="str">
        <f ca="1">+VLOOKUP(P223,CSOtherMaps!F:G,2,FALSE)</f>
        <v>Unspecified</v>
      </c>
    </row>
    <row r="224" spans="1:17" x14ac:dyDescent="0.2">
      <c r="A224" s="298">
        <v>202040</v>
      </c>
      <c r="B224" s="298">
        <v>401260</v>
      </c>
      <c r="D224" s="298" t="s">
        <v>5618</v>
      </c>
      <c r="E224" s="298" t="s">
        <v>6146</v>
      </c>
      <c r="F224" s="298" t="s">
        <v>4746</v>
      </c>
      <c r="L224" s="298" t="s">
        <v>590</v>
      </c>
      <c r="M224" s="298" t="str">
        <f ca="1">+VLOOKUP(L224,Accounts!D:E,2,FALSE)</f>
        <v>Landline Telephone Service</v>
      </c>
      <c r="N224" s="298">
        <v>604010</v>
      </c>
      <c r="O224" s="275" t="str">
        <f t="shared" si="3"/>
        <v>TELEPHONE</v>
      </c>
      <c r="P224" s="298" t="s">
        <v>2202</v>
      </c>
      <c r="Q224" s="275" t="str">
        <f ca="1">+VLOOKUP(P224,CSOtherMaps!F:G,2,FALSE)</f>
        <v>Unspecified</v>
      </c>
    </row>
    <row r="225" spans="1:17" x14ac:dyDescent="0.2">
      <c r="A225" s="298">
        <v>202043</v>
      </c>
      <c r="B225" s="298">
        <v>412010</v>
      </c>
      <c r="C225" s="300">
        <v>41071</v>
      </c>
      <c r="D225" s="298" t="s">
        <v>6468</v>
      </c>
      <c r="E225" s="298" t="s">
        <v>6146</v>
      </c>
      <c r="F225" s="298" t="s">
        <v>4742</v>
      </c>
      <c r="L225" s="298" t="s">
        <v>591</v>
      </c>
      <c r="M225" s="298" t="str">
        <f ca="1">+VLOOKUP(L225,Accounts!D:E,2,FALSE)</f>
        <v>Landline Telephone Service (Affiliated)</v>
      </c>
      <c r="N225" s="298">
        <v>604013</v>
      </c>
      <c r="O225" s="275" t="str">
        <f t="shared" si="3"/>
        <v>TELEPHONE-INTERCOMPANY</v>
      </c>
      <c r="P225" s="298" t="s">
        <v>2202</v>
      </c>
      <c r="Q225" s="275" t="str">
        <f ca="1">+VLOOKUP(P225,CSOtherMaps!F:G,2,FALSE)</f>
        <v>Unspecified</v>
      </c>
    </row>
    <row r="226" spans="1:17" x14ac:dyDescent="0.2">
      <c r="A226" s="298">
        <v>202044</v>
      </c>
      <c r="B226" s="298">
        <v>412010</v>
      </c>
      <c r="C226" s="300">
        <v>40981</v>
      </c>
      <c r="D226" s="298" t="s">
        <v>6448</v>
      </c>
      <c r="E226" s="298" t="s">
        <v>6146</v>
      </c>
      <c r="F226" s="298" t="s">
        <v>4742</v>
      </c>
      <c r="L226" s="298" t="s">
        <v>3368</v>
      </c>
      <c r="M226" s="298" t="str">
        <f ca="1">+VLOOKUP(L226,Accounts!D:E,2,FALSE)</f>
        <v>Air transportation</v>
      </c>
      <c r="N226" s="298">
        <v>602005</v>
      </c>
      <c r="O226" s="275" t="str">
        <f t="shared" si="3"/>
        <v>TRAVEL</v>
      </c>
      <c r="P226" s="298" t="s">
        <v>2202</v>
      </c>
      <c r="Q226" s="275" t="str">
        <f ca="1">+VLOOKUP(P226,CSOtherMaps!F:G,2,FALSE)</f>
        <v>Unspecified</v>
      </c>
    </row>
    <row r="227" spans="1:17" x14ac:dyDescent="0.2">
      <c r="A227" s="298">
        <v>202045</v>
      </c>
      <c r="B227" s="298">
        <v>401280</v>
      </c>
      <c r="D227" s="298" t="s">
        <v>5060</v>
      </c>
      <c r="E227" s="298" t="s">
        <v>6146</v>
      </c>
      <c r="F227" s="298" t="s">
        <v>3985</v>
      </c>
      <c r="L227" s="298" t="s">
        <v>3084</v>
      </c>
      <c r="M227" s="298" t="str">
        <f ca="1">+VLOOKUP(L227,Accounts!D:E,2,FALSE)</f>
        <v>Ground transportation</v>
      </c>
      <c r="N227" s="298">
        <v>602015</v>
      </c>
      <c r="O227" s="275" t="str">
        <f t="shared" si="3"/>
        <v>MILEAGE EXPENSE</v>
      </c>
      <c r="P227" s="298" t="s">
        <v>2202</v>
      </c>
      <c r="Q227" s="275" t="str">
        <f ca="1">+VLOOKUP(P227,CSOtherMaps!F:G,2,FALSE)</f>
        <v>Unspecified</v>
      </c>
    </row>
    <row r="228" spans="1:17" x14ac:dyDescent="0.2">
      <c r="A228" s="298">
        <v>202046</v>
      </c>
      <c r="B228" s="298">
        <v>412010</v>
      </c>
      <c r="C228" s="300">
        <v>40981</v>
      </c>
      <c r="D228" s="298" t="s">
        <v>6453</v>
      </c>
      <c r="E228" s="298" t="s">
        <v>6146</v>
      </c>
      <c r="F228" s="298" t="s">
        <v>4742</v>
      </c>
      <c r="L228" s="298" t="s">
        <v>597</v>
      </c>
      <c r="M228" s="298" t="str">
        <f ca="1">+VLOOKUP(L228,Accounts!D:E,2,FALSE)</f>
        <v>Lodging</v>
      </c>
      <c r="N228" s="298">
        <v>602005</v>
      </c>
      <c r="O228" s="275" t="str">
        <f t="shared" si="3"/>
        <v>TRAVEL</v>
      </c>
      <c r="P228" s="298" t="s">
        <v>2202</v>
      </c>
      <c r="Q228" s="275" t="str">
        <f ca="1">+VLOOKUP(P228,CSOtherMaps!F:G,2,FALSE)</f>
        <v>Unspecified</v>
      </c>
    </row>
    <row r="229" spans="1:17" x14ac:dyDescent="0.2">
      <c r="A229" s="298">
        <v>202047</v>
      </c>
      <c r="B229" s="298">
        <v>401295</v>
      </c>
      <c r="C229" s="300">
        <v>40981</v>
      </c>
      <c r="D229" s="298" t="s">
        <v>6454</v>
      </c>
      <c r="E229" s="298" t="s">
        <v>6146</v>
      </c>
      <c r="F229" s="298" t="s">
        <v>4745</v>
      </c>
      <c r="L229" s="298" t="s">
        <v>3369</v>
      </c>
      <c r="M229" s="298" t="str">
        <f ca="1">+VLOOKUP(L229,Accounts!D:E,2,FALSE)</f>
        <v>Vehicle Insurance</v>
      </c>
      <c r="N229" s="298">
        <v>602020</v>
      </c>
      <c r="O229" s="275" t="str">
        <f t="shared" si="3"/>
        <v>VEHICLE EXPENSE</v>
      </c>
      <c r="P229" s="298" t="s">
        <v>2202</v>
      </c>
      <c r="Q229" s="275" t="str">
        <f ca="1">+VLOOKUP(P229,CSOtherMaps!F:G,2,FALSE)</f>
        <v>Unspecified</v>
      </c>
    </row>
    <row r="230" spans="1:17" x14ac:dyDescent="0.2">
      <c r="A230" s="298">
        <v>202048</v>
      </c>
      <c r="B230" s="298">
        <v>412010</v>
      </c>
      <c r="C230" s="300">
        <v>40981</v>
      </c>
      <c r="D230" s="298" t="s">
        <v>6455</v>
      </c>
      <c r="E230" s="298" t="s">
        <v>6146</v>
      </c>
      <c r="F230" s="298" t="s">
        <v>4742</v>
      </c>
      <c r="L230" s="298" t="s">
        <v>595</v>
      </c>
      <c r="M230" s="298" t="str">
        <f ca="1">+VLOOKUP(L230,Accounts!D:E,2,FALSE)</f>
        <v>Vehicle Fuel</v>
      </c>
      <c r="N230" s="298">
        <v>602020</v>
      </c>
      <c r="O230" s="275" t="str">
        <f t="shared" si="3"/>
        <v>VEHICLE EXPENSE</v>
      </c>
      <c r="P230" s="298" t="s">
        <v>2202</v>
      </c>
      <c r="Q230" s="275" t="str">
        <f ca="1">+VLOOKUP(P230,CSOtherMaps!F:G,2,FALSE)</f>
        <v>Unspecified</v>
      </c>
    </row>
    <row r="231" spans="1:17" x14ac:dyDescent="0.2">
      <c r="A231" s="298">
        <v>202049</v>
      </c>
      <c r="B231" s="298">
        <v>412010</v>
      </c>
      <c r="C231" s="300">
        <v>40981</v>
      </c>
      <c r="D231" s="298" t="s">
        <v>6452</v>
      </c>
      <c r="E231" s="298" t="s">
        <v>6146</v>
      </c>
      <c r="F231" s="298" t="s">
        <v>4742</v>
      </c>
      <c r="L231" s="298" t="s">
        <v>4820</v>
      </c>
      <c r="M231" s="298" t="str">
        <f ca="1">+VLOOKUP(L231,Accounts!D:E,2,FALSE)</f>
        <v>Vehicle Registration / Tags</v>
      </c>
      <c r="N231" s="298">
        <v>602020</v>
      </c>
      <c r="O231" s="275" t="str">
        <f t="shared" si="3"/>
        <v>VEHICLE EXPENSE</v>
      </c>
      <c r="P231" s="298" t="s">
        <v>2202</v>
      </c>
      <c r="Q231" s="275" t="str">
        <f ca="1">+VLOOKUP(P231,CSOtherMaps!F:G,2,FALSE)</f>
        <v>Unspecified</v>
      </c>
    </row>
    <row r="232" spans="1:17" x14ac:dyDescent="0.2">
      <c r="A232" s="298">
        <v>202050</v>
      </c>
      <c r="B232" s="298">
        <v>401290</v>
      </c>
      <c r="D232" s="298" t="s">
        <v>5062</v>
      </c>
      <c r="E232" s="298" t="s">
        <v>6146</v>
      </c>
      <c r="F232" s="298" t="s">
        <v>2832</v>
      </c>
      <c r="L232" s="298" t="s">
        <v>596</v>
      </c>
      <c r="M232" s="298" t="str">
        <f ca="1">+VLOOKUP(L232,Accounts!D:E,2,FALSE)</f>
        <v>Meals &amp; Ent-Business Meetings (50%)</v>
      </c>
      <c r="N232" s="298">
        <v>602030</v>
      </c>
      <c r="O232" s="275" t="str">
        <f t="shared" si="3"/>
        <v>IN-HOUSE MEALS</v>
      </c>
      <c r="P232" s="298" t="s">
        <v>2202</v>
      </c>
      <c r="Q232" s="275" t="str">
        <f ca="1">+VLOOKUP(P232,CSOtherMaps!F:G,2,FALSE)</f>
        <v>Unspecified</v>
      </c>
    </row>
    <row r="233" spans="1:17" x14ac:dyDescent="0.2">
      <c r="A233" s="298">
        <v>202051</v>
      </c>
      <c r="B233" s="298">
        <v>401290</v>
      </c>
      <c r="D233" s="298" t="s">
        <v>5884</v>
      </c>
      <c r="E233" s="298" t="s">
        <v>6146</v>
      </c>
      <c r="F233" s="298" t="s">
        <v>2832</v>
      </c>
      <c r="L233" s="298" t="s">
        <v>3370</v>
      </c>
      <c r="M233" s="298" t="str">
        <f ca="1">+VLOOKUP(L233,Accounts!D:E,2,FALSE)</f>
        <v>Meals &amp; Ent-Company Functions (100%)</v>
      </c>
      <c r="N233" s="298">
        <v>602035</v>
      </c>
      <c r="O233" s="275" t="str">
        <f t="shared" si="3"/>
        <v>ENTERTAINMENT</v>
      </c>
      <c r="P233" s="298" t="s">
        <v>2202</v>
      </c>
      <c r="Q233" s="275" t="str">
        <f ca="1">+VLOOKUP(P233,CSOtherMaps!F:G,2,FALSE)</f>
        <v>Unspecified</v>
      </c>
    </row>
    <row r="234" spans="1:17" x14ac:dyDescent="0.2">
      <c r="A234" s="303">
        <v>202052</v>
      </c>
      <c r="B234" s="303">
        <v>401225</v>
      </c>
      <c r="C234" s="304">
        <v>42354</v>
      </c>
      <c r="D234" s="303" t="s">
        <v>7397</v>
      </c>
      <c r="F234" s="303" t="s">
        <v>1291</v>
      </c>
      <c r="G234" s="303"/>
      <c r="H234" s="402"/>
      <c r="L234" s="298" t="s">
        <v>3083</v>
      </c>
      <c r="M234" s="298" t="str">
        <f ca="1">+VLOOKUP(L234,Accounts!D:E,2,FALSE)</f>
        <v>Meals &amp; Ent-Out of Town Business Travel (50%)</v>
      </c>
      <c r="N234" s="298">
        <v>602025</v>
      </c>
      <c r="O234" s="275" t="str">
        <f t="shared" si="3"/>
        <v>BUSINESS MEALS</v>
      </c>
      <c r="P234" s="298" t="s">
        <v>2202</v>
      </c>
      <c r="Q234" s="275" t="str">
        <f ca="1">+VLOOKUP(P234,CSOtherMaps!F:G,2,FALSE)</f>
        <v>Unspecified</v>
      </c>
    </row>
    <row r="235" spans="1:17" x14ac:dyDescent="0.2">
      <c r="A235" s="298">
        <v>202055</v>
      </c>
      <c r="B235" s="298">
        <v>408070</v>
      </c>
      <c r="D235" s="298" t="s">
        <v>3214</v>
      </c>
      <c r="E235" s="298" t="s">
        <v>6146</v>
      </c>
      <c r="F235" s="298" t="s">
        <v>3981</v>
      </c>
      <c r="L235" s="298" t="s">
        <v>598</v>
      </c>
      <c r="M235" s="298" t="str">
        <f ca="1">+VLOOKUP(L235,Accounts!D:E,2,FALSE)</f>
        <v>System Equipment Maintenance</v>
      </c>
      <c r="N235" s="298">
        <v>605010</v>
      </c>
      <c r="O235" s="275" t="str">
        <f t="shared" si="3"/>
        <v>CELL SITE MAINTENANCE</v>
      </c>
      <c r="P235" s="298" t="s">
        <v>2202</v>
      </c>
      <c r="Q235" s="275" t="str">
        <f ca="1">+VLOOKUP(P235,CSOtherMaps!F:G,2,FALSE)</f>
        <v>Unspecified</v>
      </c>
    </row>
    <row r="236" spans="1:17" x14ac:dyDescent="0.2">
      <c r="A236" s="298">
        <v>202060</v>
      </c>
      <c r="B236" s="298">
        <v>408071</v>
      </c>
      <c r="D236" s="298" t="s">
        <v>3216</v>
      </c>
      <c r="E236" s="298" t="s">
        <v>6146</v>
      </c>
      <c r="F236" s="298" t="s">
        <v>3982</v>
      </c>
      <c r="L236" s="298" t="s">
        <v>3118</v>
      </c>
      <c r="M236" s="298" t="str">
        <f ca="1">+VLOOKUP(L236,Accounts!D:E,2,FALSE)</f>
        <v>Headend Maintenance (Affiliated)</v>
      </c>
      <c r="N236" s="298">
        <v>616020</v>
      </c>
      <c r="O236" s="275" t="str">
        <f t="shared" si="3"/>
        <v>INTERCOMPANY SERVICES EXPENSE</v>
      </c>
      <c r="P236" s="298" t="s">
        <v>2202</v>
      </c>
      <c r="Q236" s="275" t="str">
        <f ca="1">+VLOOKUP(P236,CSOtherMaps!F:G,2,FALSE)</f>
        <v>Unspecified</v>
      </c>
    </row>
    <row r="237" spans="1:17" x14ac:dyDescent="0.2">
      <c r="A237" s="298">
        <v>202065</v>
      </c>
      <c r="B237" s="298">
        <v>408072</v>
      </c>
      <c r="D237" s="298" t="s">
        <v>3218</v>
      </c>
      <c r="E237" s="298" t="s">
        <v>6146</v>
      </c>
      <c r="F237" s="298" t="s">
        <v>3983</v>
      </c>
      <c r="L237" s="298" t="s">
        <v>599</v>
      </c>
      <c r="M237" s="298" t="str">
        <f ca="1">+VLOOKUP(L237,Accounts!D:E,2,FALSE)</f>
        <v>Outside Plant Maintenance</v>
      </c>
      <c r="N237" s="298">
        <v>605035</v>
      </c>
      <c r="O237" s="275" t="str">
        <f t="shared" si="3"/>
        <v>GENERATOR MAINTENANCE</v>
      </c>
      <c r="P237" s="298" t="s">
        <v>2202</v>
      </c>
      <c r="Q237" s="275" t="str">
        <f ca="1">+VLOOKUP(P237,CSOtherMaps!F:G,2,FALSE)</f>
        <v>Unspecified</v>
      </c>
    </row>
    <row r="238" spans="1:17" x14ac:dyDescent="0.2">
      <c r="A238" s="298">
        <v>202070</v>
      </c>
      <c r="B238" s="298">
        <v>401090</v>
      </c>
      <c r="D238" s="298" t="s">
        <v>5619</v>
      </c>
      <c r="E238" s="298" t="s">
        <v>6146</v>
      </c>
      <c r="F238" s="298" t="s">
        <v>1294</v>
      </c>
      <c r="L238" s="298" t="s">
        <v>3376</v>
      </c>
      <c r="M238" s="298" t="str">
        <f ca="1">+VLOOKUP(L238,Accounts!D:E,2,FALSE)</f>
        <v>IRU Cable Maintenance (Affiliated)</v>
      </c>
      <c r="N238" s="298">
        <v>503065</v>
      </c>
      <c r="O238" s="275" t="str">
        <f t="shared" si="3"/>
        <v>RING CONSTRUCTION-NETWORKS</v>
      </c>
      <c r="P238" s="298" t="s">
        <v>2202</v>
      </c>
      <c r="Q238" s="275" t="str">
        <f ca="1">+VLOOKUP(P238,CSOtherMaps!F:G,2,FALSE)</f>
        <v>Unspecified</v>
      </c>
    </row>
    <row r="239" spans="1:17" x14ac:dyDescent="0.2">
      <c r="A239" s="298">
        <v>202075</v>
      </c>
      <c r="B239" s="298">
        <v>401090</v>
      </c>
      <c r="D239" s="298" t="s">
        <v>5620</v>
      </c>
      <c r="E239" s="298" t="s">
        <v>6146</v>
      </c>
      <c r="F239" s="298" t="s">
        <v>1294</v>
      </c>
      <c r="L239" s="298" t="s">
        <v>3373</v>
      </c>
      <c r="M239" s="298" t="str">
        <f ca="1">+VLOOKUP(L239,Accounts!D:E,2,FALSE)</f>
        <v>Vehicle Maintenance</v>
      </c>
      <c r="N239" s="298">
        <v>602020</v>
      </c>
      <c r="O239" s="275" t="str">
        <f t="shared" si="3"/>
        <v>VEHICLE EXPENSE</v>
      </c>
      <c r="P239" s="298" t="s">
        <v>2202</v>
      </c>
      <c r="Q239" s="275" t="str">
        <f ca="1">+VLOOKUP(P239,CSOtherMaps!F:G,2,FALSE)</f>
        <v>Unspecified</v>
      </c>
    </row>
    <row r="240" spans="1:17" x14ac:dyDescent="0.2">
      <c r="A240" s="298">
        <v>203100</v>
      </c>
      <c r="B240" s="298">
        <v>401100</v>
      </c>
      <c r="D240" s="298" t="s">
        <v>3021</v>
      </c>
      <c r="E240" s="298" t="s">
        <v>6146</v>
      </c>
      <c r="F240" s="298" t="s">
        <v>4410</v>
      </c>
      <c r="L240" s="298" t="s">
        <v>3119</v>
      </c>
      <c r="M240" s="298" t="str">
        <f ca="1">+VLOOKUP(L240,Accounts!D:E,2,FALSE)</f>
        <v>Office &amp; Bldg Maintenance</v>
      </c>
      <c r="N240" s="298">
        <v>604005</v>
      </c>
      <c r="O240" s="275" t="str">
        <f t="shared" si="3"/>
        <v>OFFICE MAINTENANCE</v>
      </c>
      <c r="P240" s="298" t="s">
        <v>2202</v>
      </c>
      <c r="Q240" s="275" t="str">
        <f ca="1">+VLOOKUP(P240,CSOtherMaps!F:G,2,FALSE)</f>
        <v>Unspecified</v>
      </c>
    </row>
    <row r="241" spans="1:17" x14ac:dyDescent="0.2">
      <c r="A241" s="298">
        <v>203101</v>
      </c>
      <c r="B241" s="298">
        <v>408050</v>
      </c>
      <c r="D241" s="298" t="s">
        <v>5621</v>
      </c>
      <c r="E241" s="298" t="s">
        <v>6146</v>
      </c>
      <c r="F241" s="298" t="s">
        <v>1300</v>
      </c>
      <c r="L241" s="298" t="s">
        <v>3374</v>
      </c>
      <c r="M241" s="298" t="str">
        <f ca="1">+VLOOKUP(L241,Accounts!D:E,2,FALSE)</f>
        <v>Computer Hardware Maintenance</v>
      </c>
      <c r="N241" s="298">
        <v>605510</v>
      </c>
      <c r="O241" s="275" t="str">
        <f t="shared" si="3"/>
        <v>SOFTWARE AND COMPUTER MAINTENANCE</v>
      </c>
      <c r="P241" s="298" t="s">
        <v>2202</v>
      </c>
      <c r="Q241" s="275" t="str">
        <f ca="1">+VLOOKUP(P241,CSOtherMaps!F:G,2,FALSE)</f>
        <v>Unspecified</v>
      </c>
    </row>
    <row r="242" spans="1:17" x14ac:dyDescent="0.2">
      <c r="A242" s="298">
        <v>203201</v>
      </c>
      <c r="B242" s="298">
        <v>401110</v>
      </c>
      <c r="D242" s="298" t="s">
        <v>5622</v>
      </c>
      <c r="E242" s="298" t="s">
        <v>6146</v>
      </c>
      <c r="F242" s="298" t="s">
        <v>4408</v>
      </c>
      <c r="L242" s="298" t="s">
        <v>3375</v>
      </c>
      <c r="M242" s="298" t="str">
        <f ca="1">+VLOOKUP(L242,Accounts!D:E,2,FALSE)</f>
        <v>Computer Software Maintenance</v>
      </c>
      <c r="N242" s="298">
        <v>605510</v>
      </c>
      <c r="O242" s="275" t="str">
        <f t="shared" si="3"/>
        <v>SOFTWARE AND COMPUTER MAINTENANCE</v>
      </c>
      <c r="P242" s="298" t="s">
        <v>2202</v>
      </c>
      <c r="Q242" s="275" t="str">
        <f ca="1">+VLOOKUP(P242,CSOtherMaps!F:G,2,FALSE)</f>
        <v>Unspecified</v>
      </c>
    </row>
    <row r="243" spans="1:17" x14ac:dyDescent="0.2">
      <c r="A243" s="298">
        <v>203301</v>
      </c>
      <c r="B243" s="298">
        <v>401130</v>
      </c>
      <c r="D243" s="298" t="s">
        <v>5623</v>
      </c>
      <c r="E243" s="298" t="s">
        <v>6146</v>
      </c>
      <c r="F243" s="298" t="s">
        <v>4409</v>
      </c>
      <c r="L243" s="298" t="s">
        <v>3377</v>
      </c>
      <c r="M243" s="298" t="str">
        <f ca="1">+VLOOKUP(L243,Accounts!D:E,2,FALSE)</f>
        <v>Tools &amp; Minor Tech Equipment</v>
      </c>
      <c r="N243" s="298">
        <v>601340</v>
      </c>
      <c r="O243" s="275" t="str">
        <f t="shared" si="3"/>
        <v>TOOLS &amp; EQUIPMENTS</v>
      </c>
      <c r="P243" s="298" t="s">
        <v>2202</v>
      </c>
      <c r="Q243" s="275" t="str">
        <f ca="1">+VLOOKUP(P243,CSOtherMaps!F:G,2,FALSE)</f>
        <v>Unspecified</v>
      </c>
    </row>
    <row r="244" spans="1:17" x14ac:dyDescent="0.2">
      <c r="A244" s="298">
        <v>204005</v>
      </c>
      <c r="B244" s="298">
        <v>401500</v>
      </c>
      <c r="D244" s="298" t="s">
        <v>5624</v>
      </c>
      <c r="E244" s="298" t="s">
        <v>6146</v>
      </c>
      <c r="F244" s="298" t="s">
        <v>3977</v>
      </c>
      <c r="L244" s="298" t="s">
        <v>4138</v>
      </c>
      <c r="M244" s="298" t="str">
        <f ca="1">+VLOOKUP(L244,Accounts!D:E,2,FALSE)</f>
        <v>WorkSite &amp; Tech Supplies</v>
      </c>
      <c r="N244" s="298">
        <v>601345</v>
      </c>
      <c r="O244" s="275" t="str">
        <f t="shared" si="3"/>
        <v>INSTALL SUPPLIES</v>
      </c>
      <c r="P244" s="298" t="s">
        <v>2202</v>
      </c>
      <c r="Q244" s="275" t="str">
        <f ca="1">+VLOOKUP(P244,CSOtherMaps!F:G,2,FALSE)</f>
        <v>Unspecified</v>
      </c>
    </row>
    <row r="245" spans="1:17" x14ac:dyDescent="0.2">
      <c r="A245" s="298">
        <v>204010</v>
      </c>
      <c r="B245" s="298">
        <v>401510</v>
      </c>
      <c r="D245" s="298" t="s">
        <v>5625</v>
      </c>
      <c r="E245" s="298" t="s">
        <v>6146</v>
      </c>
      <c r="F245" s="298" t="s">
        <v>3977</v>
      </c>
      <c r="H245" s="298" t="s">
        <v>6465</v>
      </c>
      <c r="L245" s="298" t="s">
        <v>4920</v>
      </c>
      <c r="M245" s="298" t="str">
        <f ca="1">+VLOOKUP(L245,Accounts!D:E,2,FALSE)</f>
        <v>Abandoned Project Costs</v>
      </c>
      <c r="N245" s="298">
        <v>615015</v>
      </c>
      <c r="O245" s="275" t="str">
        <f t="shared" si="3"/>
        <v>ABANDONED CELLSITE COST</v>
      </c>
      <c r="P245" s="298" t="s">
        <v>2202</v>
      </c>
      <c r="Q245" s="275" t="str">
        <f ca="1">+VLOOKUP(P245,CSOtherMaps!F:G,2,FALSE)</f>
        <v>Unspecified</v>
      </c>
    </row>
    <row r="246" spans="1:17" x14ac:dyDescent="0.2">
      <c r="A246" s="298">
        <v>205005</v>
      </c>
      <c r="B246" s="298">
        <v>405500</v>
      </c>
      <c r="C246" s="300">
        <v>40821</v>
      </c>
      <c r="D246" s="298" t="s">
        <v>6405</v>
      </c>
      <c r="E246" s="298" t="s">
        <v>6146</v>
      </c>
      <c r="F246" s="298" t="s">
        <v>1011</v>
      </c>
      <c r="L246" s="298" t="s">
        <v>600</v>
      </c>
      <c r="M246" s="298" t="str">
        <f ca="1">+VLOOKUP(L246,Accounts!D:E,2,FALSE)</f>
        <v>Audit &amp; Accounting</v>
      </c>
      <c r="N246" s="298">
        <v>607010</v>
      </c>
      <c r="O246" s="275" t="str">
        <f t="shared" si="3"/>
        <v>PROFESSIONAL FEES</v>
      </c>
      <c r="P246" s="298" t="s">
        <v>2202</v>
      </c>
      <c r="Q246" s="275" t="str">
        <f ca="1">+VLOOKUP(P246,CSOtherMaps!F:G,2,FALSE)</f>
        <v>Unspecified</v>
      </c>
    </row>
    <row r="247" spans="1:17" x14ac:dyDescent="0.2">
      <c r="A247" s="298">
        <v>206005</v>
      </c>
      <c r="B247" s="298">
        <v>407000</v>
      </c>
      <c r="D247" s="298" t="s">
        <v>6153</v>
      </c>
      <c r="E247" s="298" t="s">
        <v>6146</v>
      </c>
      <c r="F247" s="298" t="s">
        <v>3979</v>
      </c>
      <c r="L247" s="298" t="s">
        <v>540</v>
      </c>
      <c r="M247" s="298" t="str">
        <f ca="1">+VLOOKUP(L247,Accounts!D:E,2,FALSE)</f>
        <v>Legal</v>
      </c>
      <c r="N247" s="298">
        <v>607025</v>
      </c>
      <c r="O247" s="275" t="str">
        <f t="shared" si="3"/>
        <v>LEGAL FEES</v>
      </c>
      <c r="P247" s="298" t="s">
        <v>2202</v>
      </c>
      <c r="Q247" s="275" t="str">
        <f ca="1">+VLOOKUP(P247,CSOtherMaps!F:G,2,FALSE)</f>
        <v>Unspecified</v>
      </c>
    </row>
    <row r="248" spans="1:17" x14ac:dyDescent="0.2">
      <c r="A248" s="298">
        <v>206010</v>
      </c>
      <c r="B248" s="298">
        <v>407020</v>
      </c>
      <c r="D248" s="298" t="s">
        <v>6152</v>
      </c>
      <c r="E248" s="298" t="s">
        <v>6146</v>
      </c>
      <c r="F248" s="298" t="s">
        <v>3978</v>
      </c>
      <c r="L248" s="298" t="s">
        <v>3957</v>
      </c>
      <c r="M248" s="298" t="str">
        <f ca="1">+VLOOKUP(L248,Accounts!D:E,2,FALSE)</f>
        <v>Professional Consulting</v>
      </c>
      <c r="N248" s="298">
        <v>601415</v>
      </c>
      <c r="O248" s="275" t="str">
        <f t="shared" si="3"/>
        <v>CONSULTANT SERVICES</v>
      </c>
      <c r="P248" s="298" t="s">
        <v>2202</v>
      </c>
      <c r="Q248" s="275" t="str">
        <f ca="1">+VLOOKUP(P248,CSOtherMaps!F:G,2,FALSE)</f>
        <v>Unspecified</v>
      </c>
    </row>
    <row r="249" spans="1:17" x14ac:dyDescent="0.2">
      <c r="A249" s="298">
        <v>206045</v>
      </c>
      <c r="B249" s="298">
        <v>408000</v>
      </c>
      <c r="D249" s="298" t="s">
        <v>3206</v>
      </c>
      <c r="E249" s="298" t="s">
        <v>6146</v>
      </c>
      <c r="F249" s="298" t="s">
        <v>1298</v>
      </c>
      <c r="L249" s="298" t="s">
        <v>3099</v>
      </c>
      <c r="M249" s="298" t="str">
        <f ca="1">+VLOOKUP(L249,Accounts!D:E,2,FALSE)</f>
        <v>Bill Printing Service</v>
      </c>
      <c r="N249" s="298">
        <v>603045</v>
      </c>
      <c r="O249" s="275" t="str">
        <f t="shared" si="3"/>
        <v>PRINTING</v>
      </c>
      <c r="P249" s="298" t="s">
        <v>2202</v>
      </c>
      <c r="Q249" s="275" t="str">
        <f ca="1">+VLOOKUP(P249,CSOtherMaps!F:G,2,FALSE)</f>
        <v>Unspecified</v>
      </c>
    </row>
    <row r="250" spans="1:17" x14ac:dyDescent="0.2">
      <c r="A250" s="298">
        <v>211005</v>
      </c>
      <c r="B250" s="298">
        <v>412090</v>
      </c>
      <c r="D250" s="298" t="s">
        <v>5626</v>
      </c>
      <c r="E250" s="298" t="s">
        <v>6146</v>
      </c>
      <c r="F250" s="298" t="s">
        <v>3987</v>
      </c>
      <c r="L250" s="298" t="s">
        <v>5458</v>
      </c>
      <c r="M250" s="298" t="str">
        <f ca="1">+VLOOKUP(L250,Accounts!D:E,2,FALSE)</f>
        <v>Application Hosting Services</v>
      </c>
      <c r="N250" s="298">
        <v>607050</v>
      </c>
      <c r="O250" s="275" t="str">
        <f t="shared" si="3"/>
        <v>APPLICATION HOSTING SERVICES</v>
      </c>
      <c r="P250" s="298" t="s">
        <v>2202</v>
      </c>
      <c r="Q250" s="275" t="str">
        <f ca="1">+VLOOKUP(P250,CSOtherMaps!F:G,2,FALSE)</f>
        <v>Unspecified</v>
      </c>
    </row>
    <row r="251" spans="1:17" x14ac:dyDescent="0.2">
      <c r="A251" s="298">
        <v>211010</v>
      </c>
      <c r="B251" s="298">
        <v>412020</v>
      </c>
      <c r="D251" s="298" t="s">
        <v>3228</v>
      </c>
      <c r="E251" s="298" t="s">
        <v>6146</v>
      </c>
      <c r="F251" s="298" t="s">
        <v>1301</v>
      </c>
      <c r="L251" s="298" t="s">
        <v>3100</v>
      </c>
      <c r="M251" s="298" t="str">
        <f ca="1">+VLOOKUP(L251,Accounts!D:E,2,FALSE)</f>
        <v>Financial Services Charges</v>
      </c>
      <c r="N251" s="298">
        <v>609005</v>
      </c>
      <c r="O251" s="275" t="str">
        <f t="shared" si="3"/>
        <v>BANK CHARGES</v>
      </c>
      <c r="P251" s="298" t="s">
        <v>2202</v>
      </c>
      <c r="Q251" s="275" t="str">
        <f ca="1">+VLOOKUP(P251,CSOtherMaps!F:G,2,FALSE)</f>
        <v>Unspecified</v>
      </c>
    </row>
    <row r="252" spans="1:17" x14ac:dyDescent="0.2">
      <c r="A252" s="298">
        <v>211020</v>
      </c>
      <c r="B252" s="298">
        <v>412040</v>
      </c>
      <c r="D252" s="298" t="s">
        <v>3232</v>
      </c>
      <c r="E252" s="298" t="s">
        <v>6146</v>
      </c>
      <c r="F252" s="298" t="s">
        <v>1302</v>
      </c>
      <c r="L252" s="298" t="s">
        <v>3953</v>
      </c>
      <c r="M252" s="298" t="str">
        <f ca="1">+VLOOKUP(L252,Accounts!D:E,2,FALSE)</f>
        <v>Credit Bureau &amp; Collections</v>
      </c>
      <c r="N252" s="298">
        <v>608010</v>
      </c>
      <c r="O252" s="275" t="str">
        <f t="shared" si="3"/>
        <v>CREDIT BUREAU</v>
      </c>
      <c r="P252" s="298" t="s">
        <v>2202</v>
      </c>
      <c r="Q252" s="275" t="str">
        <f ca="1">+VLOOKUP(P252,CSOtherMaps!F:G,2,FALSE)</f>
        <v>Unspecified</v>
      </c>
    </row>
    <row r="253" spans="1:17" x14ac:dyDescent="0.2">
      <c r="A253" s="298">
        <v>211025</v>
      </c>
      <c r="B253" s="298">
        <v>412045</v>
      </c>
      <c r="D253" s="298" t="s">
        <v>5627</v>
      </c>
      <c r="E253" s="298" t="s">
        <v>6146</v>
      </c>
      <c r="F253" s="298" t="s">
        <v>3986</v>
      </c>
      <c r="L253" s="298" t="s">
        <v>3098</v>
      </c>
      <c r="M253" s="298" t="str">
        <f ca="1">+VLOOKUP(L253,Accounts!D:E,2,FALSE)</f>
        <v>Other Services</v>
      </c>
      <c r="N253" s="298">
        <v>601405</v>
      </c>
      <c r="O253" s="275" t="str">
        <f t="shared" si="3"/>
        <v>TEMPORARY SERVICES</v>
      </c>
      <c r="P253" s="298" t="s">
        <v>2202</v>
      </c>
      <c r="Q253" s="275" t="str">
        <f ca="1">+VLOOKUP(P253,CSOtherMaps!F:G,2,FALSE)</f>
        <v>Unspecified</v>
      </c>
    </row>
    <row r="254" spans="1:17" x14ac:dyDescent="0.2">
      <c r="A254" s="298">
        <v>211030</v>
      </c>
      <c r="B254" s="298">
        <v>412050</v>
      </c>
      <c r="D254" s="298" t="s">
        <v>5628</v>
      </c>
      <c r="E254" s="298" t="s">
        <v>6146</v>
      </c>
      <c r="F254" s="298" t="s">
        <v>1303</v>
      </c>
      <c r="L254" s="298" t="s">
        <v>3129</v>
      </c>
      <c r="M254" s="298" t="str">
        <f ca="1">+VLOOKUP(L254,Accounts!D:E,2,FALSE)</f>
        <v>Management Fees (Affiliated)</v>
      </c>
      <c r="N254" s="298">
        <v>616010</v>
      </c>
      <c r="O254" s="275" t="str">
        <f t="shared" si="3"/>
        <v>MANAGEMENT FEES-CELL SOUTH</v>
      </c>
      <c r="P254" s="298" t="s">
        <v>2202</v>
      </c>
      <c r="Q254" s="275" t="str">
        <f ca="1">+VLOOKUP(P254,CSOtherMaps!F:G,2,FALSE)</f>
        <v>Unspecified</v>
      </c>
    </row>
    <row r="255" spans="1:17" x14ac:dyDescent="0.2">
      <c r="A255" s="298">
        <v>211031</v>
      </c>
      <c r="B255" s="298">
        <v>412050</v>
      </c>
      <c r="D255" s="298" t="s">
        <v>6456</v>
      </c>
      <c r="E255" s="298" t="s">
        <v>6146</v>
      </c>
      <c r="F255" s="298" t="s">
        <v>1303</v>
      </c>
      <c r="L255" s="298" t="s">
        <v>3128</v>
      </c>
      <c r="M255" s="298" t="str">
        <f ca="1">+VLOOKUP(L255,Accounts!D:E,2,FALSE)</f>
        <v>Billing &amp; Collections (Affiliated)</v>
      </c>
      <c r="N255" s="298">
        <v>616020</v>
      </c>
      <c r="O255" s="275" t="str">
        <f t="shared" si="3"/>
        <v>INTERCOMPANY SERVICES EXPENSE</v>
      </c>
      <c r="P255" s="298" t="s">
        <v>2202</v>
      </c>
      <c r="Q255" s="275" t="str">
        <f ca="1">+VLOOKUP(P255,CSOtherMaps!F:G,2,FALSE)</f>
        <v>Unspecified</v>
      </c>
    </row>
    <row r="256" spans="1:17" x14ac:dyDescent="0.2">
      <c r="A256" s="298">
        <v>211035</v>
      </c>
      <c r="B256" s="298">
        <v>412090</v>
      </c>
      <c r="C256" s="300">
        <v>42011</v>
      </c>
      <c r="D256" s="298" t="s">
        <v>3238</v>
      </c>
      <c r="F256" s="298" t="s">
        <v>3987</v>
      </c>
      <c r="L256" s="298" t="s">
        <v>3133</v>
      </c>
      <c r="M256" s="298" t="str">
        <f ca="1">+VLOOKUP(L256,Accounts!D:E,2,FALSE)</f>
        <v>Business software usage (Affiliated)</v>
      </c>
      <c r="N256" s="298">
        <v>603020</v>
      </c>
      <c r="O256" s="275" t="str">
        <f t="shared" si="3"/>
        <v>SHARED SOFTWARE COSTS-AFFIL</v>
      </c>
      <c r="P256" s="298" t="s">
        <v>2202</v>
      </c>
      <c r="Q256" s="275" t="str">
        <f ca="1">+VLOOKUP(P256,CSOtherMaps!F:G,2,FALSE)</f>
        <v>Unspecified</v>
      </c>
    </row>
    <row r="257" spans="1:17" x14ac:dyDescent="0.2">
      <c r="A257" s="298">
        <v>211040</v>
      </c>
      <c r="B257" s="298">
        <v>412090</v>
      </c>
      <c r="D257" s="298" t="s">
        <v>3226</v>
      </c>
      <c r="E257" s="298" t="s">
        <v>6146</v>
      </c>
      <c r="F257" s="298" t="s">
        <v>3987</v>
      </c>
      <c r="L257" s="298" t="s">
        <v>602</v>
      </c>
      <c r="M257" s="298" t="str">
        <f ca="1">+VLOOKUP(L257,Accounts!D:E,2,FALSE)</f>
        <v>Advertising</v>
      </c>
      <c r="N257" s="298">
        <v>610035</v>
      </c>
      <c r="O257" s="275" t="str">
        <f t="shared" si="3"/>
        <v>MEDIA</v>
      </c>
      <c r="P257" s="298" t="s">
        <v>2202</v>
      </c>
      <c r="Q257" s="275" t="str">
        <f ca="1">+VLOOKUP(P257,CSOtherMaps!F:G,2,FALSE)</f>
        <v>Unspecified</v>
      </c>
    </row>
    <row r="258" spans="1:17" x14ac:dyDescent="0.2">
      <c r="A258" s="298">
        <v>212005</v>
      </c>
      <c r="B258" s="298">
        <v>408010</v>
      </c>
      <c r="D258" s="298" t="s">
        <v>3208</v>
      </c>
      <c r="E258" s="298" t="s">
        <v>6146</v>
      </c>
      <c r="F258" s="298" t="s">
        <v>1299</v>
      </c>
      <c r="L258" s="298" t="s">
        <v>3138</v>
      </c>
      <c r="M258" s="298" t="str">
        <f ca="1">+VLOOKUP(L258,Accounts!D:E,2,FALSE)</f>
        <v>Free Service Giveaways</v>
      </c>
      <c r="N258" s="298">
        <v>610120</v>
      </c>
      <c r="O258" s="275" t="str">
        <f t="shared" si="3"/>
        <v>REFERRAL PROGRAM VOUCHERS</v>
      </c>
      <c r="P258" s="298" t="s">
        <v>2202</v>
      </c>
      <c r="Q258" s="275" t="str">
        <f ca="1">+VLOOKUP(P258,CSOtherMaps!F:G,2,FALSE)</f>
        <v>Unspecified</v>
      </c>
    </row>
    <row r="259" spans="1:17" x14ac:dyDescent="0.2">
      <c r="A259" s="298">
        <v>212010</v>
      </c>
      <c r="B259" s="298">
        <v>412090</v>
      </c>
      <c r="D259" s="298" t="s">
        <v>1723</v>
      </c>
      <c r="E259" s="298" t="s">
        <v>6146</v>
      </c>
      <c r="F259" s="298" t="s">
        <v>3987</v>
      </c>
      <c r="L259" s="298" t="s">
        <v>604</v>
      </c>
      <c r="M259" s="298" t="str">
        <f ca="1">+VLOOKUP(L259,Accounts!D:E,2,FALSE)</f>
        <v>Public Relations/Special Events</v>
      </c>
      <c r="N259" s="298">
        <v>611010</v>
      </c>
      <c r="O259" s="275" t="str">
        <f t="shared" si="3"/>
        <v>PUBLIC RELATIONS/SPECIAL EVENTS</v>
      </c>
      <c r="P259" s="298" t="s">
        <v>2202</v>
      </c>
      <c r="Q259" s="275" t="str">
        <f ca="1">+VLOOKUP(P259,CSOtherMaps!F:G,2,FALSE)</f>
        <v>Unspecified</v>
      </c>
    </row>
    <row r="260" spans="1:17" x14ac:dyDescent="0.2">
      <c r="A260" s="298">
        <v>212015</v>
      </c>
      <c r="B260" s="298">
        <v>401190</v>
      </c>
      <c r="D260" s="298" t="s">
        <v>3027</v>
      </c>
      <c r="E260" s="298" t="s">
        <v>6146</v>
      </c>
      <c r="F260" s="298" t="s">
        <v>4848</v>
      </c>
      <c r="L260" s="298" t="s">
        <v>541</v>
      </c>
      <c r="M260" s="298" t="str">
        <f ca="1">+VLOOKUP(L260,Accounts!D:E,2,FALSE)</f>
        <v>Agent Compensation</v>
      </c>
      <c r="N260" s="298">
        <v>601805</v>
      </c>
      <c r="O260" s="275" t="str">
        <f t="shared" si="3"/>
        <v>AGENT COMMISSIONS</v>
      </c>
      <c r="P260" s="298" t="s">
        <v>2202</v>
      </c>
      <c r="Q260" s="275" t="str">
        <f ca="1">+VLOOKUP(P260,CSOtherMaps!F:G,2,FALSE)</f>
        <v>Unspecified</v>
      </c>
    </row>
    <row r="261" spans="1:17" x14ac:dyDescent="0.2">
      <c r="A261" s="298">
        <v>212100</v>
      </c>
      <c r="B261" s="298">
        <v>436030</v>
      </c>
      <c r="D261" s="298" t="s">
        <v>5629</v>
      </c>
      <c r="E261" s="298" t="s">
        <v>6146</v>
      </c>
      <c r="F261" s="298" t="s">
        <v>5493</v>
      </c>
      <c r="L261" s="298" t="s">
        <v>605</v>
      </c>
      <c r="M261" s="298" t="str">
        <f ca="1">+VLOOKUP(L261,Accounts!D:E,2,FALSE)</f>
        <v>Usage Charges</v>
      </c>
      <c r="N261" s="298">
        <v>501110</v>
      </c>
      <c r="O261" s="275" t="str">
        <f t="shared" ref="O261:O309" si="4">VLOOKUP(N261,A:D,4,FALSE)</f>
        <v>CUSTOMER USAGE</v>
      </c>
      <c r="P261" s="298" t="s">
        <v>2202</v>
      </c>
      <c r="Q261" s="275" t="str">
        <f ca="1">+VLOOKUP(P261,CSOtherMaps!F:G,2,FALSE)</f>
        <v>Unspecified</v>
      </c>
    </row>
    <row r="262" spans="1:17" x14ac:dyDescent="0.2">
      <c r="A262" s="298">
        <v>213005</v>
      </c>
      <c r="B262" s="298">
        <v>412070</v>
      </c>
      <c r="C262" s="300">
        <v>40296</v>
      </c>
      <c r="D262" s="298" t="s">
        <v>3240</v>
      </c>
      <c r="E262" s="298" t="s">
        <v>6146</v>
      </c>
      <c r="F262" s="298" t="s">
        <v>4570</v>
      </c>
      <c r="L262" s="298" t="s">
        <v>542</v>
      </c>
      <c r="M262" s="298" t="str">
        <f ca="1">+VLOOKUP(L262,Accounts!D:E,2,FALSE)</f>
        <v>Usage Charges (Affiliated)</v>
      </c>
      <c r="N262" s="298">
        <v>501105</v>
      </c>
      <c r="O262" s="275" t="str">
        <f t="shared" si="4"/>
        <v>CUST USAGE-FTC/DTC</v>
      </c>
      <c r="P262" s="298" t="s">
        <v>2202</v>
      </c>
      <c r="Q262" s="275" t="str">
        <f ca="1">+VLOOKUP(P262,CSOtherMaps!F:G,2,FALSE)</f>
        <v>Unspecified</v>
      </c>
    </row>
    <row r="263" spans="1:17" x14ac:dyDescent="0.2">
      <c r="A263" s="298">
        <v>213010</v>
      </c>
      <c r="B263" s="298">
        <v>412070</v>
      </c>
      <c r="D263" s="298" t="s">
        <v>5630</v>
      </c>
      <c r="E263" s="298" t="s">
        <v>6146</v>
      </c>
      <c r="F263" s="298" t="s">
        <v>4570</v>
      </c>
      <c r="L263" s="298" t="s">
        <v>543</v>
      </c>
      <c r="M263" s="298" t="str">
        <f ca="1">+VLOOKUP(L263,Accounts!D:E,2,FALSE)</f>
        <v>Wholesale charges</v>
      </c>
      <c r="N263" s="298">
        <v>501102</v>
      </c>
      <c r="O263" s="275" t="str">
        <f t="shared" si="4"/>
        <v>WHOLESALE ACCESS CHARGES</v>
      </c>
      <c r="P263" s="298" t="s">
        <v>2202</v>
      </c>
      <c r="Q263" s="275" t="str">
        <f ca="1">+VLOOKUP(P263,CSOtherMaps!F:G,2,FALSE)</f>
        <v>Unspecified</v>
      </c>
    </row>
    <row r="264" spans="1:17" x14ac:dyDescent="0.2">
      <c r="A264" s="298">
        <v>213015</v>
      </c>
      <c r="B264" s="298">
        <v>412070</v>
      </c>
      <c r="D264" s="298" t="s">
        <v>3244</v>
      </c>
      <c r="E264" s="298" t="s">
        <v>6146</v>
      </c>
      <c r="F264" s="298" t="s">
        <v>4570</v>
      </c>
      <c r="L264" s="298" t="s">
        <v>3379</v>
      </c>
      <c r="M264" s="298" t="str">
        <f ca="1">+VLOOKUP(L264,Accounts!D:E,2,FALSE)</f>
        <v>Network Transport</v>
      </c>
      <c r="N264" s="298">
        <v>502025</v>
      </c>
      <c r="O264" s="275" t="str">
        <f t="shared" si="4"/>
        <v>DATA CIRCUIT COST</v>
      </c>
      <c r="P264" s="298" t="s">
        <v>6855</v>
      </c>
      <c r="Q264" s="275" t="str">
        <f ca="1">+VLOOKUP(P264,CSOtherMaps!F:G,2,FALSE)</f>
        <v>TRANSPORT</v>
      </c>
    </row>
    <row r="265" spans="1:17" x14ac:dyDescent="0.2">
      <c r="A265" s="298">
        <v>214005</v>
      </c>
      <c r="B265" s="298">
        <v>403000</v>
      </c>
      <c r="D265" s="298" t="s">
        <v>5631</v>
      </c>
      <c r="E265" s="298" t="s">
        <v>6146</v>
      </c>
      <c r="F265" s="298" t="s">
        <v>1295</v>
      </c>
      <c r="L265" s="298" t="s">
        <v>3379</v>
      </c>
      <c r="M265" s="298" t="str">
        <f ca="1">+VLOOKUP(L265,Accounts!D:E,2,FALSE)</f>
        <v>Network Transport</v>
      </c>
      <c r="N265" s="298">
        <v>502025</v>
      </c>
      <c r="O265" s="275" t="str">
        <f t="shared" si="4"/>
        <v>DATA CIRCUIT COST</v>
      </c>
      <c r="P265" s="298" t="s">
        <v>6857</v>
      </c>
      <c r="Q265" s="275" t="e">
        <f ca="1">+VLOOKUP(P265,CSOtherMaps!F:G,2,FALSE)</f>
        <v>#N/A</v>
      </c>
    </row>
    <row r="266" spans="1:17" x14ac:dyDescent="0.2">
      <c r="A266" s="298">
        <v>214015</v>
      </c>
      <c r="B266" s="298">
        <v>403000</v>
      </c>
      <c r="D266" s="298" t="s">
        <v>5102</v>
      </c>
      <c r="E266" s="298" t="s">
        <v>6146</v>
      </c>
      <c r="F266" s="298" t="s">
        <v>1295</v>
      </c>
      <c r="L266" s="298" t="s">
        <v>3379</v>
      </c>
      <c r="M266" s="298" t="str">
        <f ca="1">+VLOOKUP(L266,Accounts!D:E,2,FALSE)</f>
        <v>Network Transport</v>
      </c>
      <c r="N266" s="298">
        <v>502025</v>
      </c>
      <c r="O266" s="275" t="str">
        <f t="shared" si="4"/>
        <v>DATA CIRCUIT COST</v>
      </c>
      <c r="P266" s="298" t="s">
        <v>6859</v>
      </c>
      <c r="Q266" s="275" t="e">
        <f ca="1">+VLOOKUP(P266,CSOtherMaps!F:G,2,FALSE)</f>
        <v>#N/A</v>
      </c>
    </row>
    <row r="267" spans="1:17" x14ac:dyDescent="0.2">
      <c r="A267" s="298">
        <v>214020</v>
      </c>
      <c r="B267" s="298">
        <v>403000</v>
      </c>
      <c r="D267" s="298" t="s">
        <v>5632</v>
      </c>
      <c r="E267" s="298" t="s">
        <v>6146</v>
      </c>
      <c r="F267" s="298" t="s">
        <v>1295</v>
      </c>
      <c r="L267" s="298" t="s">
        <v>3379</v>
      </c>
      <c r="M267" s="298" t="str">
        <f ca="1">+VLOOKUP(L267,Accounts!D:E,2,FALSE)</f>
        <v>Network Transport</v>
      </c>
      <c r="N267" s="298">
        <v>502025</v>
      </c>
      <c r="O267" s="275" t="str">
        <f t="shared" si="4"/>
        <v>DATA CIRCUIT COST</v>
      </c>
      <c r="P267" s="298" t="s">
        <v>6856</v>
      </c>
      <c r="Q267" s="275" t="e">
        <f ca="1">+VLOOKUP(P267,CSOtherMaps!F:G,2,FALSE)</f>
        <v>#N/A</v>
      </c>
    </row>
    <row r="268" spans="1:17" x14ac:dyDescent="0.2">
      <c r="A268" s="298">
        <v>214010</v>
      </c>
      <c r="B268" s="298">
        <v>404000</v>
      </c>
      <c r="D268" s="298" t="s">
        <v>6151</v>
      </c>
      <c r="E268" s="298" t="s">
        <v>6146</v>
      </c>
      <c r="F268" s="298" t="s">
        <v>1296</v>
      </c>
      <c r="H268" s="298" t="s">
        <v>6125</v>
      </c>
      <c r="L268" s="298" t="s">
        <v>3380</v>
      </c>
      <c r="M268" s="298" t="str">
        <f ca="1">+VLOOKUP(L268,Accounts!D:E,2,FALSE)</f>
        <v>Network Transport (Affiliated)</v>
      </c>
      <c r="N268" s="298">
        <v>502020</v>
      </c>
      <c r="O268" s="275" t="str">
        <f t="shared" si="4"/>
        <v>DATA CIRCUIT COST-TPK NWKS</v>
      </c>
      <c r="P268" s="298" t="s">
        <v>6855</v>
      </c>
      <c r="Q268" s="275" t="str">
        <f ca="1">+VLOOKUP(P268,CSOtherMaps!F:G,2,FALSE)</f>
        <v>TRANSPORT</v>
      </c>
    </row>
    <row r="269" spans="1:17" x14ac:dyDescent="0.2">
      <c r="A269" s="298">
        <v>214012</v>
      </c>
      <c r="B269" s="298">
        <v>404000</v>
      </c>
      <c r="D269" s="298" t="s">
        <v>6150</v>
      </c>
      <c r="E269" s="298" t="s">
        <v>6146</v>
      </c>
      <c r="F269" s="298" t="s">
        <v>1296</v>
      </c>
      <c r="H269" s="298" t="s">
        <v>6125</v>
      </c>
      <c r="L269" s="298" t="s">
        <v>3380</v>
      </c>
      <c r="M269" s="298" t="str">
        <f ca="1">+VLOOKUP(L269,Accounts!D:E,2,FALSE)</f>
        <v>Network Transport (Affiliated)</v>
      </c>
      <c r="N269" s="298">
        <v>502020</v>
      </c>
      <c r="O269" s="275" t="str">
        <f t="shared" si="4"/>
        <v>DATA CIRCUIT COST-TPK NWKS</v>
      </c>
      <c r="P269" s="298" t="s">
        <v>6857</v>
      </c>
      <c r="Q269" s="275" t="e">
        <f ca="1">+VLOOKUP(P269,CSOtherMaps!F:G,2,FALSE)</f>
        <v>#N/A</v>
      </c>
    </row>
    <row r="270" spans="1:17" x14ac:dyDescent="0.2">
      <c r="A270" s="298">
        <v>214100</v>
      </c>
      <c r="B270" s="298">
        <v>404000</v>
      </c>
      <c r="D270" s="298" t="s">
        <v>3145</v>
      </c>
      <c r="E270" s="298" t="s">
        <v>6146</v>
      </c>
      <c r="F270" s="298" t="s">
        <v>1296</v>
      </c>
      <c r="L270" s="298" t="s">
        <v>3380</v>
      </c>
      <c r="M270" s="298" t="str">
        <f ca="1">+VLOOKUP(L270,Accounts!D:E,2,FALSE)</f>
        <v>Network Transport (Affiliated)</v>
      </c>
      <c r="N270" s="298">
        <v>502020</v>
      </c>
      <c r="O270" s="275" t="str">
        <f t="shared" si="4"/>
        <v>DATA CIRCUIT COST-TPK NWKS</v>
      </c>
      <c r="P270" s="298" t="s">
        <v>6859</v>
      </c>
      <c r="Q270" s="275" t="e">
        <f ca="1">+VLOOKUP(P270,CSOtherMaps!F:G,2,FALSE)</f>
        <v>#N/A</v>
      </c>
    </row>
    <row r="271" spans="1:17" x14ac:dyDescent="0.2">
      <c r="A271" s="298">
        <v>214200</v>
      </c>
      <c r="B271" s="298">
        <v>404000</v>
      </c>
      <c r="D271" s="298" t="s">
        <v>5633</v>
      </c>
      <c r="E271" s="298" t="s">
        <v>6146</v>
      </c>
      <c r="F271" s="298" t="s">
        <v>1296</v>
      </c>
      <c r="L271" s="298" t="s">
        <v>1812</v>
      </c>
      <c r="M271" s="298" t="str">
        <f ca="1">+VLOOKUP(L271,Accounts!D:E,2,FALSE)</f>
        <v>Equipment Cost</v>
      </c>
      <c r="N271" s="298">
        <v>601345</v>
      </c>
      <c r="O271" s="275" t="str">
        <f t="shared" si="4"/>
        <v>INSTALL SUPPLIES</v>
      </c>
      <c r="P271" s="298" t="s">
        <v>2202</v>
      </c>
      <c r="Q271" s="275" t="str">
        <f ca="1">+VLOOKUP(P271,CSOtherMaps!F:G,2,FALSE)</f>
        <v>Unspecified</v>
      </c>
    </row>
    <row r="272" spans="1:17" x14ac:dyDescent="0.2">
      <c r="A272" s="298">
        <v>214201</v>
      </c>
      <c r="B272" s="298">
        <v>404000</v>
      </c>
      <c r="D272" s="298" t="s">
        <v>5634</v>
      </c>
      <c r="E272" s="298" t="s">
        <v>6146</v>
      </c>
      <c r="F272" s="298" t="s">
        <v>1296</v>
      </c>
      <c r="L272" s="298" t="s">
        <v>4141</v>
      </c>
      <c r="M272" s="298" t="str">
        <f ca="1">+VLOOKUP(L272,Accounts!D:E,2,FALSE)</f>
        <v>Cable Channel Costs</v>
      </c>
      <c r="N272" s="298">
        <v>502060</v>
      </c>
      <c r="O272" s="275" t="str">
        <f t="shared" si="4"/>
        <v>VIDEO CONTENT</v>
      </c>
      <c r="P272" s="298" t="s">
        <v>2202</v>
      </c>
      <c r="Q272" s="275" t="str">
        <f ca="1">+VLOOKUP(P272,CSOtherMaps!F:G,2,FALSE)</f>
        <v>Unspecified</v>
      </c>
    </row>
    <row r="273" spans="1:17" x14ac:dyDescent="0.2">
      <c r="A273" s="298">
        <v>214300</v>
      </c>
      <c r="B273" s="298">
        <v>404000</v>
      </c>
      <c r="C273" s="300">
        <v>42067</v>
      </c>
      <c r="D273" s="298" t="s">
        <v>7238</v>
      </c>
      <c r="F273" s="298" t="s">
        <v>1296</v>
      </c>
      <c r="L273" s="298" t="s">
        <v>1814</v>
      </c>
      <c r="M273" s="298" t="str">
        <f ca="1">+VLOOKUP(L273,Accounts!D:E,2,FALSE)</f>
        <v>Other Service Costs</v>
      </c>
      <c r="N273" s="298">
        <v>501115</v>
      </c>
      <c r="O273" s="275" t="str">
        <f t="shared" si="4"/>
        <v>CUST USAGE-LNP QUERIES BELLSOUTH</v>
      </c>
      <c r="P273" s="298" t="s">
        <v>2202</v>
      </c>
      <c r="Q273" s="275" t="str">
        <f ca="1">+VLOOKUP(P273,CSOtherMaps!F:G,2,FALSE)</f>
        <v>Unspecified</v>
      </c>
    </row>
    <row r="274" spans="1:17" x14ac:dyDescent="0.2">
      <c r="A274" s="298">
        <v>215005</v>
      </c>
      <c r="B274" s="298">
        <v>410000</v>
      </c>
      <c r="D274" s="298" t="s">
        <v>5635</v>
      </c>
      <c r="E274" s="298" t="s">
        <v>6146</v>
      </c>
      <c r="F274" s="298" t="s">
        <v>1007</v>
      </c>
      <c r="L274" s="298" t="s">
        <v>3954</v>
      </c>
      <c r="M274" s="298" t="str">
        <f ca="1">+VLOOKUP(L274,Accounts!D:E,2,FALSE)</f>
        <v>Liability Insurance</v>
      </c>
      <c r="N274" s="298">
        <v>607505</v>
      </c>
      <c r="O274" s="275" t="str">
        <f t="shared" si="4"/>
        <v>INSURANCE EXPENSE</v>
      </c>
      <c r="P274" s="298" t="s">
        <v>2202</v>
      </c>
      <c r="Q274" s="275" t="str">
        <f ca="1">+VLOOKUP(P274,CSOtherMaps!F:G,2,FALSE)</f>
        <v>Unspecified</v>
      </c>
    </row>
    <row r="275" spans="1:17" x14ac:dyDescent="0.2">
      <c r="A275" s="298">
        <v>215010</v>
      </c>
      <c r="B275" s="298">
        <v>410000</v>
      </c>
      <c r="D275" s="298" t="s">
        <v>5636</v>
      </c>
      <c r="E275" s="298" t="s">
        <v>6147</v>
      </c>
      <c r="F275" s="298" t="s">
        <v>1007</v>
      </c>
      <c r="L275" s="298" t="s">
        <v>3952</v>
      </c>
      <c r="M275" s="298" t="str">
        <f ca="1">+VLOOKUP(L275,Accounts!D:E,2,FALSE)</f>
        <v>Property Insurance</v>
      </c>
      <c r="N275" s="298">
        <v>607505</v>
      </c>
      <c r="O275" s="275" t="str">
        <f t="shared" si="4"/>
        <v>INSURANCE EXPENSE</v>
      </c>
      <c r="P275" s="298" t="s">
        <v>2202</v>
      </c>
      <c r="Q275" s="275" t="str">
        <f ca="1">+VLOOKUP(P275,CSOtherMaps!F:G,2,FALSE)</f>
        <v>Unspecified</v>
      </c>
    </row>
    <row r="276" spans="1:17" x14ac:dyDescent="0.2">
      <c r="A276" s="298">
        <v>216005</v>
      </c>
      <c r="B276" s="298">
        <v>405000</v>
      </c>
      <c r="D276" s="298" t="s">
        <v>5637</v>
      </c>
      <c r="E276" s="298" t="s">
        <v>6146</v>
      </c>
      <c r="F276" s="298" t="s">
        <v>1010</v>
      </c>
      <c r="L276" s="298" t="s">
        <v>606</v>
      </c>
      <c r="M276" s="298" t="str">
        <f ca="1">+VLOOKUP(L276,Accounts!D:E,2,FALSE)</f>
        <v>Professional Dues</v>
      </c>
      <c r="N276" s="298">
        <v>603050</v>
      </c>
      <c r="O276" s="275" t="str">
        <f t="shared" si="4"/>
        <v>DUES AND SUBSCRIPTIONS</v>
      </c>
      <c r="P276" s="298" t="s">
        <v>2202</v>
      </c>
      <c r="Q276" s="275" t="str">
        <f ca="1">+VLOOKUP(P276,CSOtherMaps!F:G,2,FALSE)</f>
        <v>Unspecified</v>
      </c>
    </row>
    <row r="277" spans="1:17" x14ac:dyDescent="0.2">
      <c r="A277" s="298">
        <v>216015</v>
      </c>
      <c r="B277" s="298">
        <v>406000</v>
      </c>
      <c r="C277" s="300">
        <v>41710</v>
      </c>
      <c r="D277" s="298" t="s">
        <v>3159</v>
      </c>
      <c r="F277" s="298" t="s">
        <v>1012</v>
      </c>
      <c r="L277" s="298" t="s">
        <v>607</v>
      </c>
      <c r="M277" s="298" t="str">
        <f ca="1">+VLOOKUP(L277,Accounts!D:E,2,FALSE)</f>
        <v>Subscriptions &amp; Publications</v>
      </c>
      <c r="N277" s="298">
        <v>603050</v>
      </c>
      <c r="O277" s="275" t="str">
        <f t="shared" si="4"/>
        <v>DUES AND SUBSCRIPTIONS</v>
      </c>
      <c r="P277" s="298" t="s">
        <v>2202</v>
      </c>
      <c r="Q277" s="275" t="str">
        <f ca="1">+VLOOKUP(P277,CSOtherMaps!F:G,2,FALSE)</f>
        <v>Unspecified</v>
      </c>
    </row>
    <row r="278" spans="1:17" x14ac:dyDescent="0.2">
      <c r="A278" s="298">
        <v>217005</v>
      </c>
      <c r="B278" s="298">
        <v>403000</v>
      </c>
      <c r="C278" s="300">
        <v>39870</v>
      </c>
      <c r="D278" s="298" t="s">
        <v>5638</v>
      </c>
      <c r="E278" s="298" t="s">
        <v>6146</v>
      </c>
      <c r="F278" s="298" t="s">
        <v>1295</v>
      </c>
      <c r="L278" s="298" t="s">
        <v>1813</v>
      </c>
      <c r="M278" s="298" t="str">
        <f ca="1">+VLOOKUP(L278,Accounts!D:E,2,FALSE)</f>
        <v>Other expenses allocated elsewhere (out)</v>
      </c>
      <c r="N278" s="298">
        <v>615070</v>
      </c>
      <c r="O278" s="275" t="str">
        <f t="shared" si="4"/>
        <v>CAPITALIZED ENG COST</v>
      </c>
      <c r="P278" s="298" t="s">
        <v>2202</v>
      </c>
      <c r="Q278" s="275" t="str">
        <f ca="1">+VLOOKUP(P278,CSOtherMaps!F:G,2,FALSE)</f>
        <v>Unspecified</v>
      </c>
    </row>
    <row r="279" spans="1:17" x14ac:dyDescent="0.2">
      <c r="A279" s="298">
        <v>218005</v>
      </c>
      <c r="B279" s="298">
        <v>412090</v>
      </c>
      <c r="C279" s="300">
        <v>40850</v>
      </c>
      <c r="D279" s="298" t="s">
        <v>6420</v>
      </c>
      <c r="E279" s="298" t="s">
        <v>6146</v>
      </c>
      <c r="F279" s="298" t="s">
        <v>3987</v>
      </c>
      <c r="L279" s="298" t="s">
        <v>4145</v>
      </c>
      <c r="M279" s="298" t="str">
        <f ca="1">+VLOOKUP(L279,Accounts!D:E,2,FALSE)</f>
        <v>Depreciation Expense</v>
      </c>
      <c r="N279" s="298">
        <v>701010</v>
      </c>
      <c r="O279" s="275" t="str">
        <f t="shared" si="4"/>
        <v>DEPRECIATION EXPENSE</v>
      </c>
      <c r="P279" s="298" t="s">
        <v>2202</v>
      </c>
      <c r="Q279" s="275" t="str">
        <f ca="1">+VLOOKUP(P279,CSOtherMaps!F:G,2,FALSE)</f>
        <v>Unspecified</v>
      </c>
    </row>
    <row r="280" spans="1:17" x14ac:dyDescent="0.2">
      <c r="A280" s="298">
        <v>219101</v>
      </c>
      <c r="B280" s="298">
        <v>413010</v>
      </c>
      <c r="C280" s="300">
        <v>41345</v>
      </c>
      <c r="D280" s="298" t="s">
        <v>6540</v>
      </c>
      <c r="E280" s="298" t="s">
        <v>6146</v>
      </c>
      <c r="F280" s="298" t="s">
        <v>6547</v>
      </c>
      <c r="L280" s="298" t="s">
        <v>1197</v>
      </c>
      <c r="M280" s="298" t="str">
        <f ca="1">+VLOOKUP(L280,Accounts!D:E,2,FALSE)</f>
        <v>Depreciation Expense-Intangibles (Easements)</v>
      </c>
      <c r="N280" s="298">
        <v>701010</v>
      </c>
      <c r="O280" s="275" t="str">
        <f t="shared" si="4"/>
        <v>DEPRECIATION EXPENSE</v>
      </c>
      <c r="P280" s="298" t="s">
        <v>2202</v>
      </c>
      <c r="Q280" s="275" t="str">
        <f ca="1">+VLOOKUP(P280,CSOtherMaps!F:G,2,FALSE)</f>
        <v>Unspecified</v>
      </c>
    </row>
    <row r="281" spans="1:17" x14ac:dyDescent="0.2">
      <c r="A281" s="298">
        <v>250005</v>
      </c>
      <c r="B281" s="298">
        <v>431070</v>
      </c>
      <c r="D281" s="298" t="s">
        <v>1065</v>
      </c>
      <c r="E281" s="298" t="s">
        <v>6146</v>
      </c>
      <c r="F281" s="298" t="s">
        <v>4868</v>
      </c>
      <c r="L281" s="298" t="s">
        <v>4146</v>
      </c>
      <c r="M281" s="298" t="str">
        <f ca="1">+VLOOKUP(L281,Accounts!D:E,2,FALSE)</f>
        <v>Amortization Expense-Tangibles (IRUs)</v>
      </c>
      <c r="N281" s="298">
        <v>702010</v>
      </c>
      <c r="O281" s="275" t="str">
        <f t="shared" si="4"/>
        <v>AMORTIZATION EXPENSE</v>
      </c>
      <c r="P281" s="298" t="s">
        <v>2202</v>
      </c>
      <c r="Q281" s="275" t="str">
        <f ca="1">+VLOOKUP(P281,CSOtherMaps!F:G,2,FALSE)</f>
        <v>Unspecified</v>
      </c>
    </row>
    <row r="282" spans="1:17" x14ac:dyDescent="0.2">
      <c r="A282" s="298">
        <v>251005</v>
      </c>
      <c r="B282" s="298">
        <v>421010</v>
      </c>
      <c r="D282" s="298" t="s">
        <v>5639</v>
      </c>
      <c r="E282" s="298" t="s">
        <v>6146</v>
      </c>
      <c r="F282" s="298" t="s">
        <v>1305</v>
      </c>
      <c r="L282" s="298" t="s">
        <v>4147</v>
      </c>
      <c r="M282" s="298" t="str">
        <f ca="1">+VLOOKUP(L282,Accounts!D:E,2,FALSE)</f>
        <v>Amortization Expense-Intangibles</v>
      </c>
      <c r="N282" s="298">
        <v>702010</v>
      </c>
      <c r="O282" s="275" t="str">
        <f t="shared" si="4"/>
        <v>AMORTIZATION EXPENSE</v>
      </c>
      <c r="P282" s="298" t="s">
        <v>2202</v>
      </c>
      <c r="Q282" s="275" t="str">
        <f ca="1">+VLOOKUP(P282,CSOtherMaps!F:G,2,FALSE)</f>
        <v>Unspecified</v>
      </c>
    </row>
    <row r="283" spans="1:17" x14ac:dyDescent="0.2">
      <c r="A283" s="298">
        <v>251020</v>
      </c>
      <c r="B283" s="298">
        <v>421010</v>
      </c>
      <c r="D283" s="298" t="s">
        <v>5640</v>
      </c>
      <c r="E283" s="298" t="s">
        <v>6146</v>
      </c>
      <c r="F283" s="298" t="s">
        <v>1305</v>
      </c>
      <c r="L283" s="298" t="s">
        <v>6237</v>
      </c>
      <c r="M283" s="298" t="str">
        <f ca="1">+VLOOKUP(L283,Accounts!D:E,2,FALSE)</f>
        <v>Amortization Expense-Other Intangibles</v>
      </c>
      <c r="N283" s="298">
        <v>702010</v>
      </c>
      <c r="O283" s="275" t="str">
        <f t="shared" si="4"/>
        <v>AMORTIZATION EXPENSE</v>
      </c>
      <c r="P283" s="298" t="s">
        <v>2202</v>
      </c>
      <c r="Q283" s="275" t="str">
        <f ca="1">+VLOOKUP(P283,CSOtherMaps!F:G,2,FALSE)</f>
        <v>Unspecified</v>
      </c>
    </row>
    <row r="284" spans="1:17" x14ac:dyDescent="0.2">
      <c r="A284" s="298">
        <v>251025</v>
      </c>
      <c r="B284" s="298">
        <v>421010</v>
      </c>
      <c r="D284" s="298" t="s">
        <v>332</v>
      </c>
      <c r="E284" s="298" t="s">
        <v>6146</v>
      </c>
      <c r="F284" s="298" t="s">
        <v>1305</v>
      </c>
      <c r="L284" s="298" t="s">
        <v>65</v>
      </c>
      <c r="M284" s="298" t="str">
        <f ca="1">+VLOOKUP(L284,Accounts!D:E,2,FALSE)</f>
        <v>Curr Op Federal Income Taxes</v>
      </c>
      <c r="N284" s="298">
        <v>880010</v>
      </c>
      <c r="O284" s="275" t="str">
        <f t="shared" si="4"/>
        <v>CURRENT FEDERAL INCOME TAX PROV</v>
      </c>
      <c r="P284" s="298" t="s">
        <v>2202</v>
      </c>
      <c r="Q284" s="275" t="str">
        <f ca="1">+VLOOKUP(P284,CSOtherMaps!F:G,2,FALSE)</f>
        <v>Unspecified</v>
      </c>
    </row>
    <row r="285" spans="1:17" x14ac:dyDescent="0.2">
      <c r="A285" s="298">
        <v>251040</v>
      </c>
      <c r="B285" s="298">
        <v>422040</v>
      </c>
      <c r="D285" s="298" t="s">
        <v>5641</v>
      </c>
      <c r="E285" s="298" t="s">
        <v>6146</v>
      </c>
      <c r="F285" s="298" t="s">
        <v>4850</v>
      </c>
      <c r="L285" s="298" t="s">
        <v>66</v>
      </c>
      <c r="M285" s="298" t="str">
        <f ca="1">+VLOOKUP(L285,Accounts!D:E,2,FALSE)</f>
        <v>Curr Op State Income Taxes</v>
      </c>
      <c r="N285" s="298">
        <v>880012</v>
      </c>
      <c r="O285" s="275" t="str">
        <f t="shared" si="4"/>
        <v>CURRENT STATE INCOME TAX PROV</v>
      </c>
      <c r="P285" s="298" t="s">
        <v>2202</v>
      </c>
      <c r="Q285" s="275" t="str">
        <f ca="1">+VLOOKUP(P285,CSOtherMaps!F:G,2,FALSE)</f>
        <v>Unspecified</v>
      </c>
    </row>
    <row r="286" spans="1:17" x14ac:dyDescent="0.2">
      <c r="A286" s="298">
        <v>251045</v>
      </c>
      <c r="B286" s="298">
        <v>422041</v>
      </c>
      <c r="D286" s="298" t="s">
        <v>5642</v>
      </c>
      <c r="E286" s="298" t="s">
        <v>6146</v>
      </c>
      <c r="F286" s="298" t="s">
        <v>4851</v>
      </c>
      <c r="L286" s="298" t="s">
        <v>68</v>
      </c>
      <c r="M286" s="298" t="str">
        <f ca="1">+VLOOKUP(L286,Accounts!D:E,2,FALSE)</f>
        <v>Property Taxes</v>
      </c>
      <c r="N286" s="298">
        <v>614010</v>
      </c>
      <c r="O286" s="275" t="str">
        <f t="shared" si="4"/>
        <v>PROPERTY TAXES</v>
      </c>
      <c r="P286" s="298" t="s">
        <v>2202</v>
      </c>
      <c r="Q286" s="275" t="str">
        <f ca="1">+VLOOKUP(P286,CSOtherMaps!F:G,2,FALSE)</f>
        <v>Unspecified</v>
      </c>
    </row>
    <row r="287" spans="1:17" x14ac:dyDescent="0.2">
      <c r="A287" s="298">
        <v>251050</v>
      </c>
      <c r="B287" s="298">
        <v>421060</v>
      </c>
      <c r="D287" s="298" t="s">
        <v>322</v>
      </c>
      <c r="E287" s="298" t="s">
        <v>6146</v>
      </c>
      <c r="F287" s="298" t="s">
        <v>3988</v>
      </c>
      <c r="L287" s="298" t="s">
        <v>69</v>
      </c>
      <c r="M287" s="298" t="str">
        <f ca="1">+VLOOKUP(L287,Accounts!D:E,2,FALSE)</f>
        <v>Local Franchise Taxes</v>
      </c>
      <c r="N287" s="298">
        <v>614005</v>
      </c>
      <c r="O287" s="275" t="str">
        <f t="shared" si="4"/>
        <v>OTHER TAXES</v>
      </c>
      <c r="P287" s="298" t="s">
        <v>2202</v>
      </c>
      <c r="Q287" s="275" t="str">
        <f ca="1">+VLOOKUP(P287,CSOtherMaps!F:G,2,FALSE)</f>
        <v>Unspecified</v>
      </c>
    </row>
    <row r="288" spans="1:17" x14ac:dyDescent="0.2">
      <c r="A288" s="298">
        <v>251055</v>
      </c>
      <c r="B288" s="298">
        <v>422050</v>
      </c>
      <c r="D288" s="298" t="s">
        <v>704</v>
      </c>
      <c r="E288" s="298" t="s">
        <v>6146</v>
      </c>
      <c r="F288" s="298" t="s">
        <v>4857</v>
      </c>
      <c r="L288" s="298" t="s">
        <v>70</v>
      </c>
      <c r="M288" s="298" t="str">
        <f ca="1">+VLOOKUP(L288,Accounts!D:E,2,FALSE)</f>
        <v>Regulatory Fees</v>
      </c>
      <c r="N288" s="298">
        <v>614005</v>
      </c>
      <c r="O288" s="275" t="str">
        <f t="shared" si="4"/>
        <v>OTHER TAXES</v>
      </c>
      <c r="P288" s="298" t="s">
        <v>2202</v>
      </c>
      <c r="Q288" s="275" t="str">
        <f ca="1">+VLOOKUP(P288,CSOtherMaps!F:G,2,FALSE)</f>
        <v>Unspecified</v>
      </c>
    </row>
    <row r="289" spans="1:17" x14ac:dyDescent="0.2">
      <c r="A289" s="298">
        <v>251060</v>
      </c>
      <c r="B289" s="298">
        <v>425021</v>
      </c>
      <c r="C289" s="300">
        <v>42083</v>
      </c>
      <c r="D289" s="298" t="s">
        <v>342</v>
      </c>
      <c r="F289" s="298" t="s">
        <v>4574</v>
      </c>
      <c r="L289" s="298" t="s">
        <v>71</v>
      </c>
      <c r="M289" s="298" t="str">
        <f ca="1">+VLOOKUP(L289,Accounts!D:E,2,FALSE)</f>
        <v>State Franchise Taxes</v>
      </c>
      <c r="N289" s="298">
        <v>880001</v>
      </c>
      <c r="O289" s="275" t="str">
        <f t="shared" si="4"/>
        <v>STATE FRANCHISE TAXES</v>
      </c>
      <c r="P289" s="298" t="s">
        <v>2202</v>
      </c>
      <c r="Q289" s="275" t="str">
        <f ca="1">+VLOOKUP(P289,CSOtherMaps!F:G,2,FALSE)</f>
        <v>Unspecified</v>
      </c>
    </row>
    <row r="290" spans="1:17" x14ac:dyDescent="0.2">
      <c r="A290" s="298">
        <v>251065</v>
      </c>
      <c r="B290" s="298">
        <v>425020</v>
      </c>
      <c r="C290" s="300">
        <v>42083</v>
      </c>
      <c r="D290" s="298" t="s">
        <v>5643</v>
      </c>
      <c r="E290" s="298" t="s">
        <v>6146</v>
      </c>
      <c r="F290" s="298" t="s">
        <v>1140</v>
      </c>
      <c r="H290" s="298" t="s">
        <v>7252</v>
      </c>
      <c r="L290" s="298" t="s">
        <v>72</v>
      </c>
      <c r="M290" s="298" t="str">
        <f ca="1">+VLOOKUP(L290,Accounts!D:E,2,FALSE)</f>
        <v>Other Operating Taxes</v>
      </c>
      <c r="N290" s="298">
        <v>614005</v>
      </c>
      <c r="O290" s="275" t="str">
        <f t="shared" si="4"/>
        <v>OTHER TAXES</v>
      </c>
      <c r="P290" s="298" t="s">
        <v>2202</v>
      </c>
      <c r="Q290" s="275" t="str">
        <f ca="1">+VLOOKUP(P290,CSOtherMaps!F:G,2,FALSE)</f>
        <v>Unspecified</v>
      </c>
    </row>
    <row r="291" spans="1:17" x14ac:dyDescent="0.2">
      <c r="A291" s="298">
        <v>251070</v>
      </c>
      <c r="B291" s="298">
        <v>425030</v>
      </c>
      <c r="C291" s="300">
        <v>41682</v>
      </c>
      <c r="D291" s="298" t="s">
        <v>2660</v>
      </c>
      <c r="F291" s="298" t="s">
        <v>1142</v>
      </c>
      <c r="L291" s="298" t="s">
        <v>73</v>
      </c>
      <c r="M291" s="298" t="str">
        <f ca="1">+VLOOKUP(L291,Accounts!D:E,2,FALSE)</f>
        <v>Pass-Through Charges</v>
      </c>
      <c r="N291" s="298">
        <v>614005</v>
      </c>
      <c r="O291" s="275" t="str">
        <f t="shared" si="4"/>
        <v>OTHER TAXES</v>
      </c>
      <c r="P291" s="298" t="s">
        <v>2202</v>
      </c>
      <c r="Q291" s="275" t="str">
        <f ca="1">+VLOOKUP(P291,CSOtherMaps!F:G,2,FALSE)</f>
        <v>Unspecified</v>
      </c>
    </row>
    <row r="292" spans="1:17" x14ac:dyDescent="0.2">
      <c r="A292" s="298">
        <v>251505</v>
      </c>
      <c r="B292" s="298">
        <v>426500</v>
      </c>
      <c r="D292" s="298" t="s">
        <v>5644</v>
      </c>
      <c r="E292" s="298" t="s">
        <v>6146</v>
      </c>
      <c r="F292" s="298" t="s">
        <v>3989</v>
      </c>
      <c r="L292" s="298" t="s">
        <v>75</v>
      </c>
      <c r="M292" s="298" t="str">
        <f ca="1">+VLOOKUP(L292,Accounts!D:E,2,FALSE)</f>
        <v>Def Op Federal Income Tax Provision</v>
      </c>
      <c r="N292" s="298">
        <v>880020</v>
      </c>
      <c r="O292" s="275" t="str">
        <f t="shared" si="4"/>
        <v>DEFERRED FEDERAL INCOME TAXES</v>
      </c>
      <c r="P292" s="298" t="s">
        <v>2202</v>
      </c>
      <c r="Q292" s="275" t="str">
        <f ca="1">+VLOOKUP(P292,CSOtherMaps!F:G,2,FALSE)</f>
        <v>Unspecified</v>
      </c>
    </row>
    <row r="293" spans="1:17" x14ac:dyDescent="0.2">
      <c r="A293" s="298">
        <v>251510</v>
      </c>
      <c r="B293" s="298">
        <v>426510</v>
      </c>
      <c r="C293" s="300">
        <v>41710</v>
      </c>
      <c r="D293" s="298" t="s">
        <v>6614</v>
      </c>
      <c r="F293" s="298" t="s">
        <v>4576</v>
      </c>
      <c r="L293" s="298" t="s">
        <v>6084</v>
      </c>
      <c r="M293" s="298" t="str">
        <f ca="1">+VLOOKUP(L293,Accounts!D:E,2,FALSE)</f>
        <v>Def Op Federal Income Tax Provision-Allowance</v>
      </c>
      <c r="N293" s="298">
        <v>880030</v>
      </c>
      <c r="O293" s="275" t="str">
        <f t="shared" si="4"/>
        <v>ALLOWANCE-DEFERRED FEDERAL INCOME TAXES</v>
      </c>
      <c r="P293" s="298" t="s">
        <v>2202</v>
      </c>
      <c r="Q293" s="275" t="str">
        <f ca="1">+VLOOKUP(P293,CSOtherMaps!F:G,2,FALSE)</f>
        <v>Unspecified</v>
      </c>
    </row>
    <row r="294" spans="1:17" x14ac:dyDescent="0.2">
      <c r="A294" s="298">
        <v>252005</v>
      </c>
      <c r="B294" s="298">
        <v>434000</v>
      </c>
      <c r="D294" s="298" t="s">
        <v>5645</v>
      </c>
      <c r="E294" s="298" t="s">
        <v>6146</v>
      </c>
      <c r="F294" s="298" t="s">
        <v>1022</v>
      </c>
      <c r="L294" s="298" t="s">
        <v>76</v>
      </c>
      <c r="M294" s="298" t="str">
        <f ca="1">+VLOOKUP(L294,Accounts!D:E,2,FALSE)</f>
        <v>Def Op State Income Tax Provision</v>
      </c>
      <c r="N294" s="298">
        <v>880022</v>
      </c>
      <c r="O294" s="275" t="str">
        <f t="shared" si="4"/>
        <v>DEFERRED STATE INCOME TAXES</v>
      </c>
      <c r="P294" s="298" t="s">
        <v>2202</v>
      </c>
      <c r="Q294" s="275" t="str">
        <f ca="1">+VLOOKUP(P294,CSOtherMaps!F:G,2,FALSE)</f>
        <v>Unspecified</v>
      </c>
    </row>
    <row r="295" spans="1:17" x14ac:dyDescent="0.2">
      <c r="A295" s="298">
        <v>252010</v>
      </c>
      <c r="B295" s="298">
        <v>434000</v>
      </c>
      <c r="D295" s="298" t="s">
        <v>5646</v>
      </c>
      <c r="E295" s="298" t="s">
        <v>6147</v>
      </c>
      <c r="F295" s="298" t="s">
        <v>1022</v>
      </c>
      <c r="L295" s="298" t="s">
        <v>6085</v>
      </c>
      <c r="M295" s="298" t="str">
        <f ca="1">+VLOOKUP(L295,Accounts!D:E,2,FALSE)</f>
        <v>Def Op State Income Tax Provision-Allowance</v>
      </c>
      <c r="N295" s="298">
        <v>880032</v>
      </c>
      <c r="O295" s="275" t="str">
        <f t="shared" si="4"/>
        <v>ALLOWANCE-DEFERRED STATE INCOME TAXES</v>
      </c>
      <c r="P295" s="298" t="s">
        <v>2202</v>
      </c>
      <c r="Q295" s="275" t="str">
        <f ca="1">+VLOOKUP(P295,CSOtherMaps!F:G,2,FALSE)</f>
        <v>Unspecified</v>
      </c>
    </row>
    <row r="296" spans="1:17" x14ac:dyDescent="0.2">
      <c r="A296" s="298">
        <v>252015</v>
      </c>
      <c r="B296" s="298">
        <v>434000</v>
      </c>
      <c r="D296" s="298" t="s">
        <v>5647</v>
      </c>
      <c r="E296" s="298" t="s">
        <v>6147</v>
      </c>
      <c r="F296" s="298" t="s">
        <v>1022</v>
      </c>
      <c r="L296" s="298" t="s">
        <v>5834</v>
      </c>
      <c r="M296" s="298" t="str">
        <f ca="1">+VLOOKUP(L296,Accounts!D:E,2,FALSE)</f>
        <v>Interest Income-Other</v>
      </c>
      <c r="N296" s="298">
        <v>801010</v>
      </c>
      <c r="O296" s="275" t="str">
        <f t="shared" si="4"/>
        <v>INTEREST INCOME</v>
      </c>
      <c r="P296" s="298" t="s">
        <v>2202</v>
      </c>
      <c r="Q296" s="275" t="str">
        <f ca="1">+VLOOKUP(P296,CSOtherMaps!F:G,2,FALSE)</f>
        <v>Unspecified</v>
      </c>
    </row>
    <row r="297" spans="1:17" x14ac:dyDescent="0.2">
      <c r="A297" s="298">
        <v>252020</v>
      </c>
      <c r="B297" s="298">
        <v>434000</v>
      </c>
      <c r="D297" s="298" t="s">
        <v>5648</v>
      </c>
      <c r="E297" s="298" t="s">
        <v>6147</v>
      </c>
      <c r="F297" s="298" t="s">
        <v>1022</v>
      </c>
      <c r="L297" s="298" t="s">
        <v>83</v>
      </c>
      <c r="M297" s="298" t="str">
        <f ca="1">+VLOOKUP(L297,Accounts!D:E,2,FALSE)</f>
        <v>Gain (Loss) On Plant Dispositions</v>
      </c>
      <c r="N297" s="298">
        <v>802010</v>
      </c>
      <c r="O297" s="275" t="str">
        <f t="shared" si="4"/>
        <v>GAIN/LOSS ON SALE OF EQ</v>
      </c>
      <c r="P297" s="298" t="s">
        <v>2202</v>
      </c>
      <c r="Q297" s="275" t="str">
        <f ca="1">+VLOOKUP(P297,CSOtherMaps!F:G,2,FALSE)</f>
        <v>Unspecified</v>
      </c>
    </row>
    <row r="298" spans="1:17" x14ac:dyDescent="0.2">
      <c r="A298" s="298">
        <v>252505</v>
      </c>
      <c r="B298" s="298">
        <v>431050</v>
      </c>
      <c r="D298" s="298" t="s">
        <v>5649</v>
      </c>
      <c r="E298" s="298" t="s">
        <v>6146</v>
      </c>
      <c r="F298" s="298" t="s">
        <v>4819</v>
      </c>
      <c r="L298" s="298" t="s">
        <v>90</v>
      </c>
      <c r="M298" s="298" t="str">
        <f ca="1">+VLOOKUP(L298,Accounts!D:E,2,FALSE)</f>
        <v>Charitable Contributions</v>
      </c>
      <c r="N298" s="298">
        <v>611005</v>
      </c>
      <c r="O298" s="275" t="str">
        <f t="shared" si="4"/>
        <v>CHARITABLE CONTRIBUTIONS</v>
      </c>
      <c r="P298" s="298" t="s">
        <v>2202</v>
      </c>
      <c r="Q298" s="275" t="str">
        <f ca="1">+VLOOKUP(P298,CSOtherMaps!F:G,2,FALSE)</f>
        <v>Unspecified</v>
      </c>
    </row>
    <row r="299" spans="1:17" x14ac:dyDescent="0.2">
      <c r="A299" s="298">
        <v>253005</v>
      </c>
      <c r="B299" s="298">
        <v>431020</v>
      </c>
      <c r="D299" s="298" t="s">
        <v>5650</v>
      </c>
      <c r="E299" s="298" t="s">
        <v>6146</v>
      </c>
      <c r="F299" s="298" t="s">
        <v>4863</v>
      </c>
      <c r="L299" s="298" t="s">
        <v>91</v>
      </c>
      <c r="M299" s="298" t="str">
        <f ca="1">+VLOOKUP(L299,Accounts!D:E,2,FALSE)</f>
        <v>Penalties (Nondeductible)</v>
      </c>
      <c r="N299" s="298">
        <v>614015</v>
      </c>
      <c r="O299" s="275" t="str">
        <f t="shared" si="4"/>
        <v>PENALTIES - NONDEDUCTIBLE</v>
      </c>
      <c r="P299" s="298" t="s">
        <v>2202</v>
      </c>
      <c r="Q299" s="275" t="str">
        <f ca="1">+VLOOKUP(P299,CSOtherMaps!F:G,2,FALSE)</f>
        <v>Unspecified</v>
      </c>
    </row>
    <row r="300" spans="1:17" x14ac:dyDescent="0.2">
      <c r="A300" s="298">
        <v>255005</v>
      </c>
      <c r="B300" s="298">
        <v>431060</v>
      </c>
      <c r="D300" s="298" t="s">
        <v>1061</v>
      </c>
      <c r="E300" s="298" t="s">
        <v>6146</v>
      </c>
      <c r="F300" s="298" t="s">
        <v>4865</v>
      </c>
      <c r="L300" s="298" t="s">
        <v>93</v>
      </c>
      <c r="M300" s="298" t="str">
        <f ca="1">+VLOOKUP(L300,Accounts!D:E,2,FALSE)</f>
        <v>Lobbying</v>
      </c>
      <c r="N300" s="298">
        <v>607010</v>
      </c>
      <c r="O300" s="275" t="str">
        <f t="shared" si="4"/>
        <v>PROFESSIONAL FEES</v>
      </c>
      <c r="P300" s="298" t="s">
        <v>2202</v>
      </c>
      <c r="Q300" s="275" t="str">
        <f ca="1">+VLOOKUP(P300,CSOtherMaps!F:G,2,FALSE)</f>
        <v>Unspecified</v>
      </c>
    </row>
    <row r="301" spans="1:17" x14ac:dyDescent="0.2">
      <c r="A301" s="298">
        <v>260005</v>
      </c>
      <c r="B301" s="298">
        <v>431010</v>
      </c>
      <c r="D301" s="298" t="s">
        <v>5651</v>
      </c>
      <c r="E301" s="298" t="s">
        <v>6146</v>
      </c>
      <c r="F301" s="298" t="s">
        <v>1306</v>
      </c>
      <c r="L301" s="298" t="s">
        <v>105</v>
      </c>
      <c r="M301" s="298" t="str">
        <f ca="1">+VLOOKUP(L301,Accounts!D:E,2,FALSE)</f>
        <v>Other interest expense</v>
      </c>
      <c r="N301" s="298">
        <v>811010</v>
      </c>
      <c r="O301" s="275" t="str">
        <f t="shared" si="4"/>
        <v>INTEREST EXPENSE-OTHER</v>
      </c>
      <c r="P301" s="298" t="s">
        <v>2202</v>
      </c>
      <c r="Q301" s="275" t="str">
        <f ca="1">+VLOOKUP(P301,CSOtherMaps!F:G,2,FALSE)</f>
        <v>Unspecified</v>
      </c>
    </row>
    <row r="302" spans="1:17" x14ac:dyDescent="0.2">
      <c r="A302" s="298">
        <v>260010</v>
      </c>
      <c r="B302" s="298">
        <v>431010</v>
      </c>
      <c r="C302" s="300">
        <v>39870</v>
      </c>
      <c r="D302" s="298" t="s">
        <v>5652</v>
      </c>
      <c r="E302" s="298" t="s">
        <v>6146</v>
      </c>
      <c r="F302" s="298" t="s">
        <v>1306</v>
      </c>
      <c r="L302" s="298" t="s">
        <v>1817</v>
      </c>
      <c r="M302" s="298" t="str">
        <f ca="1">+VLOOKUP(L302,Accounts!D:E,2,FALSE)</f>
        <v>Affiliated Interest Expense</v>
      </c>
      <c r="N302" s="298">
        <v>811070</v>
      </c>
      <c r="O302" s="275" t="str">
        <f t="shared" si="4"/>
        <v>INTERCO INTEREST EXP-CELL SO</v>
      </c>
      <c r="P302" s="298" t="s">
        <v>2202</v>
      </c>
      <c r="Q302" s="275" t="str">
        <f ca="1">+VLOOKUP(P302,CSOtherMaps!F:G,2,FALSE)</f>
        <v>Unspecified</v>
      </c>
    </row>
    <row r="303" spans="1:17" x14ac:dyDescent="0.2">
      <c r="A303" s="298">
        <v>299805</v>
      </c>
      <c r="B303" s="298">
        <v>440000</v>
      </c>
      <c r="D303" s="298" t="s">
        <v>5653</v>
      </c>
      <c r="E303" s="298" t="s">
        <v>6146</v>
      </c>
      <c r="F303" s="298" t="s">
        <v>4964</v>
      </c>
      <c r="L303" s="298" t="s">
        <v>1584</v>
      </c>
      <c r="M303" s="298" t="str">
        <f ca="1">+VLOOKUP(L303,Accounts!D:E,2,FALSE)</f>
        <v>Incidental Materials - Electronics</v>
      </c>
      <c r="N303" s="298">
        <v>299950</v>
      </c>
      <c r="O303" s="275" t="str">
        <f t="shared" si="4"/>
        <v>INCIDENTAL MATERIALS - ELECTRONICS</v>
      </c>
      <c r="P303" s="298" t="s">
        <v>2202</v>
      </c>
      <c r="Q303" s="275" t="str">
        <f ca="1">+VLOOKUP(P303,CSOtherMaps!F:G,2,FALSE)</f>
        <v>Unspecified</v>
      </c>
    </row>
    <row r="304" spans="1:17" x14ac:dyDescent="0.2">
      <c r="A304" s="298">
        <v>299907</v>
      </c>
      <c r="B304" s="305">
        <v>122050</v>
      </c>
      <c r="C304" s="305"/>
      <c r="D304" s="305" t="s">
        <v>5654</v>
      </c>
      <c r="E304" s="305" t="s">
        <v>6146</v>
      </c>
      <c r="F304" s="305" t="s">
        <v>560</v>
      </c>
      <c r="G304" s="305"/>
      <c r="L304" s="298" t="s">
        <v>4687</v>
      </c>
      <c r="M304" s="298" t="str">
        <f ca="1">+VLOOKUP(L304,Accounts!D:E,2,FALSE)</f>
        <v>Incidental Materials - Fiber Cable</v>
      </c>
      <c r="N304" s="298">
        <v>299951</v>
      </c>
      <c r="O304" s="275" t="str">
        <f t="shared" si="4"/>
        <v>INCIDENTAL MATERIALS - FIBER CABLE</v>
      </c>
      <c r="P304" s="298" t="s">
        <v>2202</v>
      </c>
      <c r="Q304" s="275" t="str">
        <f ca="1">+VLOOKUP(P304,CSOtherMaps!F:G,2,FALSE)</f>
        <v>Unspecified</v>
      </c>
    </row>
    <row r="305" spans="1:17" x14ac:dyDescent="0.2">
      <c r="A305" s="298">
        <v>299903</v>
      </c>
      <c r="B305" s="298">
        <v>839999</v>
      </c>
      <c r="D305" s="298" t="s">
        <v>5655</v>
      </c>
      <c r="E305" s="298" t="s">
        <v>6146</v>
      </c>
      <c r="F305" s="298" t="s">
        <v>5494</v>
      </c>
      <c r="L305" s="298" t="s">
        <v>879</v>
      </c>
      <c r="M305" s="298" t="str">
        <f ca="1">+VLOOKUP(L305,Accounts!D:E,2,FALSE)</f>
        <v>Inventory variance clearing</v>
      </c>
      <c r="N305" s="298">
        <v>299907</v>
      </c>
      <c r="O305" s="275" t="str">
        <f t="shared" si="4"/>
        <v>INVENTORY COST CLEARING</v>
      </c>
      <c r="P305" s="298" t="s">
        <v>2202</v>
      </c>
      <c r="Q305" s="275" t="str">
        <f ca="1">+VLOOKUP(P305,CSOtherMaps!F:G,2,FALSE)</f>
        <v>Unspecified</v>
      </c>
    </row>
    <row r="306" spans="1:17" x14ac:dyDescent="0.2">
      <c r="A306" s="298">
        <v>299908</v>
      </c>
      <c r="B306" s="298">
        <v>839999</v>
      </c>
      <c r="D306" s="298" t="s">
        <v>5656</v>
      </c>
      <c r="E306" s="298" t="s">
        <v>6146</v>
      </c>
      <c r="F306" s="298" t="s">
        <v>5494</v>
      </c>
      <c r="L306" s="298" t="s">
        <v>881</v>
      </c>
      <c r="M306" s="298" t="str">
        <f ca="1">+VLOOKUP(L306,Accounts!D:E,2,FALSE)</f>
        <v>TNI Capitalized Labor - Electronics</v>
      </c>
      <c r="N306" s="298">
        <v>299952</v>
      </c>
      <c r="O306" s="275" t="str">
        <f t="shared" si="4"/>
        <v>TNI CAPITALIZED LABOR - ELECTRONICS</v>
      </c>
      <c r="P306" s="298" t="s">
        <v>2202</v>
      </c>
      <c r="Q306" s="275" t="str">
        <f ca="1">+VLOOKUP(P306,CSOtherMaps!F:G,2,FALSE)</f>
        <v>Unspecified</v>
      </c>
    </row>
    <row r="307" spans="1:17" x14ac:dyDescent="0.2">
      <c r="A307" s="298">
        <v>299910</v>
      </c>
      <c r="B307" s="298">
        <v>839999</v>
      </c>
      <c r="D307" s="298" t="s">
        <v>6161</v>
      </c>
      <c r="E307" s="298" t="s">
        <v>6146</v>
      </c>
      <c r="F307" s="298" t="s">
        <v>5494</v>
      </c>
      <c r="L307" s="298" t="s">
        <v>882</v>
      </c>
      <c r="M307" s="298" t="str">
        <f ca="1">+VLOOKUP(L307,Accounts!D:E,2,FALSE)</f>
        <v>TNI Capitalized Labor - Fiber Cable</v>
      </c>
      <c r="N307" s="298">
        <v>299953</v>
      </c>
      <c r="O307" s="275" t="str">
        <f t="shared" si="4"/>
        <v>TNI CAPITALIZED LABOR - FIBER CABLE</v>
      </c>
      <c r="P307" s="298" t="s">
        <v>2202</v>
      </c>
      <c r="Q307" s="275" t="str">
        <f ca="1">+VLOOKUP(P307,CSOtherMaps!F:G,2,FALSE)</f>
        <v>Unspecified</v>
      </c>
    </row>
    <row r="308" spans="1:17" x14ac:dyDescent="0.2">
      <c r="A308" s="298">
        <v>299911</v>
      </c>
      <c r="B308" s="298">
        <v>839999</v>
      </c>
      <c r="C308" s="300">
        <v>40599</v>
      </c>
      <c r="D308" s="298" t="s">
        <v>6244</v>
      </c>
      <c r="E308" s="298" t="s">
        <v>6146</v>
      </c>
      <c r="F308" s="298" t="s">
        <v>5494</v>
      </c>
      <c r="L308" s="298" t="s">
        <v>883</v>
      </c>
      <c r="M308" s="298" t="str">
        <f ca="1">+VLOOKUP(L308,Accounts!D:E,2,FALSE)</f>
        <v>FA Manual Addition Clearing</v>
      </c>
      <c r="N308" s="298">
        <v>299906</v>
      </c>
      <c r="O308" s="275" t="str">
        <f t="shared" si="4"/>
        <v>FIXED ASSET CLEARING</v>
      </c>
      <c r="P308" s="298" t="s">
        <v>2202</v>
      </c>
      <c r="Q308" s="275" t="str">
        <f ca="1">+VLOOKUP(P308,CSOtherMaps!F:G,2,FALSE)</f>
        <v>Unspecified</v>
      </c>
    </row>
    <row r="309" spans="1:17" x14ac:dyDescent="0.2">
      <c r="A309" s="298">
        <v>299912</v>
      </c>
      <c r="B309" s="298">
        <v>839999</v>
      </c>
      <c r="C309" s="300">
        <v>41141</v>
      </c>
      <c r="D309" s="298" t="s">
        <v>6473</v>
      </c>
      <c r="E309" s="298" t="s">
        <v>6146</v>
      </c>
      <c r="F309" s="298" t="s">
        <v>5494</v>
      </c>
      <c r="L309" s="298" t="s">
        <v>3594</v>
      </c>
      <c r="M309" s="298" t="str">
        <f ca="1">+VLOOKUP(L309,Accounts!D:E,2,FALSE)</f>
        <v>Suspense/Clearing account</v>
      </c>
      <c r="N309" s="298">
        <v>299999</v>
      </c>
      <c r="O309" s="275" t="str">
        <f t="shared" si="4"/>
        <v>SUSPENSE</v>
      </c>
      <c r="P309" s="298" t="s">
        <v>2202</v>
      </c>
      <c r="Q309" s="275" t="str">
        <f ca="1">+VLOOKUP(P309,CSOtherMaps!F:G,2,FALSE)</f>
        <v>Unspecified</v>
      </c>
    </row>
    <row r="310" spans="1:17" x14ac:dyDescent="0.2">
      <c r="A310" s="298">
        <v>299913</v>
      </c>
      <c r="B310" s="298">
        <v>839999</v>
      </c>
      <c r="C310" s="300">
        <v>42191</v>
      </c>
      <c r="D310" s="298" t="s">
        <v>7308</v>
      </c>
      <c r="F310" s="298" t="s">
        <v>5494</v>
      </c>
      <c r="O310" s="315"/>
      <c r="Q310" s="315"/>
    </row>
    <row r="311" spans="1:17" x14ac:dyDescent="0.2">
      <c r="A311" s="298">
        <v>299914</v>
      </c>
      <c r="B311" s="298">
        <v>839999</v>
      </c>
      <c r="C311" s="300">
        <v>41977</v>
      </c>
      <c r="D311" s="298" t="s">
        <v>7228</v>
      </c>
      <c r="F311" s="298" t="s">
        <v>5494</v>
      </c>
    </row>
    <row r="312" spans="1:17" x14ac:dyDescent="0.2">
      <c r="A312" s="298">
        <v>299915</v>
      </c>
      <c r="B312" s="298">
        <v>839999</v>
      </c>
      <c r="C312" s="300">
        <v>42279</v>
      </c>
      <c r="D312" s="298" t="s">
        <v>7313</v>
      </c>
      <c r="F312" s="298" t="s">
        <v>5494</v>
      </c>
    </row>
    <row r="313" spans="1:17" x14ac:dyDescent="0.2">
      <c r="A313" s="298">
        <v>299950</v>
      </c>
      <c r="B313" s="298">
        <v>839915</v>
      </c>
      <c r="C313" s="300">
        <v>41682</v>
      </c>
      <c r="D313" s="298" t="s">
        <v>6604</v>
      </c>
      <c r="F313" s="298" t="s">
        <v>6073</v>
      </c>
    </row>
    <row r="314" spans="1:17" x14ac:dyDescent="0.2">
      <c r="A314" s="298">
        <v>299951</v>
      </c>
      <c r="B314" s="298">
        <v>839919</v>
      </c>
      <c r="C314" s="300">
        <v>41682</v>
      </c>
      <c r="D314" s="298" t="s">
        <v>6605</v>
      </c>
      <c r="F314" s="298" t="s">
        <v>6068</v>
      </c>
    </row>
    <row r="315" spans="1:17" x14ac:dyDescent="0.2">
      <c r="A315" s="298">
        <v>299952</v>
      </c>
      <c r="B315" s="298">
        <v>839923</v>
      </c>
      <c r="C315" s="300">
        <v>41682</v>
      </c>
      <c r="D315" s="298" t="s">
        <v>6606</v>
      </c>
      <c r="F315" s="298" t="s">
        <v>6315</v>
      </c>
    </row>
    <row r="316" spans="1:17" x14ac:dyDescent="0.2">
      <c r="A316" s="298">
        <v>299953</v>
      </c>
      <c r="B316" s="298">
        <v>839924</v>
      </c>
      <c r="C316" s="300">
        <v>41682</v>
      </c>
      <c r="D316" s="298" t="s">
        <v>6607</v>
      </c>
      <c r="F316" s="298" t="s">
        <v>6316</v>
      </c>
    </row>
    <row r="317" spans="1:17" x14ac:dyDescent="0.2">
      <c r="A317" s="298">
        <v>299999</v>
      </c>
      <c r="B317" s="298">
        <v>839999</v>
      </c>
      <c r="D317" s="298" t="s">
        <v>5657</v>
      </c>
      <c r="E317" s="298" t="s">
        <v>6146</v>
      </c>
      <c r="F317" s="298" t="s">
        <v>5494</v>
      </c>
    </row>
    <row r="318" spans="1:17" x14ac:dyDescent="0.2">
      <c r="A318" s="298">
        <v>300010</v>
      </c>
      <c r="B318" s="298">
        <v>451000</v>
      </c>
      <c r="D318" s="298" t="s">
        <v>1091</v>
      </c>
      <c r="E318" s="298" t="s">
        <v>6146</v>
      </c>
      <c r="F318" s="298" t="s">
        <v>1308</v>
      </c>
    </row>
    <row r="319" spans="1:17" x14ac:dyDescent="0.2">
      <c r="A319" s="298">
        <v>300015</v>
      </c>
      <c r="B319" s="298">
        <v>451000</v>
      </c>
      <c r="D319" s="298" t="s">
        <v>5658</v>
      </c>
      <c r="E319" s="298" t="s">
        <v>6146</v>
      </c>
      <c r="F319" s="298" t="s">
        <v>1308</v>
      </c>
    </row>
    <row r="320" spans="1:17" x14ac:dyDescent="0.2">
      <c r="A320" s="298">
        <v>302005</v>
      </c>
      <c r="B320" s="298">
        <v>452000</v>
      </c>
      <c r="D320" s="298" t="s">
        <v>1027</v>
      </c>
      <c r="E320" s="298" t="s">
        <v>6146</v>
      </c>
      <c r="F320" s="298" t="s">
        <v>1028</v>
      </c>
    </row>
    <row r="321" spans="1:9" x14ac:dyDescent="0.2">
      <c r="A321" s="298">
        <v>302010</v>
      </c>
      <c r="B321" s="298">
        <v>452010</v>
      </c>
      <c r="D321" s="298" t="s">
        <v>5659</v>
      </c>
      <c r="E321" s="298" t="s">
        <v>6146</v>
      </c>
      <c r="F321" s="298" t="s">
        <v>5495</v>
      </c>
    </row>
    <row r="322" spans="1:9" x14ac:dyDescent="0.2">
      <c r="A322" s="298">
        <v>302015</v>
      </c>
      <c r="B322" s="298">
        <v>452011</v>
      </c>
      <c r="D322" s="298" t="s">
        <v>5660</v>
      </c>
      <c r="E322" s="298" t="s">
        <v>6147</v>
      </c>
      <c r="F322" s="298" t="s">
        <v>5496</v>
      </c>
    </row>
    <row r="323" spans="1:9" x14ac:dyDescent="0.2">
      <c r="A323" s="298">
        <v>302020</v>
      </c>
      <c r="B323" s="298">
        <v>452011</v>
      </c>
      <c r="D323" s="298" t="s">
        <v>5661</v>
      </c>
      <c r="E323" s="298" t="s">
        <v>6146</v>
      </c>
      <c r="F323" s="298" t="s">
        <v>5496</v>
      </c>
    </row>
    <row r="324" spans="1:9" x14ac:dyDescent="0.2">
      <c r="A324" s="298">
        <v>302025</v>
      </c>
      <c r="B324" s="298">
        <v>452000</v>
      </c>
      <c r="D324" s="298" t="s">
        <v>5662</v>
      </c>
      <c r="E324" s="298" t="s">
        <v>6146</v>
      </c>
      <c r="F324" s="298" t="s">
        <v>1028</v>
      </c>
    </row>
    <row r="325" spans="1:9" x14ac:dyDescent="0.2">
      <c r="A325" s="298">
        <v>303005</v>
      </c>
      <c r="B325" s="298">
        <v>455000</v>
      </c>
      <c r="D325" s="298" t="s">
        <v>1107</v>
      </c>
      <c r="E325" s="298" t="s">
        <v>6146</v>
      </c>
      <c r="F325" s="298" t="s">
        <v>2456</v>
      </c>
    </row>
    <row r="326" spans="1:9" x14ac:dyDescent="0.2">
      <c r="A326" s="298">
        <v>303010</v>
      </c>
      <c r="B326" s="298">
        <v>455010</v>
      </c>
      <c r="D326" s="298" t="s">
        <v>2902</v>
      </c>
      <c r="E326" s="298" t="s">
        <v>6146</v>
      </c>
      <c r="F326" s="298" t="s">
        <v>3991</v>
      </c>
    </row>
    <row r="327" spans="1:9" x14ac:dyDescent="0.2">
      <c r="A327" s="298">
        <v>304005</v>
      </c>
      <c r="B327" s="298">
        <v>454030</v>
      </c>
      <c r="D327" s="298" t="s">
        <v>2908</v>
      </c>
      <c r="E327" s="298" t="s">
        <v>6146</v>
      </c>
      <c r="F327" s="298" t="s">
        <v>4985</v>
      </c>
    </row>
    <row r="328" spans="1:9" x14ac:dyDescent="0.2">
      <c r="A328" s="298">
        <v>304010</v>
      </c>
      <c r="B328" s="298">
        <v>454031</v>
      </c>
      <c r="D328" s="298" t="s">
        <v>5663</v>
      </c>
      <c r="E328" s="298" t="s">
        <v>6146</v>
      </c>
      <c r="F328" s="298" t="s">
        <v>4986</v>
      </c>
    </row>
    <row r="329" spans="1:9" x14ac:dyDescent="0.2">
      <c r="A329" s="298">
        <v>304015</v>
      </c>
      <c r="B329" s="298">
        <v>454010</v>
      </c>
      <c r="D329" s="298" t="s">
        <v>5664</v>
      </c>
      <c r="E329" s="298" t="s">
        <v>6146</v>
      </c>
      <c r="F329" s="298" t="s">
        <v>4973</v>
      </c>
    </row>
    <row r="330" spans="1:9" x14ac:dyDescent="0.2">
      <c r="A330" s="298">
        <v>304016</v>
      </c>
      <c r="B330" s="298">
        <v>454011</v>
      </c>
      <c r="D330" s="298" t="s">
        <v>5665</v>
      </c>
      <c r="E330" s="298" t="s">
        <v>6146</v>
      </c>
      <c r="F330" s="298" t="s">
        <v>4974</v>
      </c>
    </row>
    <row r="331" spans="1:9" x14ac:dyDescent="0.2">
      <c r="A331" s="298">
        <v>304020</v>
      </c>
      <c r="B331" s="298">
        <v>454020</v>
      </c>
      <c r="D331" s="298" t="s">
        <v>5666</v>
      </c>
      <c r="E331" s="298" t="s">
        <v>6146</v>
      </c>
      <c r="F331" s="298" t="s">
        <v>4977</v>
      </c>
    </row>
    <row r="332" spans="1:9" ht="15" customHeight="1" x14ac:dyDescent="0.2">
      <c r="A332" s="298">
        <v>304021</v>
      </c>
      <c r="B332" s="298">
        <v>454021</v>
      </c>
      <c r="D332" s="298" t="s">
        <v>5667</v>
      </c>
      <c r="E332" s="298" t="s">
        <v>6146</v>
      </c>
      <c r="F332" s="298" t="s">
        <v>4978</v>
      </c>
    </row>
    <row r="333" spans="1:9" ht="15" customHeight="1" x14ac:dyDescent="0.2">
      <c r="A333" s="298">
        <v>304070</v>
      </c>
      <c r="B333" s="298">
        <v>452000</v>
      </c>
      <c r="C333" s="300">
        <v>39870</v>
      </c>
      <c r="D333" s="298" t="s">
        <v>5668</v>
      </c>
      <c r="E333" s="298" t="s">
        <v>6146</v>
      </c>
      <c r="F333" s="298" t="s">
        <v>1028</v>
      </c>
    </row>
    <row r="334" spans="1:9" x14ac:dyDescent="0.2">
      <c r="A334" s="298">
        <v>401101</v>
      </c>
      <c r="B334" s="298">
        <v>500310</v>
      </c>
      <c r="D334" s="298" t="s">
        <v>4013</v>
      </c>
      <c r="E334" s="298" t="s">
        <v>6146</v>
      </c>
      <c r="F334" s="298" t="s">
        <v>733</v>
      </c>
      <c r="G334" s="298" t="s">
        <v>6593</v>
      </c>
      <c r="I334" s="309"/>
    </row>
    <row r="335" spans="1:9" x14ac:dyDescent="0.2">
      <c r="A335" s="298">
        <v>401201</v>
      </c>
      <c r="B335" s="298">
        <v>500320</v>
      </c>
      <c r="D335" s="298" t="s">
        <v>5669</v>
      </c>
      <c r="E335" s="298" t="s">
        <v>6146</v>
      </c>
      <c r="F335" s="298" t="s">
        <v>4876</v>
      </c>
      <c r="G335" s="298" t="s">
        <v>6593</v>
      </c>
      <c r="I335" s="309"/>
    </row>
    <row r="336" spans="1:9" x14ac:dyDescent="0.2">
      <c r="A336" s="298">
        <v>401301</v>
      </c>
      <c r="B336" s="298">
        <v>500330</v>
      </c>
      <c r="D336" s="298" t="s">
        <v>5670</v>
      </c>
      <c r="E336" s="298" t="s">
        <v>6146</v>
      </c>
      <c r="F336" s="298" t="s">
        <v>4878</v>
      </c>
      <c r="G336" s="298" t="s">
        <v>6593</v>
      </c>
      <c r="I336" s="309"/>
    </row>
    <row r="337" spans="1:9" x14ac:dyDescent="0.2">
      <c r="A337" s="298">
        <v>401305</v>
      </c>
      <c r="B337" s="298">
        <v>500330</v>
      </c>
      <c r="D337" s="298" t="s">
        <v>5671</v>
      </c>
      <c r="E337" s="298" t="s">
        <v>6146</v>
      </c>
      <c r="F337" s="298" t="s">
        <v>4878</v>
      </c>
      <c r="G337" s="298" t="s">
        <v>6593</v>
      </c>
      <c r="I337" s="309"/>
    </row>
    <row r="338" spans="1:9" x14ac:dyDescent="0.2">
      <c r="A338" s="298">
        <v>401401</v>
      </c>
      <c r="B338" s="298">
        <v>510000</v>
      </c>
      <c r="D338" s="298" t="s">
        <v>2608</v>
      </c>
      <c r="E338" s="298" t="s">
        <v>6146</v>
      </c>
      <c r="F338" s="298" t="s">
        <v>4005</v>
      </c>
      <c r="G338" s="298" t="s">
        <v>6593</v>
      </c>
      <c r="I338" s="309"/>
    </row>
    <row r="339" spans="1:9" x14ac:dyDescent="0.2">
      <c r="A339" s="298">
        <v>401501</v>
      </c>
      <c r="B339" s="298">
        <v>506080</v>
      </c>
      <c r="C339" s="300">
        <v>40494</v>
      </c>
      <c r="D339" s="298" t="s">
        <v>5672</v>
      </c>
      <c r="E339" s="298" t="s">
        <v>6146</v>
      </c>
      <c r="F339" s="298" t="s">
        <v>5111</v>
      </c>
      <c r="G339" s="298" t="s">
        <v>6593</v>
      </c>
      <c r="H339" s="298" t="s">
        <v>6219</v>
      </c>
      <c r="I339" s="309" t="s">
        <v>5838</v>
      </c>
    </row>
    <row r="340" spans="1:9" x14ac:dyDescent="0.2">
      <c r="A340" s="298">
        <v>402004</v>
      </c>
      <c r="B340" s="298">
        <v>506080</v>
      </c>
      <c r="C340" s="300">
        <v>40525</v>
      </c>
      <c r="D340" s="298" t="s">
        <v>6224</v>
      </c>
      <c r="E340" s="298" t="s">
        <v>6146</v>
      </c>
      <c r="F340" s="298" t="str">
        <f ca="1">+VLOOKUP(TEXT(B340,"000000"),Accounts!D:E,2,FALSE)</f>
        <v>Other Local Exchange Revenue</v>
      </c>
      <c r="G340" s="298" t="s">
        <v>6593</v>
      </c>
    </row>
    <row r="341" spans="1:9" x14ac:dyDescent="0.2">
      <c r="A341" s="298">
        <v>402005</v>
      </c>
      <c r="B341" s="298">
        <v>506080</v>
      </c>
      <c r="C341" s="300">
        <v>40494</v>
      </c>
      <c r="D341" s="298" t="s">
        <v>158</v>
      </c>
      <c r="E341" s="298" t="s">
        <v>6146</v>
      </c>
      <c r="F341" s="298" t="str">
        <f ca="1">+VLOOKUP(TEXT(B341,"000000"),Accounts!D:E,2,FALSE)</f>
        <v>Other Local Exchange Revenue</v>
      </c>
      <c r="G341" s="298" t="s">
        <v>6593</v>
      </c>
      <c r="H341" s="298" t="s">
        <v>6218</v>
      </c>
      <c r="I341" s="298" t="s">
        <v>5113</v>
      </c>
    </row>
    <row r="342" spans="1:9" x14ac:dyDescent="0.2">
      <c r="A342" s="298">
        <v>402008</v>
      </c>
      <c r="B342" s="298">
        <v>506080</v>
      </c>
      <c r="C342" s="300">
        <v>40494</v>
      </c>
      <c r="D342" s="298" t="s">
        <v>6297</v>
      </c>
      <c r="E342" s="298" t="s">
        <v>6146</v>
      </c>
      <c r="F342" s="298" t="str">
        <f ca="1">+VLOOKUP(TEXT(B342,"000000"),Accounts!D:E,2,FALSE)</f>
        <v>Other Local Exchange Revenue</v>
      </c>
      <c r="G342" s="298" t="s">
        <v>6593</v>
      </c>
      <c r="H342" s="298" t="s">
        <v>6218</v>
      </c>
      <c r="I342" s="298" t="s">
        <v>5113</v>
      </c>
    </row>
    <row r="343" spans="1:9" x14ac:dyDescent="0.2">
      <c r="A343" s="298">
        <v>402009</v>
      </c>
      <c r="B343" s="298">
        <v>506080</v>
      </c>
      <c r="C343" s="300">
        <v>40494</v>
      </c>
      <c r="D343" s="298" t="s">
        <v>6298</v>
      </c>
      <c r="E343" s="298" t="s">
        <v>6146</v>
      </c>
      <c r="F343" s="298" t="str">
        <f ca="1">+VLOOKUP(TEXT(B343,"000000"),Accounts!D:E,2,FALSE)</f>
        <v>Other Local Exchange Revenue</v>
      </c>
      <c r="G343" s="298" t="s">
        <v>6593</v>
      </c>
      <c r="H343" s="298" t="s">
        <v>6218</v>
      </c>
      <c r="I343" s="298" t="s">
        <v>5113</v>
      </c>
    </row>
    <row r="344" spans="1:9" x14ac:dyDescent="0.2">
      <c r="A344" s="298">
        <v>402010</v>
      </c>
      <c r="B344" s="298">
        <v>506080</v>
      </c>
      <c r="C344" s="300">
        <v>40494</v>
      </c>
      <c r="D344" s="298" t="s">
        <v>1707</v>
      </c>
      <c r="E344" s="298" t="s">
        <v>6146</v>
      </c>
      <c r="F344" s="298" t="str">
        <f ca="1">+VLOOKUP(TEXT(B344,"000000"),Accounts!D:E,2,FALSE)</f>
        <v>Other Local Exchange Revenue</v>
      </c>
      <c r="G344" s="298" t="s">
        <v>6593</v>
      </c>
      <c r="H344" s="298" t="s">
        <v>6218</v>
      </c>
      <c r="I344" s="298" t="s">
        <v>5113</v>
      </c>
    </row>
    <row r="345" spans="1:9" x14ac:dyDescent="0.2">
      <c r="A345" s="298">
        <v>402015</v>
      </c>
      <c r="B345" s="298">
        <v>586400</v>
      </c>
      <c r="D345" s="298" t="s">
        <v>5673</v>
      </c>
      <c r="E345" s="298" t="s">
        <v>6146</v>
      </c>
      <c r="F345" s="298" t="s">
        <v>5113</v>
      </c>
      <c r="G345" s="298" t="s">
        <v>1431</v>
      </c>
      <c r="I345" s="309"/>
    </row>
    <row r="346" spans="1:9" x14ac:dyDescent="0.2">
      <c r="A346" s="298">
        <v>402020</v>
      </c>
      <c r="B346" s="298">
        <v>586400</v>
      </c>
      <c r="D346" s="298" t="s">
        <v>3392</v>
      </c>
      <c r="E346" s="298" t="s">
        <v>6146</v>
      </c>
      <c r="F346" s="298" t="s">
        <v>5113</v>
      </c>
      <c r="G346" s="298" t="s">
        <v>1431</v>
      </c>
      <c r="I346" s="309"/>
    </row>
    <row r="347" spans="1:9" x14ac:dyDescent="0.2">
      <c r="A347" s="298">
        <v>402025</v>
      </c>
      <c r="B347" s="298">
        <v>586400</v>
      </c>
      <c r="D347" s="298" t="s">
        <v>1691</v>
      </c>
      <c r="E347" s="298" t="s">
        <v>6146</v>
      </c>
      <c r="F347" s="298" t="s">
        <v>5113</v>
      </c>
      <c r="G347" s="298" t="s">
        <v>1431</v>
      </c>
      <c r="I347" s="309"/>
    </row>
    <row r="348" spans="1:9" x14ac:dyDescent="0.2">
      <c r="A348" s="298">
        <v>402030</v>
      </c>
      <c r="B348" s="298">
        <v>586400</v>
      </c>
      <c r="D348" s="298" t="s">
        <v>1693</v>
      </c>
      <c r="E348" s="298" t="s">
        <v>6146</v>
      </c>
      <c r="F348" s="298" t="s">
        <v>5113</v>
      </c>
      <c r="G348" s="298" t="s">
        <v>1431</v>
      </c>
      <c r="I348" s="309"/>
    </row>
    <row r="349" spans="1:9" x14ac:dyDescent="0.2">
      <c r="A349" s="298">
        <v>402035</v>
      </c>
      <c r="B349" s="298">
        <v>586400</v>
      </c>
      <c r="D349" s="298" t="s">
        <v>1695</v>
      </c>
      <c r="E349" s="298" t="s">
        <v>6146</v>
      </c>
      <c r="F349" s="298" t="s">
        <v>5113</v>
      </c>
      <c r="G349" s="298" t="s">
        <v>1431</v>
      </c>
      <c r="I349" s="309"/>
    </row>
    <row r="350" spans="1:9" x14ac:dyDescent="0.2">
      <c r="A350" s="298">
        <v>402040</v>
      </c>
      <c r="B350" s="298">
        <v>586400</v>
      </c>
      <c r="D350" s="298" t="s">
        <v>686</v>
      </c>
      <c r="E350" s="298" t="s">
        <v>6146</v>
      </c>
      <c r="F350" s="298" t="s">
        <v>5113</v>
      </c>
      <c r="G350" s="298" t="s">
        <v>1431</v>
      </c>
      <c r="I350" s="309"/>
    </row>
    <row r="351" spans="1:9" x14ac:dyDescent="0.2">
      <c r="A351" s="298">
        <v>402045</v>
      </c>
      <c r="B351" s="298">
        <v>586400</v>
      </c>
      <c r="D351" s="298" t="s">
        <v>769</v>
      </c>
      <c r="E351" s="298" t="s">
        <v>6146</v>
      </c>
      <c r="F351" s="298" t="s">
        <v>5113</v>
      </c>
      <c r="G351" s="298" t="s">
        <v>1431</v>
      </c>
      <c r="I351" s="309"/>
    </row>
    <row r="352" spans="1:9" x14ac:dyDescent="0.2">
      <c r="A352" s="298">
        <v>402050</v>
      </c>
      <c r="B352" s="298">
        <v>586400</v>
      </c>
      <c r="D352" s="298" t="s">
        <v>775</v>
      </c>
      <c r="E352" s="298" t="s">
        <v>6146</v>
      </c>
      <c r="F352" s="298" t="s">
        <v>5113</v>
      </c>
      <c r="G352" s="298" t="s">
        <v>1431</v>
      </c>
      <c r="I352" s="309"/>
    </row>
    <row r="353" spans="1:9" x14ac:dyDescent="0.2">
      <c r="A353" s="298">
        <v>402052</v>
      </c>
      <c r="B353" s="298">
        <v>586400</v>
      </c>
      <c r="C353" s="300">
        <v>40983</v>
      </c>
      <c r="D353" s="298" t="s">
        <v>6459</v>
      </c>
      <c r="E353" s="298" t="s">
        <v>6146</v>
      </c>
      <c r="F353" s="298" t="s">
        <v>5113</v>
      </c>
      <c r="G353" s="298" t="s">
        <v>1431</v>
      </c>
      <c r="I353" s="309"/>
    </row>
    <row r="354" spans="1:9" x14ac:dyDescent="0.2">
      <c r="A354" s="298">
        <v>402055</v>
      </c>
      <c r="B354" s="298">
        <v>586400</v>
      </c>
      <c r="D354" s="298" t="s">
        <v>5674</v>
      </c>
      <c r="E354" s="298" t="s">
        <v>6146</v>
      </c>
      <c r="F354" s="298" t="s">
        <v>5113</v>
      </c>
      <c r="G354" s="298" t="s">
        <v>1431</v>
      </c>
      <c r="I354" s="309"/>
    </row>
    <row r="355" spans="1:9" x14ac:dyDescent="0.2">
      <c r="A355" s="298">
        <v>402056</v>
      </c>
      <c r="B355" s="298">
        <v>586400</v>
      </c>
      <c r="C355" s="300">
        <v>40900</v>
      </c>
      <c r="D355" s="298" t="s">
        <v>6437</v>
      </c>
      <c r="E355" s="298" t="s">
        <v>6146</v>
      </c>
      <c r="F355" s="298" t="s">
        <v>5113</v>
      </c>
      <c r="G355" s="298" t="s">
        <v>1431</v>
      </c>
      <c r="I355" s="309"/>
    </row>
    <row r="356" spans="1:9" x14ac:dyDescent="0.2">
      <c r="A356" s="298">
        <v>402060</v>
      </c>
      <c r="B356" s="298">
        <v>506080</v>
      </c>
      <c r="C356" s="300">
        <v>40494</v>
      </c>
      <c r="D356" s="298" t="s">
        <v>5675</v>
      </c>
      <c r="E356" s="298" t="s">
        <v>6146</v>
      </c>
      <c r="F356" s="298" t="str">
        <f ca="1">+VLOOKUP(TEXT(B356,"000000"),Accounts!D:E,2,FALSE)</f>
        <v>Other Local Exchange Revenue</v>
      </c>
      <c r="G356" s="298" t="s">
        <v>6593</v>
      </c>
      <c r="H356" s="298" t="s">
        <v>6218</v>
      </c>
      <c r="I356" s="298" t="s">
        <v>5113</v>
      </c>
    </row>
    <row r="357" spans="1:9" x14ac:dyDescent="0.2">
      <c r="A357" s="298">
        <v>402099</v>
      </c>
      <c r="B357" s="298">
        <v>586400</v>
      </c>
      <c r="D357" s="298" t="s">
        <v>765</v>
      </c>
      <c r="E357" s="298" t="s">
        <v>6146</v>
      </c>
      <c r="F357" s="298" t="s">
        <v>5113</v>
      </c>
      <c r="G357" s="298" t="s">
        <v>1431</v>
      </c>
      <c r="I357" s="309"/>
    </row>
    <row r="358" spans="1:9" x14ac:dyDescent="0.2">
      <c r="A358" s="298">
        <v>402201</v>
      </c>
      <c r="B358" s="298">
        <v>586400</v>
      </c>
      <c r="D358" s="298" t="s">
        <v>1506</v>
      </c>
      <c r="E358" s="298" t="s">
        <v>6146</v>
      </c>
      <c r="F358" s="298" t="s">
        <v>5113</v>
      </c>
      <c r="G358" s="298" t="s">
        <v>1431</v>
      </c>
      <c r="I358" s="309"/>
    </row>
    <row r="359" spans="1:9" x14ac:dyDescent="0.2">
      <c r="A359" s="298">
        <v>402205</v>
      </c>
      <c r="B359" s="298">
        <v>586400</v>
      </c>
      <c r="D359" s="298" t="s">
        <v>1508</v>
      </c>
      <c r="E359" s="298" t="s">
        <v>6146</v>
      </c>
      <c r="F359" s="298" t="s">
        <v>5113</v>
      </c>
      <c r="G359" s="298" t="s">
        <v>1431</v>
      </c>
      <c r="I359" s="309"/>
    </row>
    <row r="360" spans="1:9" x14ac:dyDescent="0.2">
      <c r="A360" s="298">
        <v>402210</v>
      </c>
      <c r="B360" s="298">
        <v>586400</v>
      </c>
      <c r="D360" s="298" t="s">
        <v>1520</v>
      </c>
      <c r="E360" s="298" t="s">
        <v>6146</v>
      </c>
      <c r="F360" s="298" t="s">
        <v>5113</v>
      </c>
      <c r="G360" s="298" t="s">
        <v>1431</v>
      </c>
      <c r="I360" s="309"/>
    </row>
    <row r="361" spans="1:9" x14ac:dyDescent="0.2">
      <c r="A361" s="298">
        <v>402301</v>
      </c>
      <c r="B361" s="298">
        <v>569000</v>
      </c>
      <c r="C361" s="300">
        <v>40494</v>
      </c>
      <c r="D361" s="298" t="s">
        <v>1530</v>
      </c>
      <c r="E361" s="298" t="s">
        <v>6146</v>
      </c>
      <c r="F361" s="298" t="str">
        <f ca="1">+VLOOKUP(TEXT(B361,"000000"),Accounts!D:E,2,FALSE)</f>
        <v>Other equipment fees and charges</v>
      </c>
      <c r="G361" s="298" t="s">
        <v>6593</v>
      </c>
      <c r="H361" s="298" t="s">
        <v>6218</v>
      </c>
      <c r="I361" s="298" t="s">
        <v>5113</v>
      </c>
    </row>
    <row r="362" spans="1:9" x14ac:dyDescent="0.2">
      <c r="A362" s="298">
        <v>402305</v>
      </c>
      <c r="B362" s="298">
        <v>569000</v>
      </c>
      <c r="C362" s="300">
        <v>40494</v>
      </c>
      <c r="D362" s="298" t="s">
        <v>1532</v>
      </c>
      <c r="E362" s="298" t="s">
        <v>6146</v>
      </c>
      <c r="F362" s="298" t="str">
        <f ca="1">+VLOOKUP(TEXT(B362,"000000"),Accounts!D:E,2,FALSE)</f>
        <v>Other equipment fees and charges</v>
      </c>
      <c r="G362" s="298" t="s">
        <v>6593</v>
      </c>
      <c r="H362" s="298" t="s">
        <v>6218</v>
      </c>
      <c r="I362" s="298" t="s">
        <v>5113</v>
      </c>
    </row>
    <row r="363" spans="1:9" x14ac:dyDescent="0.2">
      <c r="A363" s="298">
        <v>402310</v>
      </c>
      <c r="B363" s="298">
        <v>569000</v>
      </c>
      <c r="C363" s="300">
        <v>40494</v>
      </c>
      <c r="D363" s="298" t="s">
        <v>5676</v>
      </c>
      <c r="E363" s="298" t="s">
        <v>6146</v>
      </c>
      <c r="F363" s="298" t="str">
        <f ca="1">+VLOOKUP(TEXT(B363,"000000"),Accounts!D:E,2,FALSE)</f>
        <v>Other equipment fees and charges</v>
      </c>
      <c r="G363" s="298" t="s">
        <v>6593</v>
      </c>
      <c r="H363" s="298" t="s">
        <v>6218</v>
      </c>
      <c r="I363" s="298" t="s">
        <v>5113</v>
      </c>
    </row>
    <row r="364" spans="1:9" x14ac:dyDescent="0.2">
      <c r="A364" s="298">
        <v>402315</v>
      </c>
      <c r="B364" s="298">
        <v>569000</v>
      </c>
      <c r="C364" s="300">
        <v>40494</v>
      </c>
      <c r="D364" s="298" t="s">
        <v>3581</v>
      </c>
      <c r="E364" s="298" t="s">
        <v>6146</v>
      </c>
      <c r="F364" s="298" t="str">
        <f ca="1">+VLOOKUP(TEXT(B364,"000000"),Accounts!D:E,2,FALSE)</f>
        <v>Other equipment fees and charges</v>
      </c>
      <c r="G364" s="298" t="s">
        <v>6593</v>
      </c>
      <c r="H364" s="298" t="s">
        <v>6218</v>
      </c>
      <c r="I364" s="298" t="s">
        <v>5113</v>
      </c>
    </row>
    <row r="365" spans="1:9" x14ac:dyDescent="0.2">
      <c r="A365" s="298">
        <v>402320</v>
      </c>
      <c r="B365" s="298">
        <v>569000</v>
      </c>
      <c r="C365" s="300">
        <v>40494</v>
      </c>
      <c r="D365" s="298" t="s">
        <v>3577</v>
      </c>
      <c r="E365" s="298" t="s">
        <v>6146</v>
      </c>
      <c r="F365" s="298" t="str">
        <f ca="1">+VLOOKUP(TEXT(B365,"000000"),Accounts!D:E,2,FALSE)</f>
        <v>Other equipment fees and charges</v>
      </c>
      <c r="G365" s="298" t="s">
        <v>6593</v>
      </c>
      <c r="H365" s="298" t="s">
        <v>6218</v>
      </c>
      <c r="I365" s="298" t="s">
        <v>5113</v>
      </c>
    </row>
    <row r="366" spans="1:9" x14ac:dyDescent="0.2">
      <c r="A366" s="298">
        <v>402325</v>
      </c>
      <c r="B366" s="298">
        <v>569000</v>
      </c>
      <c r="C366" s="300">
        <v>40494</v>
      </c>
      <c r="D366" s="298" t="s">
        <v>3579</v>
      </c>
      <c r="E366" s="298" t="s">
        <v>6146</v>
      </c>
      <c r="F366" s="298" t="str">
        <f ca="1">+VLOOKUP(TEXT(B366,"000000"),Accounts!D:E,2,FALSE)</f>
        <v>Other equipment fees and charges</v>
      </c>
      <c r="G366" s="298" t="s">
        <v>6593</v>
      </c>
      <c r="H366" s="298" t="s">
        <v>6218</v>
      </c>
      <c r="I366" s="298" t="s">
        <v>5113</v>
      </c>
    </row>
    <row r="367" spans="1:9" x14ac:dyDescent="0.2">
      <c r="A367" s="298">
        <v>402340</v>
      </c>
      <c r="B367" s="298">
        <v>569000</v>
      </c>
      <c r="C367" s="300">
        <v>40494</v>
      </c>
      <c r="D367" s="298" t="s">
        <v>3583</v>
      </c>
      <c r="E367" s="298" t="s">
        <v>6146</v>
      </c>
      <c r="F367" s="298" t="str">
        <f ca="1">+VLOOKUP(TEXT(B367,"000000"),Accounts!D:E,2,FALSE)</f>
        <v>Other equipment fees and charges</v>
      </c>
      <c r="G367" s="298" t="s">
        <v>6593</v>
      </c>
      <c r="H367" s="298" t="s">
        <v>6218</v>
      </c>
      <c r="I367" s="298" t="s">
        <v>5113</v>
      </c>
    </row>
    <row r="368" spans="1:9" x14ac:dyDescent="0.2">
      <c r="A368" s="298">
        <v>403005</v>
      </c>
      <c r="B368" s="298">
        <v>586400</v>
      </c>
      <c r="D368" s="298" t="s">
        <v>5677</v>
      </c>
      <c r="E368" s="298" t="s">
        <v>6146</v>
      </c>
      <c r="F368" s="298" t="s">
        <v>5113</v>
      </c>
      <c r="G368" s="298" t="s">
        <v>1431</v>
      </c>
      <c r="I368" s="309"/>
    </row>
    <row r="369" spans="1:9" x14ac:dyDescent="0.2">
      <c r="A369" s="298">
        <v>403010</v>
      </c>
      <c r="B369" s="298">
        <v>586400</v>
      </c>
      <c r="D369" s="298" t="s">
        <v>779</v>
      </c>
      <c r="E369" s="298" t="s">
        <v>6146</v>
      </c>
      <c r="F369" s="298" t="s">
        <v>5113</v>
      </c>
      <c r="G369" s="298" t="s">
        <v>1431</v>
      </c>
      <c r="I369" s="309"/>
    </row>
    <row r="370" spans="1:9" x14ac:dyDescent="0.2">
      <c r="A370" s="298">
        <v>403015</v>
      </c>
      <c r="B370" s="298">
        <v>586400</v>
      </c>
      <c r="D370" s="298" t="s">
        <v>781</v>
      </c>
      <c r="E370" s="298" t="s">
        <v>6146</v>
      </c>
      <c r="F370" s="298" t="s">
        <v>5113</v>
      </c>
      <c r="G370" s="298" t="s">
        <v>1431</v>
      </c>
      <c r="I370" s="309"/>
    </row>
    <row r="371" spans="1:9" x14ac:dyDescent="0.2">
      <c r="A371" s="298">
        <v>403020</v>
      </c>
      <c r="B371" s="298">
        <v>586400</v>
      </c>
      <c r="D371" s="298" t="s">
        <v>783</v>
      </c>
      <c r="E371" s="298" t="s">
        <v>6146</v>
      </c>
      <c r="F371" s="298" t="s">
        <v>5113</v>
      </c>
      <c r="G371" s="298" t="s">
        <v>1431</v>
      </c>
      <c r="I371" s="309"/>
    </row>
    <row r="372" spans="1:9" x14ac:dyDescent="0.2">
      <c r="A372" s="298">
        <v>403025</v>
      </c>
      <c r="B372" s="298">
        <v>586400</v>
      </c>
      <c r="D372" s="298" t="s">
        <v>785</v>
      </c>
      <c r="E372" s="298" t="s">
        <v>6146</v>
      </c>
      <c r="F372" s="298" t="s">
        <v>5113</v>
      </c>
      <c r="G372" s="298" t="s">
        <v>1431</v>
      </c>
      <c r="I372" s="309"/>
    </row>
    <row r="373" spans="1:9" x14ac:dyDescent="0.2">
      <c r="A373" s="298">
        <v>403030</v>
      </c>
      <c r="B373" s="298">
        <v>586400</v>
      </c>
      <c r="D373" s="298" t="s">
        <v>787</v>
      </c>
      <c r="E373" s="298" t="s">
        <v>6146</v>
      </c>
      <c r="F373" s="298" t="s">
        <v>5113</v>
      </c>
      <c r="G373" s="298" t="s">
        <v>1431</v>
      </c>
      <c r="I373" s="309"/>
    </row>
    <row r="374" spans="1:9" x14ac:dyDescent="0.2">
      <c r="A374" s="298">
        <v>403035</v>
      </c>
      <c r="B374" s="298">
        <v>586400</v>
      </c>
      <c r="D374" s="298" t="s">
        <v>789</v>
      </c>
      <c r="E374" s="298" t="s">
        <v>6146</v>
      </c>
      <c r="F374" s="298" t="s">
        <v>5113</v>
      </c>
      <c r="G374" s="298" t="s">
        <v>1431</v>
      </c>
      <c r="I374" s="309"/>
    </row>
    <row r="375" spans="1:9" x14ac:dyDescent="0.2">
      <c r="A375" s="298">
        <v>403040</v>
      </c>
      <c r="B375" s="298">
        <v>586400</v>
      </c>
      <c r="D375" s="298" t="s">
        <v>791</v>
      </c>
      <c r="E375" s="298" t="s">
        <v>6146</v>
      </c>
      <c r="F375" s="298" t="s">
        <v>5113</v>
      </c>
      <c r="G375" s="298" t="s">
        <v>1431</v>
      </c>
      <c r="I375" s="309"/>
    </row>
    <row r="376" spans="1:9" x14ac:dyDescent="0.2">
      <c r="A376" s="298">
        <v>403045</v>
      </c>
      <c r="B376" s="298">
        <v>586400</v>
      </c>
      <c r="D376" s="298" t="s">
        <v>801</v>
      </c>
      <c r="E376" s="298" t="s">
        <v>6146</v>
      </c>
      <c r="F376" s="298" t="s">
        <v>5113</v>
      </c>
      <c r="G376" s="298" t="s">
        <v>1431</v>
      </c>
      <c r="I376" s="309"/>
    </row>
    <row r="377" spans="1:9" x14ac:dyDescent="0.2">
      <c r="A377" s="298">
        <v>403050</v>
      </c>
      <c r="B377" s="298">
        <v>586400</v>
      </c>
      <c r="D377" s="298" t="s">
        <v>799</v>
      </c>
      <c r="E377" s="298" t="s">
        <v>6146</v>
      </c>
      <c r="F377" s="298" t="s">
        <v>5113</v>
      </c>
      <c r="G377" s="298" t="s">
        <v>1431</v>
      </c>
      <c r="I377" s="309"/>
    </row>
    <row r="378" spans="1:9" x14ac:dyDescent="0.2">
      <c r="A378" s="298">
        <v>403055</v>
      </c>
      <c r="B378" s="298">
        <v>586400</v>
      </c>
      <c r="D378" s="298" t="s">
        <v>184</v>
      </c>
      <c r="E378" s="298" t="s">
        <v>6146</v>
      </c>
      <c r="F378" s="298" t="s">
        <v>5113</v>
      </c>
      <c r="G378" s="298" t="s">
        <v>1431</v>
      </c>
      <c r="I378" s="309"/>
    </row>
    <row r="379" spans="1:9" x14ac:dyDescent="0.2">
      <c r="A379" s="298">
        <v>403060</v>
      </c>
      <c r="B379" s="298">
        <v>586400</v>
      </c>
      <c r="D379" s="298" t="s">
        <v>186</v>
      </c>
      <c r="E379" s="298" t="s">
        <v>6146</v>
      </c>
      <c r="F379" s="298" t="s">
        <v>5113</v>
      </c>
      <c r="G379" s="298" t="s">
        <v>1431</v>
      </c>
      <c r="I379" s="309"/>
    </row>
    <row r="380" spans="1:9" x14ac:dyDescent="0.2">
      <c r="A380" s="298">
        <v>403070</v>
      </c>
      <c r="B380" s="298">
        <v>586400</v>
      </c>
      <c r="D380" s="298" t="s">
        <v>5678</v>
      </c>
      <c r="E380" s="298" t="s">
        <v>6146</v>
      </c>
      <c r="F380" s="298" t="s">
        <v>5113</v>
      </c>
      <c r="G380" s="298" t="s">
        <v>1431</v>
      </c>
      <c r="I380" s="309"/>
    </row>
    <row r="381" spans="1:9" x14ac:dyDescent="0.2">
      <c r="A381" s="298">
        <v>403075</v>
      </c>
      <c r="B381" s="298">
        <v>586400</v>
      </c>
      <c r="D381" s="298" t="s">
        <v>797</v>
      </c>
      <c r="E381" s="298" t="s">
        <v>6146</v>
      </c>
      <c r="F381" s="298" t="s">
        <v>5113</v>
      </c>
      <c r="G381" s="298" t="s">
        <v>1431</v>
      </c>
      <c r="I381" s="309"/>
    </row>
    <row r="382" spans="1:9" x14ac:dyDescent="0.2">
      <c r="A382" s="298">
        <v>403080</v>
      </c>
      <c r="B382" s="298">
        <v>586400</v>
      </c>
      <c r="C382" s="300">
        <v>40668</v>
      </c>
      <c r="D382" s="298" t="s">
        <v>6314</v>
      </c>
      <c r="E382" s="298" t="s">
        <v>6146</v>
      </c>
      <c r="F382" s="298" t="s">
        <v>5113</v>
      </c>
      <c r="G382" s="298" t="s">
        <v>1431</v>
      </c>
      <c r="I382" s="309"/>
    </row>
    <row r="383" spans="1:9" x14ac:dyDescent="0.2">
      <c r="A383" s="298">
        <v>403085</v>
      </c>
      <c r="B383" s="298">
        <v>586400</v>
      </c>
      <c r="C383" s="300">
        <v>40932</v>
      </c>
      <c r="D383" s="298" t="s">
        <v>6439</v>
      </c>
      <c r="E383" s="298" t="s">
        <v>6146</v>
      </c>
      <c r="F383" s="298" t="s">
        <v>5113</v>
      </c>
      <c r="G383" s="298" t="s">
        <v>1431</v>
      </c>
      <c r="I383" s="309"/>
    </row>
    <row r="384" spans="1:9" x14ac:dyDescent="0.2">
      <c r="A384" s="298">
        <v>404005</v>
      </c>
      <c r="B384" s="298">
        <v>590000</v>
      </c>
      <c r="C384" s="300">
        <v>41682</v>
      </c>
      <c r="D384" s="298" t="s">
        <v>6603</v>
      </c>
      <c r="F384" s="298" t="s">
        <v>2509</v>
      </c>
      <c r="G384" s="298" t="s">
        <v>6593</v>
      </c>
      <c r="I384" s="309"/>
    </row>
    <row r="385" spans="1:9" x14ac:dyDescent="0.2">
      <c r="A385" s="298">
        <v>404010</v>
      </c>
      <c r="B385" s="298">
        <v>590000</v>
      </c>
      <c r="D385" s="298" t="s">
        <v>3703</v>
      </c>
      <c r="E385" s="298" t="s">
        <v>6146</v>
      </c>
      <c r="F385" s="298" t="s">
        <v>2509</v>
      </c>
      <c r="G385" s="298" t="s">
        <v>6593</v>
      </c>
      <c r="I385" s="309"/>
    </row>
    <row r="386" spans="1:9" x14ac:dyDescent="0.2">
      <c r="A386" s="298">
        <v>404015</v>
      </c>
      <c r="B386" s="298">
        <v>590000</v>
      </c>
      <c r="D386" s="298" t="s">
        <v>810</v>
      </c>
      <c r="E386" s="298" t="s">
        <v>6146</v>
      </c>
      <c r="F386" s="298" t="s">
        <v>2509</v>
      </c>
      <c r="G386" s="298" t="s">
        <v>6593</v>
      </c>
      <c r="I386" s="309"/>
    </row>
    <row r="387" spans="1:9" x14ac:dyDescent="0.2">
      <c r="A387" s="298">
        <v>404020</v>
      </c>
      <c r="B387" s="298">
        <v>590000</v>
      </c>
      <c r="D387" s="298" t="s">
        <v>812</v>
      </c>
      <c r="E387" s="298" t="s">
        <v>6146</v>
      </c>
      <c r="F387" s="298" t="s">
        <v>2509</v>
      </c>
      <c r="G387" s="298" t="s">
        <v>6593</v>
      </c>
      <c r="I387" s="309"/>
    </row>
    <row r="388" spans="1:9" x14ac:dyDescent="0.2">
      <c r="A388" s="298">
        <v>404905</v>
      </c>
      <c r="B388" s="298">
        <v>586400</v>
      </c>
      <c r="D388" s="298" t="s">
        <v>5891</v>
      </c>
      <c r="E388" s="298" t="s">
        <v>6146</v>
      </c>
      <c r="F388" s="298" t="s">
        <v>5113</v>
      </c>
      <c r="G388" s="298" t="s">
        <v>1431</v>
      </c>
      <c r="I388" s="309"/>
    </row>
    <row r="389" spans="1:9" x14ac:dyDescent="0.2">
      <c r="A389" s="298">
        <v>404911</v>
      </c>
      <c r="B389" s="298">
        <v>586400</v>
      </c>
      <c r="C389" s="300">
        <v>40547</v>
      </c>
      <c r="D389" s="298" t="s">
        <v>6232</v>
      </c>
      <c r="E389" s="298" t="s">
        <v>6146</v>
      </c>
      <c r="F389" s="298" t="s">
        <v>5113</v>
      </c>
      <c r="G389" s="298" t="s">
        <v>1431</v>
      </c>
      <c r="I389" s="309"/>
    </row>
    <row r="390" spans="1:9" x14ac:dyDescent="0.2">
      <c r="A390" s="298">
        <v>404912</v>
      </c>
      <c r="B390" s="298">
        <v>586400</v>
      </c>
      <c r="C390" s="300">
        <v>40547</v>
      </c>
      <c r="D390" s="298" t="s">
        <v>6230</v>
      </c>
      <c r="E390" s="298" t="s">
        <v>6146</v>
      </c>
      <c r="F390" s="298" t="s">
        <v>5113</v>
      </c>
      <c r="G390" s="298" t="s">
        <v>1431</v>
      </c>
      <c r="I390" s="309"/>
    </row>
    <row r="391" spans="1:9" x14ac:dyDescent="0.2">
      <c r="A391" s="298">
        <v>404913</v>
      </c>
      <c r="B391" s="298">
        <v>586400</v>
      </c>
      <c r="C391" s="300">
        <v>40547</v>
      </c>
      <c r="D391" s="298" t="s">
        <v>6231</v>
      </c>
      <c r="E391" s="298" t="s">
        <v>6146</v>
      </c>
      <c r="F391" s="298" t="s">
        <v>5113</v>
      </c>
      <c r="G391" s="298" t="s">
        <v>1431</v>
      </c>
      <c r="I391" s="309"/>
    </row>
    <row r="392" spans="1:9" x14ac:dyDescent="0.2">
      <c r="A392" s="298">
        <v>405005</v>
      </c>
      <c r="B392" s="298">
        <v>509000</v>
      </c>
      <c r="D392" s="298" t="s">
        <v>148</v>
      </c>
      <c r="E392" s="298" t="s">
        <v>6146</v>
      </c>
      <c r="F392" s="298" t="s">
        <v>5497</v>
      </c>
      <c r="G392" s="298" t="s">
        <v>2243</v>
      </c>
      <c r="I392" s="309"/>
    </row>
    <row r="393" spans="1:9" x14ac:dyDescent="0.2">
      <c r="A393" s="298">
        <v>405010</v>
      </c>
      <c r="B393" s="298">
        <v>509000</v>
      </c>
      <c r="D393" s="298" t="s">
        <v>1909</v>
      </c>
      <c r="E393" s="298" t="s">
        <v>6146</v>
      </c>
      <c r="F393" s="298" t="s">
        <v>5497</v>
      </c>
      <c r="G393" s="298" t="s">
        <v>2243</v>
      </c>
      <c r="I393" s="309"/>
    </row>
    <row r="394" spans="1:9" x14ac:dyDescent="0.2">
      <c r="A394" s="298">
        <v>405015</v>
      </c>
      <c r="B394" s="298">
        <v>509000</v>
      </c>
      <c r="D394" s="298" t="s">
        <v>5679</v>
      </c>
      <c r="E394" s="298" t="s">
        <v>6146</v>
      </c>
      <c r="F394" s="298" t="s">
        <v>5497</v>
      </c>
      <c r="G394" s="298" t="s">
        <v>2243</v>
      </c>
      <c r="I394" s="309"/>
    </row>
    <row r="395" spans="1:9" x14ac:dyDescent="0.2">
      <c r="A395" s="298">
        <v>405020</v>
      </c>
      <c r="B395" s="298">
        <v>509000</v>
      </c>
      <c r="D395" s="298" t="s">
        <v>180</v>
      </c>
      <c r="E395" s="298" t="s">
        <v>6146</v>
      </c>
      <c r="F395" s="298" t="s">
        <v>5497</v>
      </c>
      <c r="G395" s="298" t="s">
        <v>2243</v>
      </c>
      <c r="I395" s="309"/>
    </row>
    <row r="396" spans="1:9" x14ac:dyDescent="0.2">
      <c r="A396" s="298">
        <v>405025</v>
      </c>
      <c r="B396" s="298">
        <v>509000</v>
      </c>
      <c r="D396" s="298" t="s">
        <v>182</v>
      </c>
      <c r="E396" s="298" t="s">
        <v>6146</v>
      </c>
      <c r="F396" s="298" t="s">
        <v>5497</v>
      </c>
      <c r="G396" s="298" t="s">
        <v>2243</v>
      </c>
      <c r="I396" s="309"/>
    </row>
    <row r="397" spans="1:9" x14ac:dyDescent="0.2">
      <c r="A397" s="298">
        <v>405030</v>
      </c>
      <c r="B397" s="298">
        <v>509000</v>
      </c>
      <c r="D397" s="298" t="s">
        <v>5680</v>
      </c>
      <c r="E397" s="298" t="s">
        <v>6146</v>
      </c>
      <c r="F397" s="298" t="s">
        <v>5497</v>
      </c>
      <c r="G397" s="298" t="s">
        <v>2243</v>
      </c>
      <c r="I397" s="309"/>
    </row>
    <row r="398" spans="1:9" x14ac:dyDescent="0.2">
      <c r="A398" s="298">
        <v>405035</v>
      </c>
      <c r="B398" s="298">
        <v>509000</v>
      </c>
      <c r="D398" s="298" t="s">
        <v>5681</v>
      </c>
      <c r="E398" s="298" t="s">
        <v>6146</v>
      </c>
      <c r="F398" s="298" t="s">
        <v>5497</v>
      </c>
      <c r="G398" s="298" t="s">
        <v>2243</v>
      </c>
      <c r="I398" s="309"/>
    </row>
    <row r="399" spans="1:9" x14ac:dyDescent="0.2">
      <c r="A399" s="298">
        <v>410005</v>
      </c>
      <c r="B399" s="298">
        <v>561000</v>
      </c>
      <c r="D399" s="298" t="s">
        <v>3647</v>
      </c>
      <c r="E399" s="298" t="s">
        <v>6146</v>
      </c>
      <c r="F399" s="298" t="s">
        <v>2632</v>
      </c>
      <c r="G399" s="298" t="s">
        <v>6593</v>
      </c>
      <c r="I399" s="309"/>
    </row>
    <row r="400" spans="1:9" x14ac:dyDescent="0.2">
      <c r="A400" s="298">
        <v>410006</v>
      </c>
      <c r="B400" s="298">
        <v>561000</v>
      </c>
      <c r="C400" s="300">
        <v>42079</v>
      </c>
      <c r="D400" s="298" t="s">
        <v>7240</v>
      </c>
      <c r="F400" s="298" t="s">
        <v>2632</v>
      </c>
      <c r="G400" s="298" t="s">
        <v>6593</v>
      </c>
      <c r="I400" s="309"/>
    </row>
    <row r="401" spans="1:9" x14ac:dyDescent="0.2">
      <c r="A401" s="298">
        <v>410010</v>
      </c>
      <c r="B401" s="298">
        <v>561000</v>
      </c>
      <c r="D401" s="298" t="s">
        <v>815</v>
      </c>
      <c r="E401" s="298" t="s">
        <v>6146</v>
      </c>
      <c r="F401" s="298" t="s">
        <v>2632</v>
      </c>
      <c r="G401" s="298" t="s">
        <v>6593</v>
      </c>
      <c r="I401" s="309"/>
    </row>
    <row r="402" spans="1:9" x14ac:dyDescent="0.2">
      <c r="A402" s="298">
        <v>410015</v>
      </c>
      <c r="B402" s="298">
        <v>561000</v>
      </c>
      <c r="C402" s="300">
        <v>41043</v>
      </c>
      <c r="D402" s="298" t="s">
        <v>6466</v>
      </c>
      <c r="E402" s="298" t="s">
        <v>6146</v>
      </c>
      <c r="F402" s="298" t="s">
        <v>2632</v>
      </c>
      <c r="G402" s="298" t="s">
        <v>6593</v>
      </c>
      <c r="I402" s="309"/>
    </row>
    <row r="403" spans="1:9" x14ac:dyDescent="0.2">
      <c r="A403" s="298">
        <v>410020</v>
      </c>
      <c r="B403" s="298">
        <v>561000</v>
      </c>
      <c r="D403" s="298" t="s">
        <v>5682</v>
      </c>
      <c r="E403" s="298" t="s">
        <v>6146</v>
      </c>
      <c r="F403" s="298" t="s">
        <v>2632</v>
      </c>
      <c r="G403" s="298" t="s">
        <v>6593</v>
      </c>
      <c r="I403" s="309"/>
    </row>
    <row r="404" spans="1:9" x14ac:dyDescent="0.2">
      <c r="A404" s="298">
        <v>410021</v>
      </c>
      <c r="B404" s="298">
        <v>561000</v>
      </c>
      <c r="D404" s="298" t="s">
        <v>2097</v>
      </c>
      <c r="E404" s="298" t="s">
        <v>6146</v>
      </c>
      <c r="F404" s="298" t="s">
        <v>2632</v>
      </c>
      <c r="G404" s="298" t="s">
        <v>6593</v>
      </c>
      <c r="I404" s="309"/>
    </row>
    <row r="405" spans="1:9" x14ac:dyDescent="0.2">
      <c r="A405" s="298">
        <v>410022</v>
      </c>
      <c r="B405" s="298">
        <v>561000</v>
      </c>
      <c r="D405" s="298" t="s">
        <v>1915</v>
      </c>
      <c r="E405" s="298" t="s">
        <v>6146</v>
      </c>
      <c r="F405" s="298" t="s">
        <v>2632</v>
      </c>
      <c r="G405" s="298" t="s">
        <v>6593</v>
      </c>
      <c r="I405" s="309"/>
    </row>
    <row r="406" spans="1:9" x14ac:dyDescent="0.2">
      <c r="A406" s="298">
        <v>410023</v>
      </c>
      <c r="B406" s="298">
        <v>561000</v>
      </c>
      <c r="D406" s="298" t="s">
        <v>817</v>
      </c>
      <c r="E406" s="298" t="s">
        <v>6146</v>
      </c>
      <c r="F406" s="298" t="s">
        <v>2632</v>
      </c>
      <c r="G406" s="298" t="s">
        <v>6593</v>
      </c>
      <c r="I406" s="309"/>
    </row>
    <row r="407" spans="1:9" x14ac:dyDescent="0.2">
      <c r="A407" s="298">
        <v>410024</v>
      </c>
      <c r="B407" s="298">
        <v>561000</v>
      </c>
      <c r="C407" s="300">
        <v>42067</v>
      </c>
      <c r="D407" s="298" t="s">
        <v>7239</v>
      </c>
      <c r="F407" s="298" t="s">
        <v>2632</v>
      </c>
      <c r="G407" s="298" t="s">
        <v>6593</v>
      </c>
      <c r="I407" s="309"/>
    </row>
    <row r="408" spans="1:9" x14ac:dyDescent="0.2">
      <c r="A408" s="298">
        <v>410030</v>
      </c>
      <c r="B408" s="298">
        <v>563000</v>
      </c>
      <c r="D408" s="298" t="s">
        <v>5683</v>
      </c>
      <c r="E408" s="298" t="s">
        <v>6146</v>
      </c>
      <c r="F408" s="298" t="s">
        <v>5109</v>
      </c>
      <c r="G408" s="298" t="s">
        <v>6593</v>
      </c>
      <c r="I408" s="309"/>
    </row>
    <row r="409" spans="1:9" x14ac:dyDescent="0.2">
      <c r="A409" s="298">
        <v>410035</v>
      </c>
      <c r="B409" s="298">
        <v>563000</v>
      </c>
      <c r="D409" s="298" t="s">
        <v>5684</v>
      </c>
      <c r="E409" s="298" t="s">
        <v>6146</v>
      </c>
      <c r="F409" s="298" t="s">
        <v>5109</v>
      </c>
      <c r="G409" s="298" t="s">
        <v>6593</v>
      </c>
      <c r="I409" s="309"/>
    </row>
    <row r="410" spans="1:9" x14ac:dyDescent="0.2">
      <c r="A410" s="298">
        <v>410040</v>
      </c>
      <c r="B410" s="298">
        <v>569000</v>
      </c>
      <c r="D410" s="298" t="s">
        <v>164</v>
      </c>
      <c r="E410" s="298" t="s">
        <v>6146</v>
      </c>
      <c r="F410" s="298" t="s">
        <v>4882</v>
      </c>
      <c r="G410" s="298" t="s">
        <v>6593</v>
      </c>
      <c r="I410" s="309"/>
    </row>
    <row r="411" spans="1:9" x14ac:dyDescent="0.2">
      <c r="A411" s="298">
        <v>410045</v>
      </c>
      <c r="B411" s="298">
        <v>569000</v>
      </c>
      <c r="D411" s="298" t="s">
        <v>1865</v>
      </c>
      <c r="E411" s="298" t="s">
        <v>6146</v>
      </c>
      <c r="F411" s="298" t="s">
        <v>4882</v>
      </c>
      <c r="G411" s="298" t="s">
        <v>6593</v>
      </c>
      <c r="I411" s="309"/>
    </row>
    <row r="412" spans="1:9" x14ac:dyDescent="0.2">
      <c r="A412" s="298">
        <v>410049</v>
      </c>
      <c r="B412" s="298">
        <v>569000</v>
      </c>
      <c r="D412" s="298" t="s">
        <v>2095</v>
      </c>
      <c r="E412" s="298" t="s">
        <v>6146</v>
      </c>
      <c r="F412" s="298" t="s">
        <v>4882</v>
      </c>
      <c r="G412" s="298" t="s">
        <v>6593</v>
      </c>
      <c r="I412" s="309"/>
    </row>
    <row r="413" spans="1:9" x14ac:dyDescent="0.2">
      <c r="A413" s="298">
        <v>410050</v>
      </c>
      <c r="B413" s="298">
        <v>569000</v>
      </c>
      <c r="D413" s="298" t="s">
        <v>3390</v>
      </c>
      <c r="E413" s="298" t="s">
        <v>6146</v>
      </c>
      <c r="F413" s="298" t="s">
        <v>4882</v>
      </c>
      <c r="G413" s="298" t="s">
        <v>6593</v>
      </c>
      <c r="I413" s="309"/>
    </row>
    <row r="414" spans="1:9" x14ac:dyDescent="0.2">
      <c r="A414" s="298">
        <v>410051</v>
      </c>
      <c r="B414" s="298">
        <v>569000</v>
      </c>
      <c r="D414" s="298" t="s">
        <v>692</v>
      </c>
      <c r="E414" s="298" t="s">
        <v>6146</v>
      </c>
      <c r="F414" s="298" t="s">
        <v>4882</v>
      </c>
      <c r="G414" s="298" t="s">
        <v>6593</v>
      </c>
      <c r="I414" s="309"/>
    </row>
    <row r="415" spans="1:9" x14ac:dyDescent="0.2">
      <c r="A415" s="298">
        <v>410055</v>
      </c>
      <c r="B415" s="298">
        <v>569000</v>
      </c>
      <c r="C415" s="300">
        <v>40869</v>
      </c>
      <c r="D415" s="298" t="s">
        <v>6422</v>
      </c>
      <c r="E415" s="298" t="s">
        <v>6146</v>
      </c>
      <c r="F415" s="298" t="s">
        <v>4882</v>
      </c>
      <c r="G415" s="298" t="s">
        <v>6593</v>
      </c>
      <c r="I415" s="309"/>
    </row>
    <row r="416" spans="1:9" x14ac:dyDescent="0.2">
      <c r="A416" s="298">
        <v>410060</v>
      </c>
      <c r="B416" s="298">
        <v>569000</v>
      </c>
      <c r="D416" s="298" t="s">
        <v>5685</v>
      </c>
      <c r="E416" s="298" t="s">
        <v>6146</v>
      </c>
      <c r="F416" s="298" t="s">
        <v>4882</v>
      </c>
      <c r="G416" s="298" t="s">
        <v>6593</v>
      </c>
      <c r="I416" s="309"/>
    </row>
    <row r="417" spans="1:9" x14ac:dyDescent="0.2">
      <c r="A417" s="298">
        <v>415001</v>
      </c>
      <c r="B417" s="298">
        <v>506900</v>
      </c>
      <c r="D417" s="298" t="s">
        <v>807</v>
      </c>
      <c r="E417" s="298" t="s">
        <v>6146</v>
      </c>
      <c r="F417" s="298" t="s">
        <v>2466</v>
      </c>
      <c r="G417" s="298" t="s">
        <v>2243</v>
      </c>
      <c r="I417" s="309"/>
    </row>
    <row r="418" spans="1:9" x14ac:dyDescent="0.2">
      <c r="A418" s="298">
        <v>421005</v>
      </c>
      <c r="B418" s="298">
        <v>509500</v>
      </c>
      <c r="D418" s="298" t="s">
        <v>803</v>
      </c>
      <c r="E418" s="298" t="s">
        <v>6146</v>
      </c>
      <c r="F418" s="298" t="s">
        <v>5498</v>
      </c>
      <c r="G418" s="298" t="s">
        <v>2243</v>
      </c>
      <c r="I418" s="309"/>
    </row>
    <row r="419" spans="1:9" x14ac:dyDescent="0.2">
      <c r="A419" s="298">
        <v>421001</v>
      </c>
      <c r="B419" s="298">
        <v>509500</v>
      </c>
      <c r="D419" s="298" t="s">
        <v>5686</v>
      </c>
      <c r="E419" s="298" t="s">
        <v>6146</v>
      </c>
      <c r="F419" s="298" t="s">
        <v>5498</v>
      </c>
      <c r="G419" s="298" t="s">
        <v>2243</v>
      </c>
      <c r="I419" s="309"/>
    </row>
    <row r="420" spans="1:9" x14ac:dyDescent="0.2">
      <c r="A420" s="298">
        <v>421010</v>
      </c>
      <c r="B420" s="298">
        <v>584000</v>
      </c>
      <c r="D420" s="298" t="s">
        <v>805</v>
      </c>
      <c r="E420" s="298" t="s">
        <v>6146</v>
      </c>
      <c r="F420" s="298" t="s">
        <v>2486</v>
      </c>
      <c r="G420" s="298" t="s">
        <v>1431</v>
      </c>
      <c r="I420" s="309"/>
    </row>
    <row r="421" spans="1:9" x14ac:dyDescent="0.2">
      <c r="A421" s="298">
        <v>421012</v>
      </c>
      <c r="B421" s="298">
        <v>584000</v>
      </c>
      <c r="C421" s="300">
        <v>41624</v>
      </c>
      <c r="D421" s="298" t="s">
        <v>6596</v>
      </c>
      <c r="F421" s="298" t="s">
        <v>2486</v>
      </c>
      <c r="G421" s="298" t="s">
        <v>1431</v>
      </c>
      <c r="I421" s="309"/>
    </row>
    <row r="422" spans="1:9" x14ac:dyDescent="0.2">
      <c r="A422" s="298">
        <v>421015</v>
      </c>
      <c r="B422" s="298">
        <v>584500</v>
      </c>
      <c r="D422" s="298" t="s">
        <v>5687</v>
      </c>
      <c r="E422" s="298" t="s">
        <v>6146</v>
      </c>
      <c r="F422" s="298" t="s">
        <v>3105</v>
      </c>
      <c r="G422" s="298" t="s">
        <v>1431</v>
      </c>
      <c r="I422" s="309"/>
    </row>
    <row r="423" spans="1:9" x14ac:dyDescent="0.2">
      <c r="A423" s="298">
        <v>421020</v>
      </c>
      <c r="B423" s="298">
        <v>508200</v>
      </c>
      <c r="C423" s="300">
        <v>41682</v>
      </c>
      <c r="D423" s="298" t="s">
        <v>6610</v>
      </c>
      <c r="F423" s="298" t="s">
        <v>5856</v>
      </c>
      <c r="I423" s="309"/>
    </row>
    <row r="424" spans="1:9" x14ac:dyDescent="0.2">
      <c r="A424" s="298">
        <v>422010</v>
      </c>
      <c r="B424" s="298">
        <v>585500</v>
      </c>
      <c r="D424" s="298" t="s">
        <v>5688</v>
      </c>
      <c r="E424" s="298" t="s">
        <v>6146</v>
      </c>
      <c r="F424" s="298" t="s">
        <v>1119</v>
      </c>
      <c r="G424" s="298" t="s">
        <v>1431</v>
      </c>
      <c r="I424" s="309"/>
    </row>
    <row r="425" spans="1:9" x14ac:dyDescent="0.2">
      <c r="A425" s="298">
        <v>423005</v>
      </c>
      <c r="B425" s="298">
        <v>542000</v>
      </c>
      <c r="D425" s="298" t="s">
        <v>6505</v>
      </c>
      <c r="E425" s="298" t="s">
        <v>6146</v>
      </c>
      <c r="F425" s="298" t="s">
        <v>6079</v>
      </c>
      <c r="G425" s="298" t="s">
        <v>6593</v>
      </c>
      <c r="I425" s="309"/>
    </row>
    <row r="426" spans="1:9" x14ac:dyDescent="0.2">
      <c r="A426" s="298">
        <v>425001</v>
      </c>
      <c r="B426" s="298">
        <v>569000</v>
      </c>
      <c r="C426" s="300">
        <v>41414</v>
      </c>
      <c r="D426" s="298" t="s">
        <v>6587</v>
      </c>
      <c r="F426" s="298" t="s">
        <v>4882</v>
      </c>
      <c r="G426" s="298" t="s">
        <v>6593</v>
      </c>
      <c r="I426" s="309"/>
    </row>
    <row r="427" spans="1:9" x14ac:dyDescent="0.2">
      <c r="A427" s="298">
        <v>429005</v>
      </c>
      <c r="B427" s="298">
        <v>586400</v>
      </c>
      <c r="C427" s="300">
        <v>41624</v>
      </c>
      <c r="D427" s="298" t="s">
        <v>6598</v>
      </c>
      <c r="F427" s="298" t="s">
        <v>5113</v>
      </c>
      <c r="G427" s="298" t="s">
        <v>1431</v>
      </c>
      <c r="I427" s="309"/>
    </row>
    <row r="428" spans="1:9" x14ac:dyDescent="0.2">
      <c r="A428" s="298">
        <v>501105</v>
      </c>
      <c r="B428" s="298">
        <v>625015</v>
      </c>
      <c r="D428" s="298" t="s">
        <v>5689</v>
      </c>
      <c r="E428" s="298" t="s">
        <v>6146</v>
      </c>
      <c r="F428" s="298" t="s">
        <v>3143</v>
      </c>
    </row>
    <row r="429" spans="1:9" x14ac:dyDescent="0.2">
      <c r="A429" s="298">
        <v>501101</v>
      </c>
      <c r="B429" s="298">
        <v>625020</v>
      </c>
      <c r="D429" s="298" t="s">
        <v>5690</v>
      </c>
      <c r="E429" s="298" t="s">
        <v>6146</v>
      </c>
      <c r="F429" s="298" t="s">
        <v>3144</v>
      </c>
    </row>
    <row r="430" spans="1:9" x14ac:dyDescent="0.2">
      <c r="A430" s="298">
        <v>501102</v>
      </c>
      <c r="B430" s="298">
        <v>625020</v>
      </c>
      <c r="C430" s="300">
        <v>41682</v>
      </c>
      <c r="D430" s="298" t="s">
        <v>6608</v>
      </c>
      <c r="F430" s="298" t="s">
        <v>3144</v>
      </c>
    </row>
    <row r="431" spans="1:9" x14ac:dyDescent="0.2">
      <c r="A431" s="298">
        <v>501110</v>
      </c>
      <c r="B431" s="298">
        <v>625010</v>
      </c>
      <c r="D431" s="298" t="s">
        <v>5691</v>
      </c>
      <c r="E431" s="298" t="s">
        <v>6146</v>
      </c>
      <c r="F431" s="298" t="s">
        <v>3142</v>
      </c>
    </row>
    <row r="432" spans="1:9" x14ac:dyDescent="0.2">
      <c r="A432" s="298">
        <v>501115</v>
      </c>
      <c r="B432" s="298">
        <v>625010</v>
      </c>
      <c r="D432" s="298" t="s">
        <v>5692</v>
      </c>
      <c r="E432" s="298" t="s">
        <v>6146</v>
      </c>
      <c r="F432" s="298" t="s">
        <v>3142</v>
      </c>
    </row>
    <row r="433" spans="1:6" x14ac:dyDescent="0.2">
      <c r="A433" s="298">
        <v>501120</v>
      </c>
      <c r="B433" s="298">
        <v>625010</v>
      </c>
      <c r="D433" s="298" t="s">
        <v>5693</v>
      </c>
      <c r="E433" s="298" t="s">
        <v>6146</v>
      </c>
      <c r="F433" s="298" t="s">
        <v>3142</v>
      </c>
    </row>
    <row r="434" spans="1:6" x14ac:dyDescent="0.2">
      <c r="A434" s="298">
        <v>501125</v>
      </c>
      <c r="B434" s="298">
        <v>625010</v>
      </c>
      <c r="D434" s="298" t="s">
        <v>5694</v>
      </c>
      <c r="E434" s="298" t="s">
        <v>6146</v>
      </c>
      <c r="F434" s="298" t="s">
        <v>3142</v>
      </c>
    </row>
    <row r="435" spans="1:6" x14ac:dyDescent="0.2">
      <c r="A435" s="298">
        <v>501130</v>
      </c>
      <c r="B435" s="298">
        <v>625010</v>
      </c>
      <c r="D435" s="298" t="s">
        <v>5695</v>
      </c>
      <c r="E435" s="298" t="s">
        <v>6146</v>
      </c>
      <c r="F435" s="298" t="s">
        <v>3142</v>
      </c>
    </row>
    <row r="436" spans="1:6" x14ac:dyDescent="0.2">
      <c r="A436" s="298">
        <v>501135</v>
      </c>
      <c r="B436" s="298">
        <v>625010</v>
      </c>
      <c r="D436" s="298" t="s">
        <v>5696</v>
      </c>
      <c r="E436" s="298" t="s">
        <v>6146</v>
      </c>
      <c r="F436" s="298" t="s">
        <v>3142</v>
      </c>
    </row>
    <row r="437" spans="1:6" x14ac:dyDescent="0.2">
      <c r="A437" s="298">
        <v>501140</v>
      </c>
      <c r="B437" s="298">
        <v>625010</v>
      </c>
      <c r="D437" s="298" t="s">
        <v>5697</v>
      </c>
      <c r="E437" s="298" t="s">
        <v>6146</v>
      </c>
      <c r="F437" s="298" t="s">
        <v>3142</v>
      </c>
    </row>
    <row r="438" spans="1:6" x14ac:dyDescent="0.2">
      <c r="A438" s="298">
        <v>501145</v>
      </c>
      <c r="B438" s="298">
        <v>625010</v>
      </c>
      <c r="D438" s="298" t="s">
        <v>1683</v>
      </c>
      <c r="E438" s="298" t="s">
        <v>6146</v>
      </c>
      <c r="F438" s="298" t="s">
        <v>3142</v>
      </c>
    </row>
    <row r="439" spans="1:6" x14ac:dyDescent="0.2">
      <c r="A439" s="298">
        <v>501150</v>
      </c>
      <c r="B439" s="298">
        <v>625010</v>
      </c>
      <c r="D439" s="298" t="s">
        <v>5883</v>
      </c>
      <c r="E439" s="298" t="s">
        <v>6146</v>
      </c>
      <c r="F439" s="298" t="s">
        <v>3142</v>
      </c>
    </row>
    <row r="440" spans="1:6" x14ac:dyDescent="0.2">
      <c r="A440" s="298">
        <v>501205</v>
      </c>
      <c r="B440" s="298">
        <v>604040</v>
      </c>
      <c r="D440" s="298" t="s">
        <v>5698</v>
      </c>
      <c r="E440" s="298" t="s">
        <v>6146</v>
      </c>
      <c r="F440" s="298" t="s">
        <v>4136</v>
      </c>
    </row>
    <row r="441" spans="1:6" x14ac:dyDescent="0.2">
      <c r="A441" s="298">
        <v>501210</v>
      </c>
      <c r="B441" s="298">
        <v>604050</v>
      </c>
      <c r="D441" s="298" t="s">
        <v>5699</v>
      </c>
      <c r="E441" s="298" t="s">
        <v>6146</v>
      </c>
      <c r="F441" s="298" t="s">
        <v>4135</v>
      </c>
    </row>
    <row r="442" spans="1:6" x14ac:dyDescent="0.2">
      <c r="A442" s="298">
        <v>501215</v>
      </c>
      <c r="B442" s="298">
        <v>604080</v>
      </c>
      <c r="D442" s="298" t="s">
        <v>5700</v>
      </c>
      <c r="E442" s="298" t="s">
        <v>6146</v>
      </c>
      <c r="F442" s="298" t="s">
        <v>4886</v>
      </c>
    </row>
    <row r="443" spans="1:6" x14ac:dyDescent="0.2">
      <c r="A443" s="298">
        <v>501220</v>
      </c>
      <c r="B443" s="298">
        <v>625065</v>
      </c>
      <c r="D443" s="298" t="s">
        <v>5701</v>
      </c>
      <c r="E443" s="298" t="s">
        <v>6146</v>
      </c>
      <c r="F443" s="298" t="s">
        <v>1804</v>
      </c>
    </row>
    <row r="444" spans="1:6" x14ac:dyDescent="0.2">
      <c r="A444" s="298">
        <v>501225</v>
      </c>
      <c r="B444" s="298">
        <v>625060</v>
      </c>
      <c r="D444" s="298" t="s">
        <v>5702</v>
      </c>
      <c r="E444" s="298" t="s">
        <v>6146</v>
      </c>
      <c r="F444" s="298" t="s">
        <v>1803</v>
      </c>
    </row>
    <row r="445" spans="1:6" x14ac:dyDescent="0.2">
      <c r="A445" s="298">
        <v>501230</v>
      </c>
      <c r="B445" s="298">
        <v>625065</v>
      </c>
      <c r="D445" s="298" t="s">
        <v>5703</v>
      </c>
      <c r="E445" s="298" t="s">
        <v>6146</v>
      </c>
      <c r="F445" s="298" t="s">
        <v>1804</v>
      </c>
    </row>
    <row r="446" spans="1:6" x14ac:dyDescent="0.2">
      <c r="A446" s="298">
        <v>501235</v>
      </c>
      <c r="B446" s="298">
        <v>625065</v>
      </c>
      <c r="C446" s="300">
        <v>40869</v>
      </c>
      <c r="D446" s="298" t="s">
        <v>6425</v>
      </c>
      <c r="E446" s="298" t="s">
        <v>6146</v>
      </c>
      <c r="F446" s="298" t="s">
        <v>1804</v>
      </c>
    </row>
    <row r="447" spans="1:6" x14ac:dyDescent="0.2">
      <c r="A447" s="298">
        <v>501240</v>
      </c>
      <c r="B447" s="298">
        <v>625060</v>
      </c>
      <c r="C447" s="300">
        <v>40869</v>
      </c>
      <c r="D447" s="298" t="s">
        <v>6424</v>
      </c>
      <c r="E447" s="298" t="s">
        <v>6146</v>
      </c>
      <c r="F447" s="298" t="s">
        <v>1803</v>
      </c>
    </row>
    <row r="448" spans="1:6" x14ac:dyDescent="0.2">
      <c r="A448" s="298">
        <v>501305</v>
      </c>
      <c r="B448" s="298">
        <v>625010</v>
      </c>
      <c r="D448" s="298" t="s">
        <v>5704</v>
      </c>
      <c r="E448" s="298" t="s">
        <v>6146</v>
      </c>
      <c r="F448" s="298" t="s">
        <v>3142</v>
      </c>
    </row>
    <row r="449" spans="1:8" x14ac:dyDescent="0.2">
      <c r="A449" s="298">
        <v>501310</v>
      </c>
      <c r="B449" s="298">
        <v>625010</v>
      </c>
      <c r="D449" s="298" t="s">
        <v>5705</v>
      </c>
      <c r="E449" s="298" t="s">
        <v>6146</v>
      </c>
      <c r="F449" s="298" t="s">
        <v>3142</v>
      </c>
    </row>
    <row r="450" spans="1:8" x14ac:dyDescent="0.2">
      <c r="A450" s="298">
        <v>501315</v>
      </c>
      <c r="B450" s="298">
        <v>625010</v>
      </c>
      <c r="D450" s="298" t="s">
        <v>5706</v>
      </c>
      <c r="E450" s="298" t="s">
        <v>6146</v>
      </c>
      <c r="F450" s="298" t="s">
        <v>3142</v>
      </c>
    </row>
    <row r="451" spans="1:8" x14ac:dyDescent="0.2">
      <c r="A451" s="298">
        <v>501311</v>
      </c>
      <c r="B451" s="298">
        <v>625015</v>
      </c>
      <c r="C451" s="300">
        <v>39933</v>
      </c>
      <c r="D451" s="298" t="s">
        <v>5707</v>
      </c>
      <c r="E451" s="298" t="s">
        <v>6146</v>
      </c>
      <c r="F451" s="298" t="s">
        <v>3143</v>
      </c>
    </row>
    <row r="452" spans="1:8" x14ac:dyDescent="0.2">
      <c r="A452" s="298">
        <v>501316</v>
      </c>
      <c r="B452" s="298">
        <v>625015</v>
      </c>
      <c r="C452" s="300">
        <v>39933</v>
      </c>
      <c r="D452" s="298" t="s">
        <v>5708</v>
      </c>
      <c r="E452" s="298" t="s">
        <v>6146</v>
      </c>
      <c r="F452" s="298" t="s">
        <v>3143</v>
      </c>
    </row>
    <row r="453" spans="1:8" x14ac:dyDescent="0.2">
      <c r="A453" s="298">
        <v>501405</v>
      </c>
      <c r="B453" s="298">
        <v>625060</v>
      </c>
      <c r="D453" s="298" t="s">
        <v>5709</v>
      </c>
      <c r="E453" s="298" t="s">
        <v>6146</v>
      </c>
      <c r="F453" s="298" t="s">
        <v>1803</v>
      </c>
    </row>
    <row r="454" spans="1:8" x14ac:dyDescent="0.2">
      <c r="A454" s="298">
        <v>501406</v>
      </c>
      <c r="B454" s="298">
        <v>625060</v>
      </c>
      <c r="C454" s="300">
        <v>40983</v>
      </c>
      <c r="D454" s="298" t="s">
        <v>6461</v>
      </c>
      <c r="E454" s="298" t="s">
        <v>6146</v>
      </c>
      <c r="F454" s="298" t="s">
        <v>1803</v>
      </c>
    </row>
    <row r="455" spans="1:8" x14ac:dyDescent="0.2">
      <c r="A455" s="298">
        <v>501407</v>
      </c>
      <c r="B455" s="298">
        <v>625060</v>
      </c>
      <c r="C455" s="300">
        <v>40983</v>
      </c>
      <c r="D455" s="298" t="s">
        <v>6460</v>
      </c>
      <c r="E455" s="298" t="s">
        <v>6146</v>
      </c>
      <c r="F455" s="298" t="s">
        <v>1803</v>
      </c>
    </row>
    <row r="456" spans="1:8" x14ac:dyDescent="0.2">
      <c r="A456" s="298">
        <v>501410</v>
      </c>
      <c r="B456" s="298">
        <v>625060</v>
      </c>
      <c r="D456" s="298" t="s">
        <v>4495</v>
      </c>
      <c r="E456" s="298" t="s">
        <v>6146</v>
      </c>
      <c r="F456" s="298" t="s">
        <v>1803</v>
      </c>
    </row>
    <row r="457" spans="1:8" x14ac:dyDescent="0.2">
      <c r="A457" s="298">
        <v>501415</v>
      </c>
      <c r="B457" s="298">
        <v>625065</v>
      </c>
      <c r="D457" s="298" t="s">
        <v>5710</v>
      </c>
      <c r="E457" s="298" t="s">
        <v>6146</v>
      </c>
      <c r="F457" s="298" t="s">
        <v>1804</v>
      </c>
    </row>
    <row r="458" spans="1:8" x14ac:dyDescent="0.2">
      <c r="A458" s="298">
        <v>501420</v>
      </c>
      <c r="B458" s="298">
        <v>625065</v>
      </c>
      <c r="D458" s="298" t="s">
        <v>5711</v>
      </c>
      <c r="E458" s="298" t="s">
        <v>6146</v>
      </c>
      <c r="F458" s="298" t="s">
        <v>1804</v>
      </c>
    </row>
    <row r="459" spans="1:8" x14ac:dyDescent="0.2">
      <c r="A459" s="298">
        <v>501425</v>
      </c>
      <c r="B459" s="298">
        <v>625065</v>
      </c>
      <c r="D459" s="298" t="s">
        <v>3530</v>
      </c>
      <c r="E459" s="298" t="s">
        <v>6146</v>
      </c>
      <c r="F459" s="298" t="s">
        <v>1804</v>
      </c>
    </row>
    <row r="460" spans="1:8" x14ac:dyDescent="0.2">
      <c r="A460" s="298">
        <v>501601</v>
      </c>
      <c r="B460" s="298">
        <v>625060</v>
      </c>
      <c r="C460" s="300">
        <v>42191</v>
      </c>
      <c r="D460" s="298" t="s">
        <v>7306</v>
      </c>
      <c r="F460" s="298" t="s">
        <v>1803</v>
      </c>
    </row>
    <row r="461" spans="1:8" x14ac:dyDescent="0.2">
      <c r="A461" s="298">
        <v>502005</v>
      </c>
      <c r="B461" s="298">
        <v>631010</v>
      </c>
      <c r="C461" s="300">
        <v>40494</v>
      </c>
      <c r="D461" s="298" t="s">
        <v>1697</v>
      </c>
      <c r="E461" s="298" t="s">
        <v>6146</v>
      </c>
      <c r="F461" s="298" t="s">
        <v>4888</v>
      </c>
      <c r="H461" s="298" t="s">
        <v>6216</v>
      </c>
    </row>
    <row r="462" spans="1:8" x14ac:dyDescent="0.2">
      <c r="A462" s="298">
        <v>502010</v>
      </c>
      <c r="B462" s="298">
        <v>631010</v>
      </c>
      <c r="C462" s="300">
        <v>40494</v>
      </c>
      <c r="D462" s="298" t="s">
        <v>1701</v>
      </c>
      <c r="E462" s="298" t="s">
        <v>6146</v>
      </c>
      <c r="F462" s="298" t="s">
        <v>4888</v>
      </c>
      <c r="H462" s="298" t="s">
        <v>6216</v>
      </c>
    </row>
    <row r="463" spans="1:8" x14ac:dyDescent="0.2">
      <c r="A463" s="298">
        <v>502015</v>
      </c>
      <c r="B463" s="298">
        <v>631010</v>
      </c>
      <c r="C463" s="300">
        <v>40494</v>
      </c>
      <c r="D463" s="298" t="s">
        <v>1699</v>
      </c>
      <c r="E463" s="298" t="s">
        <v>6146</v>
      </c>
      <c r="F463" s="298" t="s">
        <v>4888</v>
      </c>
      <c r="H463" s="298" t="s">
        <v>6216</v>
      </c>
    </row>
    <row r="464" spans="1:8" x14ac:dyDescent="0.2">
      <c r="A464" s="298">
        <v>502020</v>
      </c>
      <c r="B464" s="298">
        <v>625065</v>
      </c>
      <c r="D464" s="298" t="s">
        <v>5712</v>
      </c>
      <c r="E464" s="298" t="s">
        <v>6146</v>
      </c>
      <c r="F464" s="298" t="s">
        <v>1804</v>
      </c>
    </row>
    <row r="465" spans="1:8" x14ac:dyDescent="0.2">
      <c r="A465" s="298">
        <v>502025</v>
      </c>
      <c r="B465" s="298">
        <v>625060</v>
      </c>
      <c r="D465" s="298" t="s">
        <v>664</v>
      </c>
      <c r="E465" s="298" t="s">
        <v>6146</v>
      </c>
      <c r="F465" s="298" t="s">
        <v>1803</v>
      </c>
    </row>
    <row r="466" spans="1:8" x14ac:dyDescent="0.2">
      <c r="A466" s="298">
        <v>502030</v>
      </c>
      <c r="B466" s="298">
        <v>631010</v>
      </c>
      <c r="C466" s="300">
        <v>40494</v>
      </c>
      <c r="D466" s="298" t="s">
        <v>684</v>
      </c>
      <c r="E466" s="298" t="s">
        <v>6146</v>
      </c>
      <c r="F466" s="298" t="s">
        <v>4888</v>
      </c>
      <c r="H466" s="298" t="s">
        <v>6216</v>
      </c>
    </row>
    <row r="467" spans="1:8" x14ac:dyDescent="0.2">
      <c r="A467" s="298">
        <v>502035</v>
      </c>
      <c r="B467" s="298">
        <v>631010</v>
      </c>
      <c r="C467" s="300">
        <v>40494</v>
      </c>
      <c r="D467" s="298" t="s">
        <v>688</v>
      </c>
      <c r="E467" s="298" t="s">
        <v>6146</v>
      </c>
      <c r="F467" s="298" t="s">
        <v>4888</v>
      </c>
      <c r="H467" s="298" t="s">
        <v>6216</v>
      </c>
    </row>
    <row r="468" spans="1:8" x14ac:dyDescent="0.2">
      <c r="A468" s="298">
        <v>502040</v>
      </c>
      <c r="B468" s="298">
        <v>631010</v>
      </c>
      <c r="C468" s="300">
        <v>40494</v>
      </c>
      <c r="D468" s="298" t="s">
        <v>5713</v>
      </c>
      <c r="E468" s="298" t="s">
        <v>6146</v>
      </c>
      <c r="F468" s="298" t="s">
        <v>4888</v>
      </c>
      <c r="H468" s="298" t="s">
        <v>6216</v>
      </c>
    </row>
    <row r="469" spans="1:8" x14ac:dyDescent="0.2">
      <c r="A469" s="298">
        <v>502045</v>
      </c>
      <c r="B469" s="298">
        <v>631010</v>
      </c>
      <c r="C469" s="300">
        <v>40494</v>
      </c>
      <c r="D469" s="298" t="s">
        <v>5714</v>
      </c>
      <c r="E469" s="298" t="s">
        <v>6146</v>
      </c>
      <c r="F469" s="298" t="s">
        <v>4888</v>
      </c>
      <c r="H469" s="298" t="s">
        <v>6216</v>
      </c>
    </row>
    <row r="470" spans="1:8" x14ac:dyDescent="0.2">
      <c r="A470" s="298">
        <v>502050</v>
      </c>
      <c r="B470" s="298">
        <v>631010</v>
      </c>
      <c r="C470" s="300">
        <v>40494</v>
      </c>
      <c r="D470" s="298" t="s">
        <v>5715</v>
      </c>
      <c r="E470" s="298" t="s">
        <v>6146</v>
      </c>
      <c r="F470" s="298" t="s">
        <v>4888</v>
      </c>
      <c r="H470" s="298" t="s">
        <v>6216</v>
      </c>
    </row>
    <row r="471" spans="1:8" x14ac:dyDescent="0.2">
      <c r="A471" s="298">
        <v>502055</v>
      </c>
      <c r="B471" s="298">
        <v>631010</v>
      </c>
      <c r="C471" s="300">
        <v>40494</v>
      </c>
      <c r="D471" s="298" t="s">
        <v>5716</v>
      </c>
      <c r="E471" s="298" t="s">
        <v>6146</v>
      </c>
      <c r="F471" s="298" t="s">
        <v>4888</v>
      </c>
      <c r="H471" s="298" t="s">
        <v>6216</v>
      </c>
    </row>
    <row r="472" spans="1:8" x14ac:dyDescent="0.2">
      <c r="A472" s="298">
        <v>502060</v>
      </c>
      <c r="B472" s="298">
        <v>630020</v>
      </c>
      <c r="C472" s="300">
        <v>41682</v>
      </c>
      <c r="D472" s="298" t="s">
        <v>6609</v>
      </c>
      <c r="F472" s="298" t="s">
        <v>4139</v>
      </c>
    </row>
    <row r="473" spans="1:8" x14ac:dyDescent="0.2">
      <c r="A473" s="298">
        <v>503005</v>
      </c>
      <c r="B473" s="298">
        <v>631020</v>
      </c>
      <c r="D473" s="298" t="s">
        <v>4513</v>
      </c>
      <c r="E473" s="298" t="s">
        <v>6146</v>
      </c>
      <c r="F473" s="298" t="s">
        <v>4890</v>
      </c>
    </row>
    <row r="474" spans="1:8" x14ac:dyDescent="0.2">
      <c r="A474" s="298">
        <v>503010</v>
      </c>
      <c r="B474" s="298">
        <v>631020</v>
      </c>
      <c r="D474" s="298" t="s">
        <v>4515</v>
      </c>
      <c r="E474" s="298" t="s">
        <v>6146</v>
      </c>
      <c r="F474" s="298" t="s">
        <v>4890</v>
      </c>
    </row>
    <row r="475" spans="1:8" x14ac:dyDescent="0.2">
      <c r="A475" s="298">
        <v>503015</v>
      </c>
      <c r="B475" s="298">
        <v>631020</v>
      </c>
      <c r="D475" s="298" t="s">
        <v>4517</v>
      </c>
      <c r="E475" s="298" t="s">
        <v>6146</v>
      </c>
      <c r="F475" s="298" t="s">
        <v>4890</v>
      </c>
    </row>
    <row r="476" spans="1:8" x14ac:dyDescent="0.2">
      <c r="A476" s="298">
        <v>503020</v>
      </c>
      <c r="B476" s="298">
        <v>631020</v>
      </c>
      <c r="D476" s="298" t="s">
        <v>4519</v>
      </c>
      <c r="E476" s="298" t="s">
        <v>6146</v>
      </c>
      <c r="F476" s="298" t="s">
        <v>4890</v>
      </c>
    </row>
    <row r="477" spans="1:8" x14ac:dyDescent="0.2">
      <c r="A477" s="298">
        <v>503025</v>
      </c>
      <c r="B477" s="298">
        <v>631020</v>
      </c>
      <c r="D477" s="298" t="s">
        <v>4521</v>
      </c>
      <c r="E477" s="298" t="s">
        <v>6146</v>
      </c>
      <c r="F477" s="298" t="s">
        <v>4890</v>
      </c>
    </row>
    <row r="478" spans="1:8" x14ac:dyDescent="0.2">
      <c r="A478" s="298">
        <v>503030</v>
      </c>
      <c r="B478" s="298">
        <v>631020</v>
      </c>
      <c r="D478" s="298" t="s">
        <v>4523</v>
      </c>
      <c r="E478" s="298" t="s">
        <v>6146</v>
      </c>
      <c r="F478" s="298" t="s">
        <v>4890</v>
      </c>
    </row>
    <row r="479" spans="1:8" x14ac:dyDescent="0.2">
      <c r="A479" s="298">
        <v>503040</v>
      </c>
      <c r="B479" s="298">
        <v>631020</v>
      </c>
      <c r="D479" s="298" t="s">
        <v>4527</v>
      </c>
      <c r="E479" s="298" t="s">
        <v>6146</v>
      </c>
      <c r="F479" s="298" t="s">
        <v>4890</v>
      </c>
    </row>
    <row r="480" spans="1:8" x14ac:dyDescent="0.2">
      <c r="A480" s="298">
        <v>503045</v>
      </c>
      <c r="B480" s="298">
        <v>631020</v>
      </c>
      <c r="D480" s="298" t="s">
        <v>4529</v>
      </c>
      <c r="E480" s="298" t="s">
        <v>6146</v>
      </c>
      <c r="F480" s="298" t="s">
        <v>4890</v>
      </c>
    </row>
    <row r="481" spans="1:6" x14ac:dyDescent="0.2">
      <c r="A481" s="298">
        <v>503050</v>
      </c>
      <c r="B481" s="298">
        <v>631020</v>
      </c>
      <c r="D481" s="298" t="s">
        <v>4531</v>
      </c>
      <c r="E481" s="298" t="s">
        <v>6146</v>
      </c>
      <c r="F481" s="298" t="s">
        <v>4890</v>
      </c>
    </row>
    <row r="482" spans="1:6" x14ac:dyDescent="0.2">
      <c r="A482" s="298">
        <v>503055</v>
      </c>
      <c r="B482" s="298">
        <v>631020</v>
      </c>
      <c r="D482" s="298" t="s">
        <v>4533</v>
      </c>
      <c r="E482" s="298" t="s">
        <v>6146</v>
      </c>
      <c r="F482" s="298" t="s">
        <v>4890</v>
      </c>
    </row>
    <row r="483" spans="1:6" x14ac:dyDescent="0.2">
      <c r="A483" s="298">
        <v>503060</v>
      </c>
      <c r="B483" s="298">
        <v>631020</v>
      </c>
      <c r="D483" s="298" t="s">
        <v>3561</v>
      </c>
      <c r="E483" s="298" t="s">
        <v>6146</v>
      </c>
      <c r="F483" s="298" t="s">
        <v>4890</v>
      </c>
    </row>
    <row r="484" spans="1:6" x14ac:dyDescent="0.2">
      <c r="A484" s="298">
        <v>503065</v>
      </c>
      <c r="B484" s="298">
        <v>612525</v>
      </c>
      <c r="D484" s="298" t="s">
        <v>5717</v>
      </c>
      <c r="E484" s="298" t="s">
        <v>6146</v>
      </c>
      <c r="F484" s="298" t="s">
        <v>3120</v>
      </c>
    </row>
    <row r="485" spans="1:6" x14ac:dyDescent="0.2">
      <c r="A485" s="298">
        <v>504015</v>
      </c>
      <c r="B485" s="298">
        <v>631030</v>
      </c>
      <c r="D485" s="298" t="s">
        <v>1778</v>
      </c>
      <c r="E485" s="298" t="s">
        <v>6146</v>
      </c>
      <c r="F485" s="298" t="s">
        <v>4892</v>
      </c>
    </row>
    <row r="486" spans="1:6" x14ac:dyDescent="0.2">
      <c r="A486" s="298">
        <v>504020</v>
      </c>
      <c r="B486" s="298">
        <v>631030</v>
      </c>
      <c r="D486" s="298" t="s">
        <v>1780</v>
      </c>
      <c r="E486" s="298" t="s">
        <v>6146</v>
      </c>
      <c r="F486" s="298" t="s">
        <v>4892</v>
      </c>
    </row>
    <row r="487" spans="1:6" x14ac:dyDescent="0.2">
      <c r="A487" s="298">
        <v>504031</v>
      </c>
      <c r="B487" s="298">
        <v>631030</v>
      </c>
      <c r="D487" s="298" t="s">
        <v>5718</v>
      </c>
      <c r="E487" s="298" t="s">
        <v>6146</v>
      </c>
      <c r="F487" s="298" t="s">
        <v>4892</v>
      </c>
    </row>
    <row r="488" spans="1:6" x14ac:dyDescent="0.2">
      <c r="A488" s="298">
        <v>504032</v>
      </c>
      <c r="B488" s="298">
        <v>631030</v>
      </c>
      <c r="D488" s="298" t="s">
        <v>5719</v>
      </c>
      <c r="E488" s="298" t="s">
        <v>6146</v>
      </c>
      <c r="F488" s="298" t="s">
        <v>4892</v>
      </c>
    </row>
    <row r="489" spans="1:6" x14ac:dyDescent="0.2">
      <c r="A489" s="298">
        <v>504050</v>
      </c>
      <c r="B489" s="298">
        <v>631030</v>
      </c>
      <c r="D489" s="298" t="s">
        <v>1792</v>
      </c>
      <c r="E489" s="298" t="s">
        <v>6146</v>
      </c>
      <c r="F489" s="298" t="s">
        <v>4892</v>
      </c>
    </row>
    <row r="490" spans="1:6" x14ac:dyDescent="0.2">
      <c r="A490" s="298">
        <v>504065</v>
      </c>
      <c r="B490" s="298">
        <v>631030</v>
      </c>
      <c r="D490" s="298" t="s">
        <v>182</v>
      </c>
      <c r="E490" s="298" t="s">
        <v>6146</v>
      </c>
      <c r="F490" s="298" t="s">
        <v>4892</v>
      </c>
    </row>
    <row r="491" spans="1:6" x14ac:dyDescent="0.2">
      <c r="A491" s="298">
        <v>504070</v>
      </c>
      <c r="B491" s="298">
        <v>631030</v>
      </c>
      <c r="D491" s="298" t="s">
        <v>1907</v>
      </c>
      <c r="E491" s="298" t="s">
        <v>6146</v>
      </c>
      <c r="F491" s="298" t="s">
        <v>4892</v>
      </c>
    </row>
    <row r="492" spans="1:6" x14ac:dyDescent="0.2">
      <c r="A492" s="298">
        <v>575010</v>
      </c>
      <c r="B492" s="298">
        <v>630010</v>
      </c>
      <c r="D492" s="298" t="s">
        <v>1766</v>
      </c>
      <c r="E492" s="298" t="s">
        <v>6146</v>
      </c>
      <c r="F492" s="298" t="s">
        <v>3255</v>
      </c>
    </row>
    <row r="493" spans="1:6" x14ac:dyDescent="0.2">
      <c r="A493" s="298">
        <v>575016</v>
      </c>
      <c r="B493" s="298">
        <v>630010</v>
      </c>
      <c r="D493" s="298" t="s">
        <v>5890</v>
      </c>
      <c r="E493" s="298" t="s">
        <v>6146</v>
      </c>
      <c r="F493" s="298" t="s">
        <v>3255</v>
      </c>
    </row>
    <row r="494" spans="1:6" x14ac:dyDescent="0.2">
      <c r="A494" s="298">
        <v>575020</v>
      </c>
      <c r="B494" s="298">
        <v>630010</v>
      </c>
      <c r="D494" s="298" t="s">
        <v>1768</v>
      </c>
      <c r="E494" s="298" t="s">
        <v>6146</v>
      </c>
      <c r="F494" s="298" t="s">
        <v>3255</v>
      </c>
    </row>
    <row r="495" spans="1:6" x14ac:dyDescent="0.2">
      <c r="A495" s="298">
        <v>575030</v>
      </c>
      <c r="B495" s="298">
        <v>630010</v>
      </c>
      <c r="D495" s="298" t="s">
        <v>1770</v>
      </c>
      <c r="E495" s="298" t="s">
        <v>6146</v>
      </c>
      <c r="F495" s="298" t="s">
        <v>3255</v>
      </c>
    </row>
    <row r="496" spans="1:6" x14ac:dyDescent="0.2">
      <c r="A496" s="298">
        <v>575040</v>
      </c>
      <c r="B496" s="298">
        <v>630010</v>
      </c>
      <c r="D496" s="298" t="s">
        <v>5720</v>
      </c>
      <c r="E496" s="298" t="s">
        <v>6146</v>
      </c>
      <c r="F496" s="298" t="s">
        <v>3255</v>
      </c>
    </row>
    <row r="497" spans="1:6" x14ac:dyDescent="0.2">
      <c r="A497" s="298">
        <v>575050</v>
      </c>
      <c r="B497" s="298">
        <v>630010</v>
      </c>
      <c r="D497" s="298" t="s">
        <v>1819</v>
      </c>
      <c r="E497" s="298" t="s">
        <v>6146</v>
      </c>
      <c r="F497" s="298" t="s">
        <v>3255</v>
      </c>
    </row>
    <row r="498" spans="1:6" x14ac:dyDescent="0.2">
      <c r="A498" s="298">
        <v>575060</v>
      </c>
      <c r="B498" s="298">
        <v>630010</v>
      </c>
      <c r="D498" s="298" t="s">
        <v>5721</v>
      </c>
      <c r="E498" s="298" t="s">
        <v>6146</v>
      </c>
      <c r="F498" s="298" t="s">
        <v>3255</v>
      </c>
    </row>
    <row r="499" spans="1:6" x14ac:dyDescent="0.2">
      <c r="A499" s="298">
        <v>601110</v>
      </c>
      <c r="B499" s="298">
        <v>600005</v>
      </c>
      <c r="D499" s="298" t="s">
        <v>4246</v>
      </c>
      <c r="E499" s="298" t="s">
        <v>6146</v>
      </c>
      <c r="F499" s="298" t="s">
        <v>1285</v>
      </c>
    </row>
    <row r="500" spans="1:6" x14ac:dyDescent="0.2">
      <c r="A500" s="298">
        <v>601115</v>
      </c>
      <c r="B500" s="298">
        <v>600005</v>
      </c>
      <c r="D500" s="298" t="s">
        <v>1721</v>
      </c>
      <c r="E500" s="298" t="s">
        <v>6146</v>
      </c>
      <c r="F500" s="298" t="s">
        <v>1285</v>
      </c>
    </row>
    <row r="501" spans="1:6" x14ac:dyDescent="0.2">
      <c r="A501" s="298">
        <v>601120</v>
      </c>
      <c r="B501" s="298">
        <v>600050</v>
      </c>
      <c r="D501" s="298" t="s">
        <v>5722</v>
      </c>
      <c r="E501" s="298" t="s">
        <v>6146</v>
      </c>
      <c r="F501" s="298" t="s">
        <v>3108</v>
      </c>
    </row>
    <row r="502" spans="1:6" x14ac:dyDescent="0.2">
      <c r="A502" s="298">
        <v>601125</v>
      </c>
      <c r="B502" s="298">
        <v>600075</v>
      </c>
      <c r="D502" s="298" t="s">
        <v>4318</v>
      </c>
      <c r="E502" s="298" t="s">
        <v>6146</v>
      </c>
      <c r="F502" s="298" t="s">
        <v>3107</v>
      </c>
    </row>
    <row r="503" spans="1:6" x14ac:dyDescent="0.2">
      <c r="A503" s="298">
        <v>601130</v>
      </c>
      <c r="B503" s="298">
        <v>600075</v>
      </c>
      <c r="D503" s="298" t="s">
        <v>4320</v>
      </c>
      <c r="E503" s="298" t="s">
        <v>6146</v>
      </c>
      <c r="F503" s="298" t="s">
        <v>3107</v>
      </c>
    </row>
    <row r="504" spans="1:6" x14ac:dyDescent="0.2">
      <c r="A504" s="298">
        <v>601201</v>
      </c>
      <c r="B504" s="298">
        <v>602505</v>
      </c>
      <c r="D504" s="298" t="s">
        <v>893</v>
      </c>
      <c r="E504" s="298" t="s">
        <v>6146</v>
      </c>
      <c r="F504" s="298" t="s">
        <v>3085</v>
      </c>
    </row>
    <row r="505" spans="1:6" x14ac:dyDescent="0.2">
      <c r="A505" s="298">
        <v>601205</v>
      </c>
      <c r="B505" s="298">
        <v>602550</v>
      </c>
      <c r="D505" s="298" t="s">
        <v>43</v>
      </c>
      <c r="E505" s="298" t="s">
        <v>6146</v>
      </c>
      <c r="F505" s="298" t="s">
        <v>1287</v>
      </c>
    </row>
    <row r="506" spans="1:6" x14ac:dyDescent="0.2">
      <c r="A506" s="298">
        <v>601215</v>
      </c>
      <c r="B506" s="298">
        <v>602510</v>
      </c>
      <c r="D506" s="298" t="s">
        <v>27</v>
      </c>
      <c r="E506" s="298" t="s">
        <v>6146</v>
      </c>
      <c r="F506" s="298" t="s">
        <v>1836</v>
      </c>
    </row>
    <row r="507" spans="1:6" x14ac:dyDescent="0.2">
      <c r="A507" s="298">
        <v>601225</v>
      </c>
      <c r="B507" s="298">
        <v>602525</v>
      </c>
      <c r="D507" s="298" t="s">
        <v>29</v>
      </c>
      <c r="E507" s="298" t="s">
        <v>6146</v>
      </c>
      <c r="F507" s="298" t="s">
        <v>1833</v>
      </c>
    </row>
    <row r="508" spans="1:6" x14ac:dyDescent="0.2">
      <c r="A508" s="298">
        <v>601235</v>
      </c>
      <c r="B508" s="298">
        <v>602520</v>
      </c>
      <c r="D508" s="298" t="s">
        <v>31</v>
      </c>
      <c r="E508" s="298" t="s">
        <v>6146</v>
      </c>
      <c r="F508" s="298" t="s">
        <v>5499</v>
      </c>
    </row>
    <row r="509" spans="1:6" x14ac:dyDescent="0.2">
      <c r="A509" s="298">
        <v>601245</v>
      </c>
      <c r="B509" s="298">
        <v>602515</v>
      </c>
      <c r="D509" s="298" t="s">
        <v>33</v>
      </c>
      <c r="E509" s="298" t="s">
        <v>6146</v>
      </c>
      <c r="F509" s="298" t="s">
        <v>5500</v>
      </c>
    </row>
    <row r="510" spans="1:6" x14ac:dyDescent="0.2">
      <c r="A510" s="298">
        <v>601265</v>
      </c>
      <c r="B510" s="298">
        <v>600025</v>
      </c>
      <c r="D510" s="298" t="s">
        <v>4314</v>
      </c>
      <c r="E510" s="298" t="s">
        <v>6146</v>
      </c>
      <c r="F510" s="298" t="s">
        <v>4743</v>
      </c>
    </row>
    <row r="511" spans="1:6" x14ac:dyDescent="0.2">
      <c r="A511" s="298">
        <v>601275</v>
      </c>
      <c r="B511" s="298">
        <v>602530</v>
      </c>
      <c r="D511" s="298" t="s">
        <v>3469</v>
      </c>
      <c r="E511" s="298" t="s">
        <v>6146</v>
      </c>
      <c r="F511" s="298" t="s">
        <v>351</v>
      </c>
    </row>
    <row r="512" spans="1:6" x14ac:dyDescent="0.2">
      <c r="A512" s="298">
        <v>601305</v>
      </c>
      <c r="B512" s="298">
        <v>602562</v>
      </c>
      <c r="D512" s="298" t="s">
        <v>5723</v>
      </c>
      <c r="E512" s="298" t="s">
        <v>6146</v>
      </c>
      <c r="F512" s="298" t="s">
        <v>3087</v>
      </c>
    </row>
    <row r="513" spans="1:6" x14ac:dyDescent="0.2">
      <c r="A513" s="298">
        <v>601306</v>
      </c>
      <c r="B513" s="298">
        <v>602562</v>
      </c>
      <c r="C513" s="300">
        <v>41326</v>
      </c>
      <c r="D513" s="298" t="s">
        <v>6529</v>
      </c>
      <c r="E513" s="298" t="s">
        <v>6146</v>
      </c>
      <c r="F513" s="298" t="s">
        <v>3087</v>
      </c>
    </row>
    <row r="514" spans="1:6" x14ac:dyDescent="0.2">
      <c r="A514" s="298">
        <v>601310</v>
      </c>
      <c r="B514" s="298">
        <v>602573</v>
      </c>
      <c r="D514" s="298" t="s">
        <v>1500</v>
      </c>
      <c r="E514" s="298" t="s">
        <v>6146</v>
      </c>
      <c r="F514" s="298" t="s">
        <v>4931</v>
      </c>
    </row>
    <row r="515" spans="1:6" x14ac:dyDescent="0.2">
      <c r="A515" s="298">
        <v>601311</v>
      </c>
      <c r="B515" s="298">
        <v>602590</v>
      </c>
      <c r="D515" s="298" t="s">
        <v>5724</v>
      </c>
      <c r="E515" s="298" t="s">
        <v>6146</v>
      </c>
      <c r="F515" s="298" t="s">
        <v>3109</v>
      </c>
    </row>
    <row r="516" spans="1:6" x14ac:dyDescent="0.2">
      <c r="A516" s="298">
        <v>601315</v>
      </c>
      <c r="B516" s="298">
        <v>602590</v>
      </c>
      <c r="D516" s="298" t="s">
        <v>3453</v>
      </c>
      <c r="E516" s="298" t="s">
        <v>6146</v>
      </c>
      <c r="F516" s="298" t="s">
        <v>3109</v>
      </c>
    </row>
    <row r="517" spans="1:6" x14ac:dyDescent="0.2">
      <c r="A517" s="298">
        <v>601320</v>
      </c>
      <c r="B517" s="298">
        <v>602535</v>
      </c>
      <c r="D517" s="298" t="s">
        <v>4252</v>
      </c>
      <c r="E517" s="298" t="s">
        <v>6146</v>
      </c>
      <c r="F517" s="298" t="s">
        <v>3112</v>
      </c>
    </row>
    <row r="518" spans="1:6" x14ac:dyDescent="0.2">
      <c r="A518" s="298">
        <v>601340</v>
      </c>
      <c r="B518" s="298">
        <v>612570</v>
      </c>
      <c r="D518" s="298" t="s">
        <v>5725</v>
      </c>
      <c r="E518" s="298" t="s">
        <v>6146</v>
      </c>
      <c r="F518" s="298" t="s">
        <v>5501</v>
      </c>
    </row>
    <row r="519" spans="1:6" x14ac:dyDescent="0.2">
      <c r="A519" s="298">
        <v>601345</v>
      </c>
      <c r="B519" s="298">
        <v>612575</v>
      </c>
      <c r="D519" s="298" t="s">
        <v>5726</v>
      </c>
      <c r="E519" s="298" t="s">
        <v>6146</v>
      </c>
      <c r="F519" s="298" t="s">
        <v>5502</v>
      </c>
    </row>
    <row r="520" spans="1:6" x14ac:dyDescent="0.2">
      <c r="A520" s="298">
        <v>601405</v>
      </c>
      <c r="B520" s="298">
        <v>615090</v>
      </c>
      <c r="D520" s="298" t="s">
        <v>4324</v>
      </c>
      <c r="E520" s="298" t="s">
        <v>6146</v>
      </c>
      <c r="F520" s="298" t="s">
        <v>3097</v>
      </c>
    </row>
    <row r="521" spans="1:6" x14ac:dyDescent="0.2">
      <c r="A521" s="298">
        <v>601415</v>
      </c>
      <c r="B521" s="298">
        <v>615030</v>
      </c>
      <c r="D521" s="298" t="s">
        <v>5727</v>
      </c>
      <c r="E521" s="298" t="s">
        <v>6146</v>
      </c>
      <c r="F521" s="298" t="s">
        <v>5503</v>
      </c>
    </row>
    <row r="522" spans="1:6" x14ac:dyDescent="0.2">
      <c r="A522" s="298">
        <v>601805</v>
      </c>
      <c r="B522" s="298">
        <v>617580</v>
      </c>
      <c r="C522" s="300">
        <v>40491</v>
      </c>
      <c r="D522" s="298" t="s">
        <v>1397</v>
      </c>
      <c r="E522" s="298" t="s">
        <v>6146</v>
      </c>
      <c r="F522" s="298" t="s">
        <v>6207</v>
      </c>
    </row>
    <row r="523" spans="1:6" x14ac:dyDescent="0.2">
      <c r="A523" s="298">
        <v>601810</v>
      </c>
      <c r="B523" s="298">
        <v>617580</v>
      </c>
      <c r="C523" s="300">
        <v>40491</v>
      </c>
      <c r="D523" s="298" t="s">
        <v>6202</v>
      </c>
      <c r="E523" s="298" t="s">
        <v>6146</v>
      </c>
      <c r="F523" s="298" t="s">
        <v>6207</v>
      </c>
    </row>
    <row r="524" spans="1:6" x14ac:dyDescent="0.2">
      <c r="A524" s="298">
        <v>601815</v>
      </c>
      <c r="B524" s="298">
        <v>617580</v>
      </c>
      <c r="C524" s="300">
        <v>40491</v>
      </c>
      <c r="D524" s="298" t="s">
        <v>6203</v>
      </c>
      <c r="E524" s="298" t="s">
        <v>6146</v>
      </c>
      <c r="F524" s="298" t="s">
        <v>6207</v>
      </c>
    </row>
    <row r="525" spans="1:6" x14ac:dyDescent="0.2">
      <c r="A525" s="298">
        <v>601820</v>
      </c>
      <c r="B525" s="298">
        <v>617580</v>
      </c>
      <c r="C525" s="300">
        <v>40491</v>
      </c>
      <c r="D525" s="298" t="s">
        <v>6201</v>
      </c>
      <c r="E525" s="298" t="s">
        <v>6146</v>
      </c>
      <c r="F525" s="298" t="s">
        <v>6207</v>
      </c>
    </row>
    <row r="526" spans="1:6" x14ac:dyDescent="0.2">
      <c r="A526" s="298">
        <v>601825</v>
      </c>
      <c r="B526" s="298">
        <v>617580</v>
      </c>
      <c r="C526" s="300">
        <v>40491</v>
      </c>
      <c r="D526" s="298" t="s">
        <v>6205</v>
      </c>
      <c r="E526" s="298" t="s">
        <v>6146</v>
      </c>
      <c r="F526" s="298" t="s">
        <v>6207</v>
      </c>
    </row>
    <row r="527" spans="1:6" x14ac:dyDescent="0.2">
      <c r="A527" s="298">
        <v>601830</v>
      </c>
      <c r="B527" s="298">
        <v>617580</v>
      </c>
      <c r="C527" s="300">
        <v>40491</v>
      </c>
      <c r="D527" s="298" t="s">
        <v>6206</v>
      </c>
      <c r="E527" s="298" t="s">
        <v>6146</v>
      </c>
      <c r="F527" s="298" t="s">
        <v>6207</v>
      </c>
    </row>
    <row r="528" spans="1:6" x14ac:dyDescent="0.2">
      <c r="A528" s="298">
        <v>601835</v>
      </c>
      <c r="B528" s="298">
        <v>617580</v>
      </c>
      <c r="C528" s="300">
        <v>40491</v>
      </c>
      <c r="D528" s="298" t="s">
        <v>6204</v>
      </c>
      <c r="E528" s="298" t="s">
        <v>6146</v>
      </c>
      <c r="F528" s="298" t="s">
        <v>6207</v>
      </c>
    </row>
    <row r="529" spans="1:9" x14ac:dyDescent="0.2">
      <c r="A529" s="298">
        <v>602005</v>
      </c>
      <c r="B529" s="298">
        <v>610005</v>
      </c>
      <c r="D529" s="298" t="s">
        <v>4266</v>
      </c>
      <c r="E529" s="298" t="s">
        <v>6146</v>
      </c>
      <c r="F529" s="298" t="s">
        <v>3081</v>
      </c>
    </row>
    <row r="530" spans="1:9" x14ac:dyDescent="0.2">
      <c r="A530" s="298">
        <v>602010</v>
      </c>
      <c r="B530" s="306">
        <v>610010</v>
      </c>
      <c r="C530" s="310">
        <v>40414</v>
      </c>
      <c r="D530" s="298" t="s">
        <v>5728</v>
      </c>
      <c r="E530" s="298" t="s">
        <v>6146</v>
      </c>
      <c r="F530" s="298" t="s">
        <v>3082</v>
      </c>
      <c r="H530" s="298" t="s">
        <v>6138</v>
      </c>
      <c r="I530" s="298" t="s">
        <v>3081</v>
      </c>
    </row>
    <row r="531" spans="1:9" x14ac:dyDescent="0.2">
      <c r="A531" s="298">
        <v>602015</v>
      </c>
      <c r="B531" s="306">
        <v>610010</v>
      </c>
      <c r="C531" s="306"/>
      <c r="D531" s="298" t="s">
        <v>1829</v>
      </c>
      <c r="E531" s="298" t="s">
        <v>6146</v>
      </c>
      <c r="F531" s="298" t="s">
        <v>3082</v>
      </c>
    </row>
    <row r="532" spans="1:9" x14ac:dyDescent="0.2">
      <c r="A532" s="298">
        <v>602020</v>
      </c>
      <c r="B532" s="306">
        <v>612530</v>
      </c>
      <c r="C532" s="306"/>
      <c r="D532" s="298" t="s">
        <v>4268</v>
      </c>
      <c r="E532" s="298" t="s">
        <v>6146</v>
      </c>
      <c r="F532" s="298" t="s">
        <v>3078</v>
      </c>
    </row>
    <row r="533" spans="1:9" x14ac:dyDescent="0.2">
      <c r="A533" s="298">
        <v>602025</v>
      </c>
      <c r="B533" s="306">
        <v>610090</v>
      </c>
      <c r="C533" s="310">
        <v>40414</v>
      </c>
      <c r="D533" s="298" t="s">
        <v>4274</v>
      </c>
      <c r="E533" s="298" t="s">
        <v>6146</v>
      </c>
      <c r="F533" s="298" t="s">
        <v>5506</v>
      </c>
      <c r="H533" s="298" t="s">
        <v>6135</v>
      </c>
      <c r="I533" s="298" t="s">
        <v>5504</v>
      </c>
    </row>
    <row r="534" spans="1:9" x14ac:dyDescent="0.2">
      <c r="A534" s="298">
        <v>602030</v>
      </c>
      <c r="B534" s="306">
        <v>610050</v>
      </c>
      <c r="C534" s="310">
        <v>40414</v>
      </c>
      <c r="D534" s="298" t="s">
        <v>4276</v>
      </c>
      <c r="E534" s="298" t="s">
        <v>6146</v>
      </c>
      <c r="F534" s="298" t="s">
        <v>5504</v>
      </c>
      <c r="H534" s="298" t="s">
        <v>6136</v>
      </c>
      <c r="I534" s="298" t="s">
        <v>5505</v>
      </c>
    </row>
    <row r="535" spans="1:9" x14ac:dyDescent="0.2">
      <c r="A535" s="298">
        <v>602035</v>
      </c>
      <c r="B535" s="306">
        <v>610075</v>
      </c>
      <c r="C535" s="310">
        <v>40414</v>
      </c>
      <c r="D535" s="298" t="s">
        <v>4278</v>
      </c>
      <c r="E535" s="298" t="s">
        <v>6146</v>
      </c>
      <c r="F535" s="298" t="s">
        <v>5505</v>
      </c>
      <c r="H535" s="298" t="s">
        <v>6135</v>
      </c>
      <c r="I535" s="298" t="s">
        <v>5504</v>
      </c>
    </row>
    <row r="536" spans="1:9" x14ac:dyDescent="0.2">
      <c r="A536" s="298">
        <v>602040</v>
      </c>
      <c r="B536" s="306">
        <v>737050</v>
      </c>
      <c r="C536" s="310">
        <v>40414</v>
      </c>
      <c r="D536" s="298" t="s">
        <v>5729</v>
      </c>
      <c r="E536" s="298" t="s">
        <v>6146</v>
      </c>
      <c r="F536" s="298" t="s">
        <v>4388</v>
      </c>
      <c r="H536" s="298" t="s">
        <v>6137</v>
      </c>
      <c r="I536" s="298" t="s">
        <v>5506</v>
      </c>
    </row>
    <row r="537" spans="1:9" x14ac:dyDescent="0.2">
      <c r="A537" s="298">
        <v>602505</v>
      </c>
      <c r="B537" s="298">
        <v>612540</v>
      </c>
      <c r="C537" s="310">
        <v>40900</v>
      </c>
      <c r="D537" s="298" t="s">
        <v>6436</v>
      </c>
      <c r="E537" s="298" t="s">
        <v>6146</v>
      </c>
      <c r="F537" s="298" t="s">
        <v>3372</v>
      </c>
    </row>
    <row r="538" spans="1:9" x14ac:dyDescent="0.2">
      <c r="A538" s="298">
        <v>603005</v>
      </c>
      <c r="B538" s="306">
        <v>604010</v>
      </c>
      <c r="C538" s="306"/>
      <c r="D538" s="298" t="s">
        <v>5730</v>
      </c>
      <c r="E538" s="298" t="s">
        <v>6146</v>
      </c>
      <c r="F538" s="298" t="s">
        <v>589</v>
      </c>
    </row>
    <row r="539" spans="1:9" x14ac:dyDescent="0.2">
      <c r="A539" s="305">
        <v>603006</v>
      </c>
      <c r="B539" s="305">
        <v>584500</v>
      </c>
      <c r="C539" s="300">
        <v>39934</v>
      </c>
      <c r="D539" s="298" t="s">
        <v>3675</v>
      </c>
      <c r="E539" s="298" t="s">
        <v>6146</v>
      </c>
      <c r="F539" s="298" t="s">
        <v>3105</v>
      </c>
      <c r="G539" s="298" t="s">
        <v>1431</v>
      </c>
    </row>
    <row r="540" spans="1:9" x14ac:dyDescent="0.2">
      <c r="A540" s="298">
        <v>603010</v>
      </c>
      <c r="B540" s="298">
        <v>604050</v>
      </c>
      <c r="D540" s="298" t="s">
        <v>5731</v>
      </c>
      <c r="E540" s="298" t="s">
        <v>6146</v>
      </c>
      <c r="F540" s="298" t="s">
        <v>4135</v>
      </c>
    </row>
    <row r="541" spans="1:9" x14ac:dyDescent="0.2">
      <c r="A541" s="298">
        <v>603015</v>
      </c>
      <c r="B541" s="298">
        <v>605030</v>
      </c>
      <c r="D541" s="298" t="s">
        <v>4178</v>
      </c>
      <c r="E541" s="298" t="s">
        <v>6146</v>
      </c>
      <c r="F541" s="298" t="s">
        <v>3110</v>
      </c>
    </row>
    <row r="542" spans="1:9" x14ac:dyDescent="0.2">
      <c r="A542" s="298">
        <v>603020</v>
      </c>
      <c r="B542" s="298">
        <v>615530</v>
      </c>
      <c r="D542" s="298" t="s">
        <v>5732</v>
      </c>
      <c r="E542" s="298" t="s">
        <v>6146</v>
      </c>
      <c r="F542" s="298" t="s">
        <v>3132</v>
      </c>
    </row>
    <row r="543" spans="1:9" x14ac:dyDescent="0.2">
      <c r="A543" s="298">
        <v>603025</v>
      </c>
      <c r="B543" s="298">
        <v>605050</v>
      </c>
      <c r="D543" s="298" t="s">
        <v>4182</v>
      </c>
      <c r="E543" s="298" t="s">
        <v>6146</v>
      </c>
      <c r="F543" s="298" t="s">
        <v>4385</v>
      </c>
    </row>
    <row r="544" spans="1:9" x14ac:dyDescent="0.2">
      <c r="A544" s="298">
        <v>603030</v>
      </c>
      <c r="B544" s="298">
        <v>605010</v>
      </c>
      <c r="D544" s="298" t="s">
        <v>1887</v>
      </c>
      <c r="E544" s="298" t="s">
        <v>6146</v>
      </c>
      <c r="F544" s="298" t="s">
        <v>593</v>
      </c>
    </row>
    <row r="545" spans="1:9" x14ac:dyDescent="0.2">
      <c r="A545" s="298">
        <v>603035</v>
      </c>
      <c r="B545" s="298">
        <v>605010</v>
      </c>
      <c r="D545" s="298" t="s">
        <v>4184</v>
      </c>
      <c r="E545" s="298" t="s">
        <v>6146</v>
      </c>
      <c r="F545" s="298" t="s">
        <v>593</v>
      </c>
    </row>
    <row r="546" spans="1:9" x14ac:dyDescent="0.2">
      <c r="A546" s="298">
        <v>603040</v>
      </c>
      <c r="B546" s="298">
        <v>605010</v>
      </c>
      <c r="D546" s="298" t="s">
        <v>4248</v>
      </c>
      <c r="E546" s="298" t="s">
        <v>6146</v>
      </c>
      <c r="F546" s="298" t="s">
        <v>593</v>
      </c>
    </row>
    <row r="547" spans="1:9" x14ac:dyDescent="0.2">
      <c r="A547" s="298">
        <v>603045</v>
      </c>
      <c r="B547" s="298">
        <v>605020</v>
      </c>
      <c r="D547" s="298" t="s">
        <v>4250</v>
      </c>
      <c r="E547" s="298" t="s">
        <v>6146</v>
      </c>
      <c r="F547" s="298" t="s">
        <v>3136</v>
      </c>
    </row>
    <row r="548" spans="1:9" x14ac:dyDescent="0.2">
      <c r="A548" s="298">
        <v>603050</v>
      </c>
      <c r="B548" s="298">
        <v>637550</v>
      </c>
      <c r="D548" s="298" t="s">
        <v>5733</v>
      </c>
      <c r="E548" s="298" t="s">
        <v>6146</v>
      </c>
      <c r="F548" s="298" t="s">
        <v>1810</v>
      </c>
    </row>
    <row r="549" spans="1:9" x14ac:dyDescent="0.2">
      <c r="A549" s="298">
        <v>603055</v>
      </c>
      <c r="B549" s="298">
        <v>604030</v>
      </c>
      <c r="D549" s="298" t="s">
        <v>4254</v>
      </c>
      <c r="E549" s="298" t="s">
        <v>6146</v>
      </c>
      <c r="F549" s="298" t="s">
        <v>4386</v>
      </c>
    </row>
    <row r="550" spans="1:9" x14ac:dyDescent="0.2">
      <c r="A550" s="298">
        <v>603060</v>
      </c>
      <c r="B550" s="298">
        <v>604030</v>
      </c>
      <c r="D550" s="298" t="s">
        <v>4258</v>
      </c>
      <c r="E550" s="298" t="s">
        <v>6146</v>
      </c>
      <c r="F550" s="298" t="s">
        <v>4386</v>
      </c>
    </row>
    <row r="551" spans="1:9" x14ac:dyDescent="0.2">
      <c r="A551" s="298">
        <v>603065</v>
      </c>
      <c r="B551" s="298">
        <v>612570</v>
      </c>
      <c r="D551" s="298" t="s">
        <v>5734</v>
      </c>
      <c r="E551" s="298" t="s">
        <v>6146</v>
      </c>
      <c r="F551" s="298" t="s">
        <v>5501</v>
      </c>
    </row>
    <row r="552" spans="1:9" x14ac:dyDescent="0.2">
      <c r="A552" s="298">
        <v>603070</v>
      </c>
      <c r="B552" s="298">
        <v>612575</v>
      </c>
      <c r="D552" s="298" t="s">
        <v>5726</v>
      </c>
      <c r="E552" s="298" t="s">
        <v>6146</v>
      </c>
      <c r="F552" s="298" t="s">
        <v>5502</v>
      </c>
    </row>
    <row r="553" spans="1:9" x14ac:dyDescent="0.2">
      <c r="A553" s="298">
        <v>603075</v>
      </c>
      <c r="B553" s="298">
        <v>605030</v>
      </c>
      <c r="C553" s="300">
        <v>40494</v>
      </c>
      <c r="D553" s="298" t="s">
        <v>4264</v>
      </c>
      <c r="E553" s="298" t="s">
        <v>6146</v>
      </c>
      <c r="F553" s="298" t="str">
        <f ca="1">+VLOOKUP(TEXT(B553,"000000"),Accounts!D:E,2,FALSE)</f>
        <v>Postage &amp; Freight</v>
      </c>
      <c r="H553" s="298" t="s">
        <v>6214</v>
      </c>
      <c r="I553" s="298" t="s">
        <v>6215</v>
      </c>
    </row>
    <row r="554" spans="1:9" x14ac:dyDescent="0.2">
      <c r="A554" s="298">
        <v>603080</v>
      </c>
      <c r="B554" s="298">
        <v>612595</v>
      </c>
      <c r="C554" s="300">
        <v>40494</v>
      </c>
      <c r="D554" s="298" t="s">
        <v>5735</v>
      </c>
      <c r="E554" s="298" t="s">
        <v>6146</v>
      </c>
      <c r="F554" s="298" t="str">
        <f ca="1">+VLOOKUP(TEXT(B554,"000000"),Accounts!D:E,2,FALSE)</f>
        <v>Scrap/Obsolete Materials</v>
      </c>
      <c r="H554" s="298" t="s">
        <v>6214</v>
      </c>
      <c r="I554" s="298" t="s">
        <v>6215</v>
      </c>
    </row>
    <row r="555" spans="1:9" x14ac:dyDescent="0.2">
      <c r="A555" s="298">
        <v>603085</v>
      </c>
      <c r="B555" s="298">
        <v>605030</v>
      </c>
      <c r="C555" s="300">
        <v>40494</v>
      </c>
      <c r="D555" s="298" t="s">
        <v>5736</v>
      </c>
      <c r="E555" s="298" t="s">
        <v>6146</v>
      </c>
      <c r="F555" s="298" t="str">
        <f ca="1">+VLOOKUP(TEXT(B555,"000000"),Accounts!D:E,2,FALSE)</f>
        <v>Postage &amp; Freight</v>
      </c>
      <c r="H555" s="298" t="s">
        <v>6214</v>
      </c>
      <c r="I555" s="298" t="s">
        <v>6215</v>
      </c>
    </row>
    <row r="556" spans="1:9" x14ac:dyDescent="0.2">
      <c r="A556" s="298">
        <v>603090</v>
      </c>
      <c r="B556" s="298">
        <v>602575</v>
      </c>
      <c r="C556" s="300">
        <v>41682</v>
      </c>
      <c r="D556" s="298" t="s">
        <v>3487</v>
      </c>
      <c r="F556" s="298" t="s">
        <v>353</v>
      </c>
    </row>
    <row r="557" spans="1:9" x14ac:dyDescent="0.2">
      <c r="A557" s="298">
        <v>604005</v>
      </c>
      <c r="B557" s="298">
        <v>612540</v>
      </c>
      <c r="D557" s="298" t="s">
        <v>5737</v>
      </c>
      <c r="E557" s="298" t="s">
        <v>6146</v>
      </c>
      <c r="F557" s="298" t="s">
        <v>3372</v>
      </c>
    </row>
    <row r="558" spans="1:9" x14ac:dyDescent="0.2">
      <c r="A558" s="298">
        <v>604010</v>
      </c>
      <c r="B558" s="298">
        <v>605080</v>
      </c>
      <c r="D558" s="298" t="s">
        <v>4174</v>
      </c>
      <c r="E558" s="298" t="s">
        <v>6146</v>
      </c>
      <c r="F558" s="298" t="s">
        <v>3075</v>
      </c>
    </row>
    <row r="559" spans="1:9" x14ac:dyDescent="0.2">
      <c r="A559" s="298">
        <v>604011</v>
      </c>
      <c r="B559" s="298">
        <v>605070</v>
      </c>
      <c r="D559" s="298" t="s">
        <v>5738</v>
      </c>
      <c r="E559" s="298" t="s">
        <v>6146</v>
      </c>
      <c r="F559" s="298" t="s">
        <v>5507</v>
      </c>
    </row>
    <row r="560" spans="1:9" x14ac:dyDescent="0.2">
      <c r="A560" s="298">
        <v>604012</v>
      </c>
      <c r="B560" s="298">
        <v>605064</v>
      </c>
      <c r="C560" s="300">
        <v>39933</v>
      </c>
      <c r="D560" s="298" t="s">
        <v>5739</v>
      </c>
      <c r="E560" s="298" t="s">
        <v>6146</v>
      </c>
      <c r="F560" s="298" t="s">
        <v>5508</v>
      </c>
      <c r="H560" s="298" t="s">
        <v>5484</v>
      </c>
    </row>
    <row r="561" spans="1:8" x14ac:dyDescent="0.2">
      <c r="A561" s="298">
        <v>604013</v>
      </c>
      <c r="B561" s="298">
        <v>605085</v>
      </c>
      <c r="C561" s="300">
        <v>39933</v>
      </c>
      <c r="D561" s="298" t="s">
        <v>5740</v>
      </c>
      <c r="E561" s="298" t="s">
        <v>6146</v>
      </c>
      <c r="F561" s="298" t="s">
        <v>3076</v>
      </c>
    </row>
    <row r="562" spans="1:8" x14ac:dyDescent="0.2">
      <c r="A562" s="298">
        <v>604014</v>
      </c>
      <c r="B562" s="298">
        <v>605070</v>
      </c>
      <c r="C562" s="300">
        <v>39933</v>
      </c>
      <c r="D562" s="298" t="s">
        <v>5741</v>
      </c>
      <c r="E562" s="298" t="s">
        <v>6146</v>
      </c>
      <c r="F562" s="298" t="s">
        <v>5507</v>
      </c>
    </row>
    <row r="563" spans="1:8" x14ac:dyDescent="0.2">
      <c r="A563" s="298">
        <v>604015</v>
      </c>
      <c r="B563" s="303">
        <v>605074</v>
      </c>
      <c r="C563" s="300">
        <v>39933</v>
      </c>
      <c r="D563" s="298" t="s">
        <v>5885</v>
      </c>
      <c r="E563" s="298" t="s">
        <v>6146</v>
      </c>
      <c r="F563" s="298" t="s">
        <v>5509</v>
      </c>
      <c r="H563" s="298" t="s">
        <v>5485</v>
      </c>
    </row>
    <row r="564" spans="1:8" x14ac:dyDescent="0.2">
      <c r="A564" s="298">
        <v>604020</v>
      </c>
      <c r="B564" s="303">
        <v>605074</v>
      </c>
      <c r="C564" s="300">
        <v>39933</v>
      </c>
      <c r="D564" s="298" t="s">
        <v>5742</v>
      </c>
      <c r="E564" s="298" t="s">
        <v>6146</v>
      </c>
      <c r="F564" s="298" t="s">
        <v>5509</v>
      </c>
      <c r="H564" s="298" t="s">
        <v>5485</v>
      </c>
    </row>
    <row r="565" spans="1:8" x14ac:dyDescent="0.2">
      <c r="A565" s="298">
        <v>604025</v>
      </c>
      <c r="B565" s="303">
        <v>605074</v>
      </c>
      <c r="C565" s="300">
        <v>39933</v>
      </c>
      <c r="D565" s="298" t="s">
        <v>5743</v>
      </c>
      <c r="E565" s="298" t="s">
        <v>6146</v>
      </c>
      <c r="F565" s="298" t="s">
        <v>5509</v>
      </c>
      <c r="H565" s="298" t="s">
        <v>5485</v>
      </c>
    </row>
    <row r="566" spans="1:8" x14ac:dyDescent="0.2">
      <c r="A566" s="298">
        <v>604030</v>
      </c>
      <c r="B566" s="303">
        <v>605074</v>
      </c>
      <c r="C566" s="300">
        <v>39933</v>
      </c>
      <c r="D566" s="298" t="s">
        <v>5744</v>
      </c>
      <c r="E566" s="298" t="s">
        <v>6146</v>
      </c>
      <c r="F566" s="298" t="s">
        <v>5509</v>
      </c>
      <c r="H566" s="298" t="s">
        <v>5485</v>
      </c>
    </row>
    <row r="567" spans="1:8" x14ac:dyDescent="0.2">
      <c r="A567" s="305">
        <v>604033</v>
      </c>
      <c r="B567" s="305">
        <v>605074</v>
      </c>
      <c r="C567" s="300">
        <v>39934</v>
      </c>
      <c r="D567" s="298" t="s">
        <v>5745</v>
      </c>
      <c r="E567" s="298" t="s">
        <v>6146</v>
      </c>
      <c r="F567" s="298" t="s">
        <v>5509</v>
      </c>
      <c r="H567" s="298" t="s">
        <v>5485</v>
      </c>
    </row>
    <row r="568" spans="1:8" x14ac:dyDescent="0.2">
      <c r="A568" s="298">
        <v>604035</v>
      </c>
      <c r="B568" s="303">
        <v>605074</v>
      </c>
      <c r="C568" s="300">
        <v>39933</v>
      </c>
      <c r="D568" s="298" t="s">
        <v>5746</v>
      </c>
      <c r="E568" s="298" t="s">
        <v>6146</v>
      </c>
      <c r="F568" s="298" t="s">
        <v>5509</v>
      </c>
      <c r="H568" s="298" t="s">
        <v>5485</v>
      </c>
    </row>
    <row r="569" spans="1:8" x14ac:dyDescent="0.2">
      <c r="A569" s="298">
        <v>604040</v>
      </c>
      <c r="B569" s="303">
        <v>605074</v>
      </c>
      <c r="C569" s="300">
        <v>39933</v>
      </c>
      <c r="D569" s="298" t="s">
        <v>5747</v>
      </c>
      <c r="E569" s="298" t="s">
        <v>6146</v>
      </c>
      <c r="F569" s="298" t="s">
        <v>5509</v>
      </c>
      <c r="H569" s="298" t="s">
        <v>5485</v>
      </c>
    </row>
    <row r="570" spans="1:8" x14ac:dyDescent="0.2">
      <c r="A570" s="298">
        <v>604045</v>
      </c>
      <c r="B570" s="303">
        <v>605074</v>
      </c>
      <c r="C570" s="300">
        <v>39933</v>
      </c>
      <c r="D570" s="298" t="s">
        <v>5748</v>
      </c>
      <c r="E570" s="298" t="s">
        <v>6146</v>
      </c>
      <c r="F570" s="298" t="s">
        <v>5509</v>
      </c>
      <c r="H570" s="298" t="s">
        <v>5485</v>
      </c>
    </row>
    <row r="571" spans="1:8" x14ac:dyDescent="0.2">
      <c r="A571" s="298">
        <v>604050</v>
      </c>
      <c r="B571" s="303">
        <v>605074</v>
      </c>
      <c r="C571" s="300">
        <v>39933</v>
      </c>
      <c r="D571" s="298" t="s">
        <v>5749</v>
      </c>
      <c r="E571" s="298" t="s">
        <v>6146</v>
      </c>
      <c r="F571" s="298" t="s">
        <v>5509</v>
      </c>
      <c r="H571" s="298" t="s">
        <v>5485</v>
      </c>
    </row>
    <row r="572" spans="1:8" x14ac:dyDescent="0.2">
      <c r="A572" s="298">
        <v>604055</v>
      </c>
      <c r="B572" s="303">
        <v>605074</v>
      </c>
      <c r="C572" s="300">
        <v>39933</v>
      </c>
      <c r="D572" s="298" t="s">
        <v>5750</v>
      </c>
      <c r="E572" s="298" t="s">
        <v>6146</v>
      </c>
      <c r="F572" s="298" t="s">
        <v>5509</v>
      </c>
      <c r="H572" s="298" t="s">
        <v>5485</v>
      </c>
    </row>
    <row r="573" spans="1:8" x14ac:dyDescent="0.2">
      <c r="A573" s="298">
        <v>604060</v>
      </c>
      <c r="B573" s="303">
        <v>605074</v>
      </c>
      <c r="C573" s="300">
        <v>39933</v>
      </c>
      <c r="D573" s="298" t="s">
        <v>5751</v>
      </c>
      <c r="E573" s="298" t="s">
        <v>6146</v>
      </c>
      <c r="F573" s="298" t="s">
        <v>5509</v>
      </c>
      <c r="H573" s="298" t="s">
        <v>5485</v>
      </c>
    </row>
    <row r="574" spans="1:8" x14ac:dyDescent="0.2">
      <c r="A574" s="298">
        <v>604065</v>
      </c>
      <c r="B574" s="303">
        <v>605074</v>
      </c>
      <c r="C574" s="300">
        <v>39933</v>
      </c>
      <c r="D574" s="298" t="s">
        <v>5752</v>
      </c>
      <c r="E574" s="298" t="s">
        <v>6146</v>
      </c>
      <c r="F574" s="298" t="s">
        <v>5509</v>
      </c>
      <c r="H574" s="298" t="s">
        <v>5485</v>
      </c>
    </row>
    <row r="575" spans="1:8" x14ac:dyDescent="0.2">
      <c r="A575" s="298">
        <v>604070</v>
      </c>
      <c r="B575" s="303">
        <v>605074</v>
      </c>
      <c r="C575" s="300">
        <v>39933</v>
      </c>
      <c r="D575" s="298" t="s">
        <v>5753</v>
      </c>
      <c r="E575" s="298" t="s">
        <v>6146</v>
      </c>
      <c r="F575" s="298" t="s">
        <v>5509</v>
      </c>
      <c r="H575" s="298" t="s">
        <v>5485</v>
      </c>
    </row>
    <row r="576" spans="1:8" x14ac:dyDescent="0.2">
      <c r="A576" s="298">
        <v>604075</v>
      </c>
      <c r="B576" s="303">
        <v>605074</v>
      </c>
      <c r="C576" s="300">
        <v>39933</v>
      </c>
      <c r="D576" s="298" t="s">
        <v>5754</v>
      </c>
      <c r="E576" s="298" t="s">
        <v>6146</v>
      </c>
      <c r="F576" s="298" t="s">
        <v>5509</v>
      </c>
      <c r="H576" s="298" t="s">
        <v>5485</v>
      </c>
    </row>
    <row r="577" spans="1:8" x14ac:dyDescent="0.2">
      <c r="A577" s="298">
        <v>604080</v>
      </c>
      <c r="B577" s="303">
        <v>605074</v>
      </c>
      <c r="C577" s="300">
        <v>39933</v>
      </c>
      <c r="D577" s="298" t="s">
        <v>5755</v>
      </c>
      <c r="E577" s="298" t="s">
        <v>6146</v>
      </c>
      <c r="F577" s="298" t="s">
        <v>5509</v>
      </c>
      <c r="H577" s="298" t="s">
        <v>5485</v>
      </c>
    </row>
    <row r="578" spans="1:8" x14ac:dyDescent="0.2">
      <c r="A578" s="298">
        <v>604085</v>
      </c>
      <c r="B578" s="303">
        <v>605074</v>
      </c>
      <c r="C578" s="300">
        <v>39933</v>
      </c>
      <c r="D578" s="298" t="s">
        <v>5756</v>
      </c>
      <c r="E578" s="298" t="s">
        <v>6146</v>
      </c>
      <c r="F578" s="298" t="s">
        <v>5509</v>
      </c>
      <c r="H578" s="298" t="s">
        <v>5485</v>
      </c>
    </row>
    <row r="579" spans="1:8" x14ac:dyDescent="0.2">
      <c r="A579" s="298">
        <v>604090</v>
      </c>
      <c r="B579" s="303">
        <v>605074</v>
      </c>
      <c r="C579" s="300">
        <v>39933</v>
      </c>
      <c r="D579" s="298" t="s">
        <v>5757</v>
      </c>
      <c r="E579" s="298" t="s">
        <v>6146</v>
      </c>
      <c r="F579" s="298" t="s">
        <v>5509</v>
      </c>
      <c r="H579" s="298" t="s">
        <v>5485</v>
      </c>
    </row>
    <row r="580" spans="1:8" x14ac:dyDescent="0.2">
      <c r="A580" s="298">
        <v>604095</v>
      </c>
      <c r="B580" s="303">
        <v>605074</v>
      </c>
      <c r="C580" s="300">
        <v>39933</v>
      </c>
      <c r="D580" s="298" t="s">
        <v>5758</v>
      </c>
      <c r="E580" s="298" t="s">
        <v>6146</v>
      </c>
      <c r="F580" s="298" t="s">
        <v>5509</v>
      </c>
      <c r="H580" s="298" t="s">
        <v>5485</v>
      </c>
    </row>
    <row r="581" spans="1:8" x14ac:dyDescent="0.2">
      <c r="A581" s="298">
        <v>604100</v>
      </c>
      <c r="B581" s="303">
        <v>605074</v>
      </c>
      <c r="C581" s="300">
        <v>39933</v>
      </c>
      <c r="D581" s="298" t="s">
        <v>5759</v>
      </c>
      <c r="E581" s="298" t="s">
        <v>6146</v>
      </c>
      <c r="F581" s="298" t="s">
        <v>5509</v>
      </c>
      <c r="H581" s="298" t="s">
        <v>5485</v>
      </c>
    </row>
    <row r="582" spans="1:8" x14ac:dyDescent="0.2">
      <c r="A582" s="298">
        <v>604105</v>
      </c>
      <c r="B582" s="303">
        <v>605074</v>
      </c>
      <c r="C582" s="300">
        <v>39933</v>
      </c>
      <c r="D582" s="298" t="s">
        <v>5760</v>
      </c>
      <c r="E582" s="298" t="s">
        <v>6146</v>
      </c>
      <c r="F582" s="298" t="s">
        <v>5509</v>
      </c>
      <c r="H582" s="298" t="s">
        <v>5485</v>
      </c>
    </row>
    <row r="583" spans="1:8" x14ac:dyDescent="0.2">
      <c r="A583" s="298">
        <v>604110</v>
      </c>
      <c r="B583" s="303">
        <v>605074</v>
      </c>
      <c r="C583" s="300">
        <v>39933</v>
      </c>
      <c r="D583" s="298" t="s">
        <v>5761</v>
      </c>
      <c r="E583" s="298" t="s">
        <v>6146</v>
      </c>
      <c r="F583" s="298" t="s">
        <v>5509</v>
      </c>
      <c r="H583" s="298" t="s">
        <v>5485</v>
      </c>
    </row>
    <row r="584" spans="1:8" x14ac:dyDescent="0.2">
      <c r="A584" s="298">
        <v>604115</v>
      </c>
      <c r="B584" s="303">
        <v>605074</v>
      </c>
      <c r="C584" s="300">
        <v>39933</v>
      </c>
      <c r="D584" s="298" t="s">
        <v>5762</v>
      </c>
      <c r="E584" s="298" t="s">
        <v>6146</v>
      </c>
      <c r="F584" s="298" t="s">
        <v>5509</v>
      </c>
      <c r="H584" s="298" t="s">
        <v>5485</v>
      </c>
    </row>
    <row r="585" spans="1:8" x14ac:dyDescent="0.2">
      <c r="A585" s="298">
        <v>604120</v>
      </c>
      <c r="B585" s="303">
        <v>605074</v>
      </c>
      <c r="C585" s="300">
        <v>39933</v>
      </c>
      <c r="D585" s="298" t="s">
        <v>5763</v>
      </c>
      <c r="E585" s="298" t="s">
        <v>6146</v>
      </c>
      <c r="F585" s="298" t="s">
        <v>5509</v>
      </c>
      <c r="H585" s="298" t="s">
        <v>5485</v>
      </c>
    </row>
    <row r="586" spans="1:8" x14ac:dyDescent="0.2">
      <c r="A586" s="298">
        <v>604125</v>
      </c>
      <c r="B586" s="303">
        <v>605074</v>
      </c>
      <c r="C586" s="300">
        <v>39933</v>
      </c>
      <c r="D586" s="298" t="s">
        <v>5764</v>
      </c>
      <c r="E586" s="298" t="s">
        <v>6146</v>
      </c>
      <c r="F586" s="298" t="s">
        <v>5509</v>
      </c>
      <c r="H586" s="298" t="s">
        <v>5485</v>
      </c>
    </row>
    <row r="587" spans="1:8" x14ac:dyDescent="0.2">
      <c r="A587" s="298">
        <v>604130</v>
      </c>
      <c r="B587" s="303">
        <v>605074</v>
      </c>
      <c r="C587" s="300">
        <v>39933</v>
      </c>
      <c r="D587" s="298" t="s">
        <v>5765</v>
      </c>
      <c r="E587" s="298" t="s">
        <v>6146</v>
      </c>
      <c r="F587" s="298" t="s">
        <v>5509</v>
      </c>
      <c r="H587" s="298" t="s">
        <v>5485</v>
      </c>
    </row>
    <row r="588" spans="1:8" x14ac:dyDescent="0.2">
      <c r="A588" s="298">
        <v>604135</v>
      </c>
      <c r="B588" s="303">
        <v>605074</v>
      </c>
      <c r="C588" s="300">
        <v>39933</v>
      </c>
      <c r="D588" s="298" t="s">
        <v>5766</v>
      </c>
      <c r="E588" s="298" t="s">
        <v>6146</v>
      </c>
      <c r="F588" s="298" t="s">
        <v>5509</v>
      </c>
      <c r="H588" s="298" t="s">
        <v>5485</v>
      </c>
    </row>
    <row r="589" spans="1:8" x14ac:dyDescent="0.2">
      <c r="A589" s="298">
        <v>604141</v>
      </c>
      <c r="B589" s="303">
        <v>605074</v>
      </c>
      <c r="C589" s="300">
        <v>39933</v>
      </c>
      <c r="D589" s="298" t="s">
        <v>5767</v>
      </c>
      <c r="E589" s="298" t="s">
        <v>6146</v>
      </c>
      <c r="F589" s="298" t="s">
        <v>5509</v>
      </c>
      <c r="H589" s="298" t="s">
        <v>5485</v>
      </c>
    </row>
    <row r="590" spans="1:8" x14ac:dyDescent="0.2">
      <c r="A590" s="298">
        <v>605005</v>
      </c>
      <c r="B590" s="298">
        <v>612540</v>
      </c>
      <c r="D590" s="298" t="s">
        <v>5737</v>
      </c>
      <c r="E590" s="298" t="s">
        <v>6146</v>
      </c>
      <c r="F590" s="298" t="s">
        <v>3372</v>
      </c>
    </row>
    <row r="591" spans="1:8" x14ac:dyDescent="0.2">
      <c r="A591" s="298">
        <v>605010</v>
      </c>
      <c r="B591" s="298">
        <v>612510</v>
      </c>
      <c r="D591" s="298" t="s">
        <v>5768</v>
      </c>
      <c r="E591" s="298" t="s">
        <v>6146</v>
      </c>
      <c r="F591" s="298" t="s">
        <v>3122</v>
      </c>
    </row>
    <row r="592" spans="1:8" x14ac:dyDescent="0.2">
      <c r="A592" s="298">
        <v>605012</v>
      </c>
      <c r="B592" s="298">
        <v>612510</v>
      </c>
      <c r="C592" s="300">
        <v>39933</v>
      </c>
      <c r="D592" s="298" t="s">
        <v>5769</v>
      </c>
      <c r="E592" s="298" t="s">
        <v>6146</v>
      </c>
      <c r="F592" s="298" t="s">
        <v>3122</v>
      </c>
    </row>
    <row r="593" spans="1:8" x14ac:dyDescent="0.2">
      <c r="A593" s="298">
        <v>605014</v>
      </c>
      <c r="B593" s="298">
        <v>612510</v>
      </c>
      <c r="C593" s="300">
        <v>40983</v>
      </c>
      <c r="D593" s="298" t="s">
        <v>6462</v>
      </c>
      <c r="E593" s="298" t="s">
        <v>6146</v>
      </c>
      <c r="F593" s="298" t="s">
        <v>3122</v>
      </c>
    </row>
    <row r="594" spans="1:8" x14ac:dyDescent="0.2">
      <c r="A594" s="298">
        <v>605015</v>
      </c>
      <c r="B594" s="298">
        <v>613030</v>
      </c>
      <c r="D594" s="298" t="s">
        <v>1516</v>
      </c>
      <c r="E594" s="298" t="s">
        <v>6146</v>
      </c>
      <c r="F594" s="298" t="s">
        <v>5510</v>
      </c>
    </row>
    <row r="595" spans="1:8" x14ac:dyDescent="0.2">
      <c r="A595" s="298">
        <v>605020</v>
      </c>
      <c r="B595" s="298">
        <v>612510</v>
      </c>
      <c r="D595" s="298" t="s">
        <v>1518</v>
      </c>
      <c r="E595" s="298" t="s">
        <v>6146</v>
      </c>
      <c r="F595" s="298" t="s">
        <v>3122</v>
      </c>
    </row>
    <row r="596" spans="1:8" x14ac:dyDescent="0.2">
      <c r="A596" s="298">
        <v>605025</v>
      </c>
      <c r="B596" s="298">
        <v>613025</v>
      </c>
      <c r="D596" s="298" t="s">
        <v>5770</v>
      </c>
      <c r="E596" s="298" t="s">
        <v>6146</v>
      </c>
      <c r="F596" s="298" t="s">
        <v>4894</v>
      </c>
    </row>
    <row r="597" spans="1:8" x14ac:dyDescent="0.2">
      <c r="A597" s="298">
        <v>605030</v>
      </c>
      <c r="B597" s="298">
        <v>613030</v>
      </c>
      <c r="D597" s="298" t="s">
        <v>1516</v>
      </c>
      <c r="E597" s="298" t="s">
        <v>6146</v>
      </c>
      <c r="F597" s="298" t="s">
        <v>5510</v>
      </c>
    </row>
    <row r="598" spans="1:8" x14ac:dyDescent="0.2">
      <c r="A598" s="298">
        <v>605035</v>
      </c>
      <c r="B598" s="298">
        <v>612510</v>
      </c>
      <c r="D598" s="298" t="s">
        <v>1518</v>
      </c>
      <c r="E598" s="298" t="s">
        <v>6146</v>
      </c>
      <c r="F598" s="298" t="s">
        <v>3122</v>
      </c>
    </row>
    <row r="599" spans="1:8" x14ac:dyDescent="0.2">
      <c r="A599" s="298">
        <v>605040</v>
      </c>
      <c r="B599" s="298">
        <v>613040</v>
      </c>
      <c r="D599" s="298" t="s">
        <v>4288</v>
      </c>
      <c r="E599" s="298" t="s">
        <v>6146</v>
      </c>
      <c r="F599" s="298" t="s">
        <v>4898</v>
      </c>
    </row>
    <row r="600" spans="1:8" x14ac:dyDescent="0.2">
      <c r="A600" s="298">
        <v>605045</v>
      </c>
      <c r="B600" s="298">
        <v>612510</v>
      </c>
      <c r="D600" s="298" t="s">
        <v>4290</v>
      </c>
      <c r="E600" s="298" t="s">
        <v>6146</v>
      </c>
      <c r="F600" s="298" t="s">
        <v>3122</v>
      </c>
    </row>
    <row r="601" spans="1:8" x14ac:dyDescent="0.2">
      <c r="A601" s="298">
        <v>605050</v>
      </c>
      <c r="B601" s="298">
        <v>612510</v>
      </c>
      <c r="D601" s="298" t="s">
        <v>5771</v>
      </c>
      <c r="E601" s="298" t="s">
        <v>6146</v>
      </c>
      <c r="F601" s="298" t="s">
        <v>3122</v>
      </c>
    </row>
    <row r="602" spans="1:8" x14ac:dyDescent="0.2">
      <c r="A602" s="298">
        <v>605055</v>
      </c>
      <c r="B602" s="298">
        <v>612575</v>
      </c>
      <c r="D602" s="298" t="s">
        <v>3419</v>
      </c>
      <c r="E602" s="298" t="s">
        <v>6146</v>
      </c>
      <c r="F602" s="298" t="s">
        <v>5502</v>
      </c>
    </row>
    <row r="603" spans="1:8" x14ac:dyDescent="0.2">
      <c r="A603" s="298">
        <v>605060</v>
      </c>
      <c r="B603" s="298">
        <v>613060</v>
      </c>
      <c r="D603" s="298" t="s">
        <v>674</v>
      </c>
      <c r="E603" s="298" t="s">
        <v>6146</v>
      </c>
      <c r="F603" s="298" t="s">
        <v>4900</v>
      </c>
    </row>
    <row r="604" spans="1:8" x14ac:dyDescent="0.2">
      <c r="A604" s="298">
        <v>605065</v>
      </c>
      <c r="B604" s="298">
        <v>613065</v>
      </c>
      <c r="D604" s="298" t="s">
        <v>4296</v>
      </c>
      <c r="E604" s="298" t="s">
        <v>6146</v>
      </c>
      <c r="F604" s="298" t="s">
        <v>4902</v>
      </c>
    </row>
    <row r="605" spans="1:8" x14ac:dyDescent="0.2">
      <c r="A605" s="298">
        <v>605070</v>
      </c>
      <c r="B605" s="298">
        <v>612595</v>
      </c>
      <c r="C605" s="300">
        <v>40528</v>
      </c>
      <c r="D605" s="298" t="s">
        <v>6225</v>
      </c>
      <c r="E605" s="298" t="s">
        <v>6146</v>
      </c>
      <c r="F605" s="298" t="s">
        <v>4811</v>
      </c>
      <c r="H605" s="298" t="s">
        <v>6243</v>
      </c>
    </row>
    <row r="606" spans="1:8" x14ac:dyDescent="0.2">
      <c r="A606" s="298">
        <v>605075</v>
      </c>
      <c r="B606" s="298">
        <v>630010</v>
      </c>
      <c r="C606" s="300">
        <v>40599</v>
      </c>
      <c r="D606" s="298" t="s">
        <v>6242</v>
      </c>
      <c r="E606" s="298" t="s">
        <v>6146</v>
      </c>
      <c r="F606" s="298" t="s">
        <v>3255</v>
      </c>
    </row>
    <row r="607" spans="1:8" x14ac:dyDescent="0.2">
      <c r="A607" s="298">
        <v>605505</v>
      </c>
      <c r="B607" s="298">
        <v>612540</v>
      </c>
      <c r="D607" s="298" t="s">
        <v>5737</v>
      </c>
      <c r="E607" s="298" t="s">
        <v>6146</v>
      </c>
      <c r="F607" s="298" t="s">
        <v>3372</v>
      </c>
    </row>
    <row r="608" spans="1:8" x14ac:dyDescent="0.2">
      <c r="A608" s="298">
        <v>605510</v>
      </c>
      <c r="B608" s="298">
        <v>605035</v>
      </c>
      <c r="D608" s="298" t="s">
        <v>5772</v>
      </c>
      <c r="E608" s="298" t="s">
        <v>6146</v>
      </c>
      <c r="F608" s="298" t="s">
        <v>5511</v>
      </c>
      <c r="H608" s="298" t="s">
        <v>6590</v>
      </c>
    </row>
    <row r="609" spans="1:8" x14ac:dyDescent="0.2">
      <c r="A609" s="298">
        <v>605515</v>
      </c>
      <c r="B609" s="298">
        <v>612510</v>
      </c>
      <c r="D609" s="298" t="s">
        <v>3429</v>
      </c>
      <c r="E609" s="298" t="s">
        <v>6146</v>
      </c>
      <c r="F609" s="298" t="s">
        <v>3122</v>
      </c>
    </row>
    <row r="610" spans="1:8" x14ac:dyDescent="0.2">
      <c r="A610" s="298">
        <v>606005</v>
      </c>
      <c r="B610" s="298">
        <v>613075</v>
      </c>
      <c r="D610" s="298" t="s">
        <v>3573</v>
      </c>
      <c r="E610" s="298" t="s">
        <v>6146</v>
      </c>
      <c r="F610" s="298" t="s">
        <v>4904</v>
      </c>
    </row>
    <row r="611" spans="1:8" x14ac:dyDescent="0.2">
      <c r="A611" s="298">
        <v>606010</v>
      </c>
      <c r="B611" s="298">
        <v>613075</v>
      </c>
      <c r="D611" s="298" t="s">
        <v>1885</v>
      </c>
      <c r="E611" s="298" t="s">
        <v>6146</v>
      </c>
      <c r="F611" s="298" t="s">
        <v>4904</v>
      </c>
    </row>
    <row r="612" spans="1:8" x14ac:dyDescent="0.2">
      <c r="A612" s="298">
        <v>606015</v>
      </c>
      <c r="B612" s="298">
        <v>613075</v>
      </c>
      <c r="D612" s="298" t="s">
        <v>1889</v>
      </c>
      <c r="E612" s="298" t="s">
        <v>6146</v>
      </c>
      <c r="F612" s="298" t="s">
        <v>4904</v>
      </c>
    </row>
    <row r="613" spans="1:8" x14ac:dyDescent="0.2">
      <c r="A613" s="298">
        <v>606020</v>
      </c>
      <c r="B613" s="298">
        <v>613075</v>
      </c>
      <c r="D613" s="298" t="s">
        <v>1893</v>
      </c>
      <c r="E613" s="298" t="s">
        <v>6146</v>
      </c>
      <c r="F613" s="298" t="s">
        <v>4904</v>
      </c>
    </row>
    <row r="614" spans="1:8" x14ac:dyDescent="0.2">
      <c r="A614" s="298">
        <v>606025</v>
      </c>
      <c r="B614" s="298">
        <v>613075</v>
      </c>
      <c r="D614" s="298" t="s">
        <v>1895</v>
      </c>
      <c r="E614" s="298" t="s">
        <v>6146</v>
      </c>
      <c r="F614" s="298" t="s">
        <v>4904</v>
      </c>
    </row>
    <row r="615" spans="1:8" x14ac:dyDescent="0.2">
      <c r="A615" s="298">
        <v>606030</v>
      </c>
      <c r="B615" s="298">
        <v>613075</v>
      </c>
      <c r="D615" s="298" t="s">
        <v>1897</v>
      </c>
      <c r="E615" s="298" t="s">
        <v>6146</v>
      </c>
      <c r="F615" s="298" t="s">
        <v>4904</v>
      </c>
    </row>
    <row r="616" spans="1:8" x14ac:dyDescent="0.2">
      <c r="A616" s="298">
        <v>606035</v>
      </c>
      <c r="B616" s="298">
        <v>613075</v>
      </c>
      <c r="D616" s="298" t="s">
        <v>1899</v>
      </c>
      <c r="E616" s="298" t="s">
        <v>6146</v>
      </c>
      <c r="F616" s="298" t="s">
        <v>4904</v>
      </c>
    </row>
    <row r="617" spans="1:8" x14ac:dyDescent="0.2">
      <c r="A617" s="298">
        <v>606040</v>
      </c>
      <c r="B617" s="298">
        <v>613075</v>
      </c>
      <c r="D617" s="298" t="s">
        <v>1901</v>
      </c>
      <c r="E617" s="298" t="s">
        <v>6146</v>
      </c>
      <c r="F617" s="298" t="s">
        <v>4904</v>
      </c>
    </row>
    <row r="618" spans="1:8" x14ac:dyDescent="0.2">
      <c r="A618" s="298">
        <v>607010</v>
      </c>
      <c r="B618" s="311">
        <v>615010</v>
      </c>
      <c r="D618" s="298" t="s">
        <v>4298</v>
      </c>
      <c r="E618" s="298" t="s">
        <v>6146</v>
      </c>
      <c r="F618" s="298" t="s">
        <v>3096</v>
      </c>
      <c r="H618" s="298" t="s">
        <v>6118</v>
      </c>
    </row>
    <row r="619" spans="1:8" x14ac:dyDescent="0.2">
      <c r="A619" s="298">
        <v>607015</v>
      </c>
      <c r="B619" s="298">
        <v>615045</v>
      </c>
      <c r="D619" s="298" t="s">
        <v>660</v>
      </c>
      <c r="E619" s="298" t="s">
        <v>6146</v>
      </c>
      <c r="F619" s="298" t="s">
        <v>4906</v>
      </c>
    </row>
    <row r="620" spans="1:8" x14ac:dyDescent="0.2">
      <c r="A620" s="298">
        <v>607020</v>
      </c>
      <c r="B620" s="298">
        <v>615015</v>
      </c>
      <c r="D620" s="298" t="s">
        <v>4302</v>
      </c>
      <c r="E620" s="298" t="s">
        <v>6146</v>
      </c>
      <c r="F620" s="298" t="s">
        <v>732</v>
      </c>
    </row>
    <row r="621" spans="1:8" x14ac:dyDescent="0.2">
      <c r="A621" s="298">
        <v>607025</v>
      </c>
      <c r="B621" s="298">
        <v>615020</v>
      </c>
      <c r="D621" s="298" t="s">
        <v>4304</v>
      </c>
      <c r="E621" s="298" t="s">
        <v>6146</v>
      </c>
      <c r="F621" s="298" t="s">
        <v>745</v>
      </c>
    </row>
    <row r="622" spans="1:8" x14ac:dyDescent="0.2">
      <c r="A622" s="298">
        <v>607030</v>
      </c>
      <c r="B622" s="298">
        <v>615020</v>
      </c>
      <c r="C622" s="300"/>
      <c r="D622" s="298" t="s">
        <v>4306</v>
      </c>
      <c r="E622" s="298" t="s">
        <v>6146</v>
      </c>
      <c r="F622" s="298" t="s">
        <v>745</v>
      </c>
    </row>
    <row r="623" spans="1:8" x14ac:dyDescent="0.2">
      <c r="A623" s="305">
        <v>607050</v>
      </c>
      <c r="B623" s="298">
        <v>615065</v>
      </c>
      <c r="C623" s="300">
        <v>39934</v>
      </c>
      <c r="D623" s="298" t="s">
        <v>5773</v>
      </c>
      <c r="E623" s="298" t="s">
        <v>6146</v>
      </c>
      <c r="F623" s="298" t="s">
        <v>5459</v>
      </c>
    </row>
    <row r="624" spans="1:8" x14ac:dyDescent="0.2">
      <c r="A624" s="298">
        <v>607505</v>
      </c>
      <c r="B624" s="298">
        <v>637530</v>
      </c>
      <c r="D624" s="298" t="s">
        <v>3473</v>
      </c>
      <c r="E624" s="298" t="s">
        <v>6146</v>
      </c>
      <c r="F624" s="298" t="s">
        <v>1808</v>
      </c>
    </row>
    <row r="625" spans="1:6" x14ac:dyDescent="0.2">
      <c r="A625" s="298">
        <v>608005</v>
      </c>
      <c r="B625" s="298">
        <v>615080</v>
      </c>
      <c r="D625" s="298" t="s">
        <v>4543</v>
      </c>
      <c r="E625" s="298" t="s">
        <v>6146</v>
      </c>
      <c r="F625" s="298" t="s">
        <v>4908</v>
      </c>
    </row>
    <row r="626" spans="1:6" x14ac:dyDescent="0.2">
      <c r="A626" s="298">
        <v>608010</v>
      </c>
      <c r="B626" s="298">
        <v>615080</v>
      </c>
      <c r="D626" s="298" t="s">
        <v>4545</v>
      </c>
      <c r="E626" s="298" t="s">
        <v>6146</v>
      </c>
      <c r="F626" s="298" t="s">
        <v>4908</v>
      </c>
    </row>
    <row r="627" spans="1:6" x14ac:dyDescent="0.2">
      <c r="A627" s="298">
        <v>608015</v>
      </c>
      <c r="B627" s="298">
        <v>615080</v>
      </c>
      <c r="D627" s="298" t="s">
        <v>4547</v>
      </c>
      <c r="E627" s="298" t="s">
        <v>6146</v>
      </c>
      <c r="F627" s="298" t="s">
        <v>4908</v>
      </c>
    </row>
    <row r="628" spans="1:6" x14ac:dyDescent="0.2">
      <c r="A628" s="298">
        <v>608025</v>
      </c>
      <c r="B628" s="298">
        <v>615080</v>
      </c>
      <c r="D628" s="298" t="s">
        <v>5774</v>
      </c>
      <c r="E628" s="298" t="s">
        <v>6146</v>
      </c>
      <c r="F628" s="298" t="s">
        <v>4908</v>
      </c>
    </row>
    <row r="629" spans="1:6" x14ac:dyDescent="0.2">
      <c r="A629" s="298">
        <v>609005</v>
      </c>
      <c r="B629" s="298">
        <v>615070</v>
      </c>
      <c r="D629" s="298" t="s">
        <v>5775</v>
      </c>
      <c r="E629" s="298" t="s">
        <v>6146</v>
      </c>
      <c r="F629" s="298" t="s">
        <v>350</v>
      </c>
    </row>
    <row r="630" spans="1:6" x14ac:dyDescent="0.2">
      <c r="A630" s="298">
        <v>609010</v>
      </c>
      <c r="B630" s="298">
        <v>615070</v>
      </c>
      <c r="D630" s="298" t="s">
        <v>3457</v>
      </c>
      <c r="E630" s="298" t="s">
        <v>6146</v>
      </c>
      <c r="F630" s="298" t="s">
        <v>350</v>
      </c>
    </row>
    <row r="631" spans="1:6" x14ac:dyDescent="0.2">
      <c r="A631" s="298">
        <v>609015</v>
      </c>
      <c r="B631" s="298">
        <v>615070</v>
      </c>
      <c r="D631" s="298" t="s">
        <v>1747</v>
      </c>
      <c r="E631" s="298" t="s">
        <v>6146</v>
      </c>
      <c r="F631" s="298" t="s">
        <v>350</v>
      </c>
    </row>
    <row r="632" spans="1:6" x14ac:dyDescent="0.2">
      <c r="A632" s="298">
        <v>609020</v>
      </c>
      <c r="B632" s="298">
        <v>615070</v>
      </c>
      <c r="D632" s="298" t="s">
        <v>5776</v>
      </c>
      <c r="E632" s="298" t="s">
        <v>6146</v>
      </c>
      <c r="F632" s="298" t="s">
        <v>350</v>
      </c>
    </row>
    <row r="633" spans="1:6" x14ac:dyDescent="0.2">
      <c r="A633" s="298">
        <v>609025</v>
      </c>
      <c r="B633" s="298">
        <v>615070</v>
      </c>
      <c r="D633" s="298" t="s">
        <v>5777</v>
      </c>
      <c r="E633" s="298" t="s">
        <v>6146</v>
      </c>
      <c r="F633" s="298" t="s">
        <v>350</v>
      </c>
    </row>
    <row r="634" spans="1:6" x14ac:dyDescent="0.2">
      <c r="A634" s="298">
        <v>609030</v>
      </c>
      <c r="B634" s="298">
        <v>615070</v>
      </c>
      <c r="C634" s="300">
        <v>39933</v>
      </c>
      <c r="D634" s="298" t="s">
        <v>5778</v>
      </c>
      <c r="E634" s="298" t="s">
        <v>6146</v>
      </c>
      <c r="F634" s="298" t="s">
        <v>350</v>
      </c>
    </row>
    <row r="635" spans="1:6" x14ac:dyDescent="0.2">
      <c r="A635" s="298">
        <v>610005</v>
      </c>
      <c r="B635" s="298">
        <v>617530</v>
      </c>
      <c r="D635" s="298" t="s">
        <v>1347</v>
      </c>
      <c r="E635" s="298" t="s">
        <v>6146</v>
      </c>
      <c r="F635" s="298" t="s">
        <v>4911</v>
      </c>
    </row>
    <row r="636" spans="1:6" x14ac:dyDescent="0.2">
      <c r="A636" s="298">
        <v>610010</v>
      </c>
      <c r="B636" s="298">
        <v>617540</v>
      </c>
      <c r="D636" s="298" t="s">
        <v>1349</v>
      </c>
      <c r="E636" s="298" t="s">
        <v>6146</v>
      </c>
      <c r="F636" s="298" t="s">
        <v>5512</v>
      </c>
    </row>
    <row r="637" spans="1:6" x14ac:dyDescent="0.2">
      <c r="A637" s="298">
        <v>610011</v>
      </c>
      <c r="B637" s="298">
        <v>617540</v>
      </c>
      <c r="C637" s="300">
        <v>40983</v>
      </c>
      <c r="D637" s="298" t="s">
        <v>6463</v>
      </c>
      <c r="E637" s="298" t="s">
        <v>6146</v>
      </c>
      <c r="F637" s="298" t="s">
        <v>5512</v>
      </c>
    </row>
    <row r="638" spans="1:6" x14ac:dyDescent="0.2">
      <c r="A638" s="298">
        <v>610015</v>
      </c>
      <c r="B638" s="298">
        <v>617540</v>
      </c>
      <c r="D638" s="298" t="s">
        <v>1526</v>
      </c>
      <c r="E638" s="298" t="s">
        <v>6146</v>
      </c>
      <c r="F638" s="298" t="s">
        <v>5512</v>
      </c>
    </row>
    <row r="639" spans="1:6" x14ac:dyDescent="0.2">
      <c r="A639" s="298">
        <v>610020</v>
      </c>
      <c r="B639" s="298">
        <v>617540</v>
      </c>
      <c r="D639" s="298" t="s">
        <v>837</v>
      </c>
      <c r="E639" s="298" t="s">
        <v>6146</v>
      </c>
      <c r="F639" s="298" t="s">
        <v>5512</v>
      </c>
    </row>
    <row r="640" spans="1:6" x14ac:dyDescent="0.2">
      <c r="A640" s="298">
        <v>610025</v>
      </c>
      <c r="B640" s="298">
        <v>617520</v>
      </c>
      <c r="D640" s="298" t="s">
        <v>2093</v>
      </c>
      <c r="E640" s="298" t="s">
        <v>6146</v>
      </c>
      <c r="F640" s="298" t="s">
        <v>4910</v>
      </c>
    </row>
    <row r="641" spans="1:6" x14ac:dyDescent="0.2">
      <c r="A641" s="298">
        <v>610027</v>
      </c>
      <c r="B641" s="298">
        <v>617510</v>
      </c>
      <c r="C641" s="300">
        <v>40900</v>
      </c>
      <c r="D641" s="298" t="s">
        <v>6438</v>
      </c>
      <c r="E641" s="298" t="s">
        <v>6146</v>
      </c>
      <c r="F641" s="298" t="s">
        <v>3135</v>
      </c>
    </row>
    <row r="642" spans="1:6" x14ac:dyDescent="0.2">
      <c r="A642" s="298">
        <v>610030</v>
      </c>
      <c r="B642" s="298">
        <v>617530</v>
      </c>
      <c r="D642" s="298" t="s">
        <v>5779</v>
      </c>
      <c r="E642" s="298" t="s">
        <v>6146</v>
      </c>
      <c r="F642" s="298" t="s">
        <v>4911</v>
      </c>
    </row>
    <row r="643" spans="1:6" x14ac:dyDescent="0.2">
      <c r="A643" s="298">
        <v>610035</v>
      </c>
      <c r="B643" s="298">
        <v>617510</v>
      </c>
      <c r="D643" s="298" t="s">
        <v>5780</v>
      </c>
      <c r="E643" s="298" t="s">
        <v>6146</v>
      </c>
      <c r="F643" s="298" t="s">
        <v>3135</v>
      </c>
    </row>
    <row r="644" spans="1:6" x14ac:dyDescent="0.2">
      <c r="A644" s="298">
        <v>610036</v>
      </c>
      <c r="B644" s="298">
        <v>617510</v>
      </c>
      <c r="D644" s="298" t="s">
        <v>5781</v>
      </c>
      <c r="E644" s="298" t="s">
        <v>6146</v>
      </c>
      <c r="F644" s="298" t="s">
        <v>3135</v>
      </c>
    </row>
    <row r="645" spans="1:6" x14ac:dyDescent="0.2">
      <c r="A645" s="298">
        <v>610040</v>
      </c>
      <c r="B645" s="298">
        <v>617530</v>
      </c>
      <c r="D645" s="298" t="s">
        <v>5782</v>
      </c>
      <c r="E645" s="298" t="s">
        <v>6146</v>
      </c>
      <c r="F645" s="298" t="s">
        <v>4911</v>
      </c>
    </row>
    <row r="646" spans="1:6" x14ac:dyDescent="0.2">
      <c r="A646" s="298">
        <v>610045</v>
      </c>
      <c r="B646" s="298">
        <v>617550</v>
      </c>
      <c r="D646" s="298" t="s">
        <v>1363</v>
      </c>
      <c r="E646" s="298" t="s">
        <v>6146</v>
      </c>
      <c r="F646" s="298" t="s">
        <v>346</v>
      </c>
    </row>
    <row r="647" spans="1:6" x14ac:dyDescent="0.2">
      <c r="A647" s="298">
        <v>610047</v>
      </c>
      <c r="B647" s="298">
        <v>617550</v>
      </c>
      <c r="C647" s="300">
        <v>41145</v>
      </c>
      <c r="D647" s="298" t="s">
        <v>6474</v>
      </c>
      <c r="E647" s="298" t="s">
        <v>6146</v>
      </c>
      <c r="F647" s="298" t="s">
        <v>346</v>
      </c>
    </row>
    <row r="648" spans="1:6" x14ac:dyDescent="0.2">
      <c r="A648" s="298">
        <v>610050</v>
      </c>
      <c r="B648" s="298">
        <v>617550</v>
      </c>
      <c r="D648" s="298" t="s">
        <v>1365</v>
      </c>
      <c r="E648" s="298" t="s">
        <v>6146</v>
      </c>
      <c r="F648" s="298" t="s">
        <v>346</v>
      </c>
    </row>
    <row r="649" spans="1:6" x14ac:dyDescent="0.2">
      <c r="A649" s="298">
        <v>610060</v>
      </c>
      <c r="B649" s="298">
        <v>617570</v>
      </c>
      <c r="D649" s="298" t="s">
        <v>1369</v>
      </c>
      <c r="E649" s="298" t="s">
        <v>6146</v>
      </c>
      <c r="F649" s="298" t="s">
        <v>4914</v>
      </c>
    </row>
    <row r="650" spans="1:6" x14ac:dyDescent="0.2">
      <c r="A650" s="298">
        <v>610065</v>
      </c>
      <c r="B650" s="298">
        <v>617570</v>
      </c>
      <c r="D650" s="298" t="s">
        <v>1371</v>
      </c>
      <c r="E650" s="298" t="s">
        <v>6146</v>
      </c>
      <c r="F650" s="298" t="s">
        <v>4914</v>
      </c>
    </row>
    <row r="651" spans="1:6" x14ac:dyDescent="0.2">
      <c r="A651" s="298">
        <v>610070</v>
      </c>
      <c r="B651" s="298">
        <v>617575</v>
      </c>
      <c r="D651" s="298" t="s">
        <v>1373</v>
      </c>
      <c r="E651" s="298" t="s">
        <v>6146</v>
      </c>
      <c r="F651" s="298" t="s">
        <v>348</v>
      </c>
    </row>
    <row r="652" spans="1:6" x14ac:dyDescent="0.2">
      <c r="A652" s="298">
        <v>610075</v>
      </c>
      <c r="B652" s="298">
        <v>617510</v>
      </c>
      <c r="D652" s="298" t="s">
        <v>1375</v>
      </c>
      <c r="E652" s="298" t="s">
        <v>6146</v>
      </c>
      <c r="F652" s="298" t="s">
        <v>3135</v>
      </c>
    </row>
    <row r="653" spans="1:6" x14ac:dyDescent="0.2">
      <c r="A653" s="298">
        <v>610080</v>
      </c>
      <c r="B653" s="298">
        <v>617590</v>
      </c>
      <c r="D653" s="298" t="s">
        <v>1377</v>
      </c>
      <c r="E653" s="298" t="s">
        <v>6146</v>
      </c>
      <c r="F653" s="298" t="s">
        <v>4916</v>
      </c>
    </row>
    <row r="654" spans="1:6" x14ac:dyDescent="0.2">
      <c r="A654" s="298">
        <v>610085</v>
      </c>
      <c r="B654" s="298">
        <v>617570</v>
      </c>
      <c r="D654" s="298" t="s">
        <v>1379</v>
      </c>
      <c r="E654" s="298" t="s">
        <v>6146</v>
      </c>
      <c r="F654" s="298" t="s">
        <v>4914</v>
      </c>
    </row>
    <row r="655" spans="1:6" x14ac:dyDescent="0.2">
      <c r="A655" s="298">
        <v>610100</v>
      </c>
      <c r="B655" s="298">
        <v>617590</v>
      </c>
      <c r="D655" s="298" t="s">
        <v>2089</v>
      </c>
      <c r="E655" s="298" t="s">
        <v>6146</v>
      </c>
      <c r="F655" s="298" t="s">
        <v>4916</v>
      </c>
    </row>
    <row r="656" spans="1:6" x14ac:dyDescent="0.2">
      <c r="A656" s="298">
        <v>610105</v>
      </c>
      <c r="B656" s="298">
        <v>617590</v>
      </c>
      <c r="D656" s="298" t="s">
        <v>1385</v>
      </c>
      <c r="E656" s="298" t="s">
        <v>6146</v>
      </c>
      <c r="F656" s="298" t="s">
        <v>4916</v>
      </c>
    </row>
    <row r="657" spans="1:6" x14ac:dyDescent="0.2">
      <c r="A657" s="298">
        <v>610110</v>
      </c>
      <c r="B657" s="298">
        <v>617575</v>
      </c>
      <c r="D657" s="298" t="s">
        <v>1389</v>
      </c>
      <c r="E657" s="298" t="s">
        <v>6146</v>
      </c>
      <c r="F657" s="298" t="s">
        <v>348</v>
      </c>
    </row>
    <row r="658" spans="1:6" x14ac:dyDescent="0.2">
      <c r="A658" s="298">
        <v>610115</v>
      </c>
      <c r="B658" s="298">
        <v>617510</v>
      </c>
      <c r="D658" s="298" t="s">
        <v>1391</v>
      </c>
      <c r="E658" s="298" t="s">
        <v>6146</v>
      </c>
      <c r="F658" s="298" t="s">
        <v>3135</v>
      </c>
    </row>
    <row r="659" spans="1:6" x14ac:dyDescent="0.2">
      <c r="A659" s="298">
        <v>610120</v>
      </c>
      <c r="B659" s="298">
        <v>617560</v>
      </c>
      <c r="D659" s="298" t="s">
        <v>3563</v>
      </c>
      <c r="E659" s="298" t="s">
        <v>6146</v>
      </c>
      <c r="F659" s="298" t="s">
        <v>3139</v>
      </c>
    </row>
    <row r="660" spans="1:6" x14ac:dyDescent="0.2">
      <c r="A660" s="298">
        <v>610125</v>
      </c>
      <c r="B660" s="298">
        <v>617580</v>
      </c>
      <c r="D660" s="298" t="s">
        <v>1397</v>
      </c>
      <c r="E660" s="298" t="s">
        <v>6146</v>
      </c>
      <c r="F660" s="298" t="s">
        <v>6207</v>
      </c>
    </row>
    <row r="661" spans="1:6" x14ac:dyDescent="0.2">
      <c r="A661" s="298">
        <v>610130</v>
      </c>
      <c r="B661" s="298">
        <v>617580</v>
      </c>
      <c r="D661" s="298" t="s">
        <v>5783</v>
      </c>
      <c r="E661" s="298" t="s">
        <v>6146</v>
      </c>
      <c r="F661" s="298" t="s">
        <v>6207</v>
      </c>
    </row>
    <row r="662" spans="1:6" x14ac:dyDescent="0.2">
      <c r="A662" s="298">
        <v>610300</v>
      </c>
      <c r="B662" s="298">
        <v>617510</v>
      </c>
      <c r="C662" s="300">
        <v>41414</v>
      </c>
      <c r="D662" s="298" t="s">
        <v>6588</v>
      </c>
      <c r="F662" s="298" t="s">
        <v>3135</v>
      </c>
    </row>
    <row r="663" spans="1:6" x14ac:dyDescent="0.2">
      <c r="A663" s="298">
        <v>610500</v>
      </c>
      <c r="B663" s="298">
        <v>617590</v>
      </c>
      <c r="C663" s="300">
        <v>40850</v>
      </c>
      <c r="D663" s="298" t="s">
        <v>6421</v>
      </c>
      <c r="E663" s="298" t="s">
        <v>6146</v>
      </c>
      <c r="F663" s="298" t="s">
        <v>4916</v>
      </c>
    </row>
    <row r="664" spans="1:6" x14ac:dyDescent="0.2">
      <c r="A664" s="298">
        <v>611001</v>
      </c>
      <c r="B664" s="298">
        <v>617575</v>
      </c>
      <c r="D664" s="298" t="s">
        <v>5886</v>
      </c>
      <c r="E664" s="298" t="s">
        <v>6146</v>
      </c>
      <c r="F664" s="298" t="s">
        <v>348</v>
      </c>
    </row>
    <row r="665" spans="1:6" x14ac:dyDescent="0.2">
      <c r="A665" s="298">
        <v>611005</v>
      </c>
      <c r="B665" s="298">
        <v>737010</v>
      </c>
      <c r="D665" s="298" t="s">
        <v>1393</v>
      </c>
      <c r="E665" s="298" t="s">
        <v>6146</v>
      </c>
      <c r="F665" s="298" t="s">
        <v>347</v>
      </c>
    </row>
    <row r="666" spans="1:6" x14ac:dyDescent="0.2">
      <c r="A666" s="298">
        <v>611010</v>
      </c>
      <c r="B666" s="298">
        <v>617575</v>
      </c>
      <c r="D666" s="298" t="s">
        <v>1395</v>
      </c>
      <c r="E666" s="298" t="s">
        <v>6146</v>
      </c>
      <c r="F666" s="298" t="s">
        <v>348</v>
      </c>
    </row>
    <row r="667" spans="1:6" x14ac:dyDescent="0.2">
      <c r="A667" s="298">
        <v>611015</v>
      </c>
      <c r="B667" s="298">
        <v>617575</v>
      </c>
      <c r="D667" s="298" t="s">
        <v>5784</v>
      </c>
      <c r="E667" s="298" t="s">
        <v>6146</v>
      </c>
      <c r="F667" s="298" t="s">
        <v>348</v>
      </c>
    </row>
    <row r="668" spans="1:6" x14ac:dyDescent="0.2">
      <c r="A668" s="298">
        <v>611020</v>
      </c>
      <c r="B668" s="298">
        <v>617575</v>
      </c>
      <c r="D668" s="298" t="s">
        <v>5785</v>
      </c>
      <c r="E668" s="298" t="s">
        <v>6146</v>
      </c>
      <c r="F668" s="298" t="s">
        <v>348</v>
      </c>
    </row>
    <row r="669" spans="1:6" x14ac:dyDescent="0.2">
      <c r="A669" s="298">
        <v>611025</v>
      </c>
      <c r="B669" s="298">
        <v>617575</v>
      </c>
      <c r="D669" s="298" t="s">
        <v>5786</v>
      </c>
      <c r="E669" s="298" t="s">
        <v>6146</v>
      </c>
      <c r="F669" s="298" t="s">
        <v>348</v>
      </c>
    </row>
    <row r="670" spans="1:6" x14ac:dyDescent="0.2">
      <c r="A670" s="298">
        <v>611030</v>
      </c>
      <c r="B670" s="298">
        <v>617575</v>
      </c>
      <c r="D670" s="298" t="s">
        <v>5787</v>
      </c>
      <c r="E670" s="298" t="s">
        <v>6146</v>
      </c>
      <c r="F670" s="298" t="s">
        <v>348</v>
      </c>
    </row>
    <row r="671" spans="1:6" x14ac:dyDescent="0.2">
      <c r="A671" s="298">
        <v>611035</v>
      </c>
      <c r="B671" s="298">
        <v>617575</v>
      </c>
      <c r="D671" s="298" t="s">
        <v>5788</v>
      </c>
      <c r="E671" s="298" t="s">
        <v>6146</v>
      </c>
      <c r="F671" s="298" t="s">
        <v>348</v>
      </c>
    </row>
    <row r="672" spans="1:6" x14ac:dyDescent="0.2">
      <c r="A672" s="298">
        <v>611040</v>
      </c>
      <c r="B672" s="298">
        <v>617575</v>
      </c>
      <c r="D672" s="298" t="s">
        <v>5789</v>
      </c>
      <c r="E672" s="298" t="s">
        <v>6146</v>
      </c>
      <c r="F672" s="298" t="s">
        <v>348</v>
      </c>
    </row>
    <row r="673" spans="1:6" x14ac:dyDescent="0.2">
      <c r="A673" s="298">
        <v>611045</v>
      </c>
      <c r="B673" s="298">
        <v>617575</v>
      </c>
      <c r="D673" s="298" t="s">
        <v>5790</v>
      </c>
      <c r="E673" s="298" t="s">
        <v>6146</v>
      </c>
      <c r="F673" s="298" t="s">
        <v>348</v>
      </c>
    </row>
    <row r="674" spans="1:6" x14ac:dyDescent="0.2">
      <c r="A674" s="298">
        <v>611050</v>
      </c>
      <c r="B674" s="298">
        <v>617575</v>
      </c>
      <c r="D674" s="298" t="s">
        <v>5791</v>
      </c>
      <c r="E674" s="298" t="s">
        <v>6146</v>
      </c>
      <c r="F674" s="298" t="s">
        <v>348</v>
      </c>
    </row>
    <row r="675" spans="1:6" x14ac:dyDescent="0.2">
      <c r="A675" s="298">
        <v>611055</v>
      </c>
      <c r="B675" s="298">
        <v>617575</v>
      </c>
      <c r="D675" s="298" t="s">
        <v>5792</v>
      </c>
      <c r="E675" s="298" t="s">
        <v>6146</v>
      </c>
      <c r="F675" s="298" t="s">
        <v>348</v>
      </c>
    </row>
    <row r="676" spans="1:6" x14ac:dyDescent="0.2">
      <c r="A676" s="298">
        <v>612005</v>
      </c>
      <c r="B676" s="298">
        <v>638010</v>
      </c>
      <c r="D676" s="298" t="s">
        <v>5793</v>
      </c>
      <c r="E676" s="298" t="s">
        <v>6146</v>
      </c>
      <c r="F676" s="298" t="s">
        <v>5513</v>
      </c>
    </row>
    <row r="677" spans="1:6" x14ac:dyDescent="0.2">
      <c r="A677" s="298">
        <v>612006</v>
      </c>
      <c r="B677" s="298">
        <v>638010</v>
      </c>
      <c r="C677" s="300">
        <v>41071</v>
      </c>
      <c r="D677" s="298" t="s">
        <v>6467</v>
      </c>
      <c r="E677" s="298" t="s">
        <v>6146</v>
      </c>
      <c r="F677" s="298" t="s">
        <v>5513</v>
      </c>
    </row>
    <row r="678" spans="1:6" x14ac:dyDescent="0.2">
      <c r="A678" s="298">
        <v>612010</v>
      </c>
      <c r="B678" s="298">
        <v>638010</v>
      </c>
      <c r="D678" s="298" t="s">
        <v>5794</v>
      </c>
      <c r="E678" s="298" t="s">
        <v>6146</v>
      </c>
      <c r="F678" s="298" t="s">
        <v>5513</v>
      </c>
    </row>
    <row r="679" spans="1:6" x14ac:dyDescent="0.2">
      <c r="A679" s="298">
        <v>612015</v>
      </c>
      <c r="B679" s="298">
        <v>638010</v>
      </c>
      <c r="D679" s="298" t="s">
        <v>4539</v>
      </c>
      <c r="E679" s="298" t="s">
        <v>6146</v>
      </c>
      <c r="F679" s="298" t="s">
        <v>5513</v>
      </c>
    </row>
    <row r="680" spans="1:6" x14ac:dyDescent="0.2">
      <c r="A680" s="298">
        <v>612020</v>
      </c>
      <c r="B680" s="298">
        <v>638010</v>
      </c>
      <c r="D680" s="298" t="s">
        <v>4541</v>
      </c>
      <c r="E680" s="298" t="s">
        <v>6146</v>
      </c>
      <c r="F680" s="298" t="s">
        <v>5513</v>
      </c>
    </row>
    <row r="681" spans="1:6" x14ac:dyDescent="0.2">
      <c r="A681" s="298">
        <v>612021</v>
      </c>
      <c r="B681" s="298">
        <v>638010</v>
      </c>
      <c r="D681" s="298" t="s">
        <v>5795</v>
      </c>
      <c r="E681" s="298" t="s">
        <v>6146</v>
      </c>
      <c r="F681" s="298" t="s">
        <v>5513</v>
      </c>
    </row>
    <row r="682" spans="1:6" x14ac:dyDescent="0.2">
      <c r="A682" s="298">
        <v>612022</v>
      </c>
      <c r="B682" s="298">
        <v>638010</v>
      </c>
      <c r="D682" s="298" t="s">
        <v>5796</v>
      </c>
      <c r="E682" s="298" t="s">
        <v>6146</v>
      </c>
      <c r="F682" s="298" t="s">
        <v>5513</v>
      </c>
    </row>
    <row r="683" spans="1:6" x14ac:dyDescent="0.2">
      <c r="A683" s="298">
        <v>612023</v>
      </c>
      <c r="B683" s="298">
        <v>638010</v>
      </c>
      <c r="D683" s="298" t="s">
        <v>5797</v>
      </c>
      <c r="E683" s="298" t="s">
        <v>6146</v>
      </c>
      <c r="F683" s="298" t="s">
        <v>5513</v>
      </c>
    </row>
    <row r="684" spans="1:6" x14ac:dyDescent="0.2">
      <c r="A684" s="298">
        <v>612024</v>
      </c>
      <c r="B684" s="298">
        <v>638010</v>
      </c>
      <c r="D684" s="298" t="s">
        <v>5798</v>
      </c>
      <c r="E684" s="298" t="s">
        <v>6146</v>
      </c>
      <c r="F684" s="298" t="s">
        <v>5513</v>
      </c>
    </row>
    <row r="685" spans="1:6" x14ac:dyDescent="0.2">
      <c r="A685" s="298">
        <v>612025</v>
      </c>
      <c r="B685" s="298">
        <v>638010</v>
      </c>
      <c r="D685" s="298" t="s">
        <v>682</v>
      </c>
      <c r="E685" s="298" t="s">
        <v>6146</v>
      </c>
      <c r="F685" s="298" t="s">
        <v>5513</v>
      </c>
    </row>
    <row r="686" spans="1:6" x14ac:dyDescent="0.2">
      <c r="A686" s="312">
        <v>612026</v>
      </c>
      <c r="B686" s="298">
        <v>638010</v>
      </c>
      <c r="C686" s="300">
        <v>39933</v>
      </c>
      <c r="D686" s="298" t="s">
        <v>5799</v>
      </c>
      <c r="E686" s="298" t="s">
        <v>6146</v>
      </c>
      <c r="F686" s="298" t="s">
        <v>5513</v>
      </c>
    </row>
    <row r="687" spans="1:6" x14ac:dyDescent="0.2">
      <c r="A687" s="298">
        <v>613005</v>
      </c>
      <c r="B687" s="298">
        <v>631040</v>
      </c>
      <c r="D687" s="298" t="s">
        <v>1745</v>
      </c>
      <c r="E687" s="298" t="s">
        <v>6146</v>
      </c>
      <c r="F687" s="298" t="s">
        <v>4961</v>
      </c>
    </row>
    <row r="688" spans="1:6" x14ac:dyDescent="0.2">
      <c r="A688" s="298">
        <v>614005</v>
      </c>
      <c r="B688" s="298">
        <v>724090</v>
      </c>
      <c r="D688" s="298" t="s">
        <v>3431</v>
      </c>
      <c r="E688" s="298" t="s">
        <v>6146</v>
      </c>
      <c r="F688" s="298" t="s">
        <v>1807</v>
      </c>
    </row>
    <row r="689" spans="1:8" x14ac:dyDescent="0.2">
      <c r="A689" s="298">
        <v>614010</v>
      </c>
      <c r="B689" s="298">
        <v>724000</v>
      </c>
      <c r="D689" s="298" t="s">
        <v>3433</v>
      </c>
      <c r="E689" s="298" t="s">
        <v>6146</v>
      </c>
      <c r="F689" s="298" t="s">
        <v>349</v>
      </c>
    </row>
    <row r="690" spans="1:8" x14ac:dyDescent="0.2">
      <c r="A690" s="298">
        <v>614015</v>
      </c>
      <c r="B690" s="298">
        <v>737020</v>
      </c>
      <c r="D690" s="298" t="s">
        <v>3435</v>
      </c>
      <c r="E690" s="298" t="s">
        <v>6146</v>
      </c>
      <c r="F690" s="298" t="s">
        <v>1806</v>
      </c>
    </row>
    <row r="691" spans="1:8" x14ac:dyDescent="0.2">
      <c r="A691" s="298">
        <v>615005</v>
      </c>
      <c r="B691" s="298">
        <v>637590</v>
      </c>
      <c r="D691" s="298" t="s">
        <v>3463</v>
      </c>
      <c r="E691" s="298" t="s">
        <v>6146</v>
      </c>
      <c r="F691" s="298" t="s">
        <v>5514</v>
      </c>
    </row>
    <row r="692" spans="1:8" x14ac:dyDescent="0.2">
      <c r="A692" s="298">
        <v>615015</v>
      </c>
      <c r="B692" s="298">
        <v>612590</v>
      </c>
      <c r="D692" s="298" t="s">
        <v>3467</v>
      </c>
      <c r="E692" s="298" t="s">
        <v>6146</v>
      </c>
      <c r="F692" s="298" t="s">
        <v>4919</v>
      </c>
    </row>
    <row r="693" spans="1:8" x14ac:dyDescent="0.2">
      <c r="A693" s="298">
        <v>615020</v>
      </c>
      <c r="B693" s="298">
        <v>638020</v>
      </c>
      <c r="D693" s="298" t="s">
        <v>5800</v>
      </c>
      <c r="E693" s="298" t="s">
        <v>6146</v>
      </c>
      <c r="F693" s="298" t="s">
        <v>5515</v>
      </c>
    </row>
    <row r="694" spans="1:8" x14ac:dyDescent="0.2">
      <c r="A694" s="298">
        <v>615025</v>
      </c>
      <c r="B694" s="298">
        <v>737030</v>
      </c>
      <c r="D694" s="298" t="s">
        <v>3471</v>
      </c>
      <c r="E694" s="298" t="s">
        <v>6146</v>
      </c>
      <c r="F694" s="298" t="s">
        <v>352</v>
      </c>
    </row>
    <row r="695" spans="1:8" x14ac:dyDescent="0.2">
      <c r="A695" s="298">
        <v>615030</v>
      </c>
      <c r="B695" s="298">
        <v>637590</v>
      </c>
      <c r="D695" s="298" t="s">
        <v>3475</v>
      </c>
      <c r="E695" s="298" t="s">
        <v>6146</v>
      </c>
      <c r="F695" s="298" t="s">
        <v>5514</v>
      </c>
    </row>
    <row r="696" spans="1:8" x14ac:dyDescent="0.2">
      <c r="A696" s="298">
        <v>615035</v>
      </c>
      <c r="B696" s="298">
        <v>637590</v>
      </c>
      <c r="D696" s="298" t="s">
        <v>3477</v>
      </c>
      <c r="E696" s="298" t="s">
        <v>6146</v>
      </c>
      <c r="F696" s="298" t="s">
        <v>5514</v>
      </c>
    </row>
    <row r="697" spans="1:8" x14ac:dyDescent="0.2">
      <c r="A697" s="298">
        <v>615036</v>
      </c>
      <c r="B697" s="298">
        <v>737010</v>
      </c>
      <c r="C697" s="300">
        <v>41974</v>
      </c>
      <c r="D697" s="298" t="s">
        <v>7226</v>
      </c>
      <c r="F697" s="298" t="s">
        <v>347</v>
      </c>
      <c r="H697" s="298" t="s">
        <v>7227</v>
      </c>
    </row>
    <row r="698" spans="1:8" x14ac:dyDescent="0.2">
      <c r="A698" s="298">
        <v>615040</v>
      </c>
      <c r="B698" s="298">
        <v>615040</v>
      </c>
      <c r="D698" s="298" t="s">
        <v>3479</v>
      </c>
      <c r="E698" s="298" t="s">
        <v>6146</v>
      </c>
      <c r="F698" s="298" t="s">
        <v>3094</v>
      </c>
    </row>
    <row r="699" spans="1:8" x14ac:dyDescent="0.2">
      <c r="A699" s="298">
        <v>615045</v>
      </c>
      <c r="B699" s="298">
        <v>637590</v>
      </c>
      <c r="D699" s="298" t="s">
        <v>3481</v>
      </c>
      <c r="E699" s="298" t="s">
        <v>6146</v>
      </c>
      <c r="F699" s="298" t="s">
        <v>5514</v>
      </c>
    </row>
    <row r="700" spans="1:8" x14ac:dyDescent="0.2">
      <c r="A700" s="298">
        <v>615055</v>
      </c>
      <c r="B700" s="298">
        <v>602510</v>
      </c>
      <c r="D700" s="298" t="s">
        <v>3485</v>
      </c>
      <c r="E700" s="298" t="s">
        <v>6146</v>
      </c>
      <c r="F700" s="298" t="s">
        <v>1836</v>
      </c>
    </row>
    <row r="701" spans="1:8" x14ac:dyDescent="0.2">
      <c r="A701" s="298">
        <v>615060</v>
      </c>
      <c r="B701" s="298">
        <v>637590</v>
      </c>
      <c r="D701" s="298" t="s">
        <v>680</v>
      </c>
      <c r="E701" s="298" t="s">
        <v>6146</v>
      </c>
      <c r="F701" s="298" t="s">
        <v>5514</v>
      </c>
    </row>
    <row r="702" spans="1:8" x14ac:dyDescent="0.2">
      <c r="A702" s="298">
        <v>615065</v>
      </c>
      <c r="B702" s="298">
        <v>637585</v>
      </c>
      <c r="D702" s="298" t="s">
        <v>706</v>
      </c>
      <c r="E702" s="298" t="s">
        <v>6146</v>
      </c>
      <c r="F702" s="298" t="s">
        <v>1809</v>
      </c>
    </row>
    <row r="703" spans="1:8" x14ac:dyDescent="0.2">
      <c r="A703" s="298">
        <v>615070</v>
      </c>
      <c r="B703" s="298">
        <v>615015</v>
      </c>
      <c r="D703" s="298" t="s">
        <v>3489</v>
      </c>
      <c r="E703" s="298" t="s">
        <v>6146</v>
      </c>
      <c r="F703" s="298" t="s">
        <v>732</v>
      </c>
    </row>
    <row r="704" spans="1:8" x14ac:dyDescent="0.2">
      <c r="A704" s="298">
        <v>615075</v>
      </c>
      <c r="B704" s="298">
        <v>637540</v>
      </c>
      <c r="D704" s="298" t="s">
        <v>690</v>
      </c>
      <c r="E704" s="298" t="s">
        <v>6146</v>
      </c>
      <c r="F704" s="298" t="s">
        <v>4946</v>
      </c>
    </row>
    <row r="705" spans="1:7" x14ac:dyDescent="0.2">
      <c r="A705" s="298">
        <v>615500</v>
      </c>
      <c r="B705" s="298">
        <v>637590</v>
      </c>
      <c r="D705" s="298" t="s">
        <v>3491</v>
      </c>
      <c r="E705" s="298" t="s">
        <v>6146</v>
      </c>
      <c r="F705" s="298" t="s">
        <v>5514</v>
      </c>
    </row>
    <row r="706" spans="1:7" x14ac:dyDescent="0.2">
      <c r="A706" s="298">
        <v>615900</v>
      </c>
      <c r="B706" s="298">
        <v>610010</v>
      </c>
      <c r="D706" s="298" t="s">
        <v>5801</v>
      </c>
      <c r="E706" s="298" t="s">
        <v>6146</v>
      </c>
      <c r="F706" s="298" t="s">
        <v>3082</v>
      </c>
    </row>
    <row r="707" spans="1:7" x14ac:dyDescent="0.2">
      <c r="A707" s="298">
        <v>616005</v>
      </c>
      <c r="B707" s="298">
        <v>637590</v>
      </c>
      <c r="D707" s="298" t="s">
        <v>3493</v>
      </c>
      <c r="E707" s="298" t="s">
        <v>6146</v>
      </c>
      <c r="F707" s="298" t="s">
        <v>5514</v>
      </c>
    </row>
    <row r="708" spans="1:7" x14ac:dyDescent="0.2">
      <c r="A708" s="298">
        <v>616010</v>
      </c>
      <c r="B708" s="298">
        <v>615500</v>
      </c>
      <c r="D708" s="298" t="s">
        <v>3495</v>
      </c>
      <c r="E708" s="298" t="s">
        <v>6146</v>
      </c>
      <c r="F708" s="298" t="s">
        <v>3101</v>
      </c>
    </row>
    <row r="709" spans="1:7" x14ac:dyDescent="0.2">
      <c r="A709" s="298">
        <v>616020</v>
      </c>
      <c r="B709" s="298">
        <v>612515</v>
      </c>
      <c r="C709" s="300">
        <v>41710</v>
      </c>
      <c r="D709" s="298" t="s">
        <v>6611</v>
      </c>
      <c r="F709" s="298" t="s">
        <v>3121</v>
      </c>
    </row>
    <row r="710" spans="1:7" x14ac:dyDescent="0.2">
      <c r="A710" s="298">
        <v>616030</v>
      </c>
      <c r="B710" s="298">
        <v>585500</v>
      </c>
      <c r="D710" s="298" t="s">
        <v>5802</v>
      </c>
      <c r="E710" s="298" t="s">
        <v>6146</v>
      </c>
      <c r="F710" s="298" t="s">
        <v>1119</v>
      </c>
      <c r="G710" s="298" t="s">
        <v>1431</v>
      </c>
    </row>
    <row r="711" spans="1:7" x14ac:dyDescent="0.2">
      <c r="A711" s="298">
        <v>616040</v>
      </c>
      <c r="B711" s="298">
        <v>604050</v>
      </c>
      <c r="D711" s="298" t="s">
        <v>5803</v>
      </c>
      <c r="E711" s="298" t="s">
        <v>6146</v>
      </c>
      <c r="F711" s="298" t="s">
        <v>4135</v>
      </c>
    </row>
    <row r="712" spans="1:7" x14ac:dyDescent="0.2">
      <c r="A712" s="298">
        <v>616050</v>
      </c>
      <c r="B712" s="298">
        <v>612555</v>
      </c>
      <c r="C712" s="300">
        <v>40983</v>
      </c>
      <c r="D712" s="298" t="s">
        <v>6464</v>
      </c>
      <c r="E712" s="298" t="s">
        <v>6146</v>
      </c>
      <c r="F712" s="298" t="s">
        <v>3126</v>
      </c>
    </row>
    <row r="713" spans="1:7" x14ac:dyDescent="0.2">
      <c r="A713" s="298">
        <v>616060</v>
      </c>
      <c r="B713" s="298">
        <v>637590</v>
      </c>
      <c r="C713" s="300">
        <v>42418</v>
      </c>
      <c r="D713" s="298" t="s">
        <v>7436</v>
      </c>
      <c r="F713" s="298" t="s">
        <v>5514</v>
      </c>
    </row>
    <row r="714" spans="1:7" x14ac:dyDescent="0.2">
      <c r="A714" s="298">
        <v>616070</v>
      </c>
      <c r="B714" s="298">
        <v>637590</v>
      </c>
      <c r="C714" s="300">
        <v>42191</v>
      </c>
      <c r="D714" s="298" t="s">
        <v>7307</v>
      </c>
      <c r="F714" s="298" t="s">
        <v>5514</v>
      </c>
    </row>
    <row r="715" spans="1:7" x14ac:dyDescent="0.2">
      <c r="A715" s="298">
        <v>616080</v>
      </c>
      <c r="B715" s="298">
        <v>615500</v>
      </c>
      <c r="C715" s="300">
        <v>42418</v>
      </c>
      <c r="D715" s="298" t="s">
        <v>7437</v>
      </c>
      <c r="F715" s="298" t="s">
        <v>3101</v>
      </c>
    </row>
    <row r="716" spans="1:7" x14ac:dyDescent="0.2">
      <c r="A716" s="298">
        <v>701010</v>
      </c>
      <c r="B716" s="298">
        <v>656100</v>
      </c>
      <c r="D716" s="298" t="s">
        <v>1936</v>
      </c>
      <c r="E716" s="298" t="s">
        <v>6146</v>
      </c>
      <c r="F716" s="298" t="s">
        <v>3256</v>
      </c>
    </row>
    <row r="717" spans="1:7" x14ac:dyDescent="0.2">
      <c r="A717" s="298">
        <v>701020</v>
      </c>
      <c r="B717" s="298">
        <v>656100</v>
      </c>
      <c r="D717" s="298" t="s">
        <v>1167</v>
      </c>
      <c r="E717" s="298" t="s">
        <v>6146</v>
      </c>
      <c r="F717" s="298" t="s">
        <v>3256</v>
      </c>
    </row>
    <row r="718" spans="1:7" x14ac:dyDescent="0.2">
      <c r="A718" s="298">
        <v>702010</v>
      </c>
      <c r="B718" s="298">
        <v>656400</v>
      </c>
      <c r="D718" s="298" t="s">
        <v>1940</v>
      </c>
      <c r="E718" s="298" t="s">
        <v>6146</v>
      </c>
      <c r="F718" s="298" t="s">
        <v>4148</v>
      </c>
    </row>
    <row r="719" spans="1:7" x14ac:dyDescent="0.2">
      <c r="A719" s="298">
        <v>702020</v>
      </c>
      <c r="B719" s="298">
        <v>656600</v>
      </c>
      <c r="D719" s="298" t="s">
        <v>5804</v>
      </c>
      <c r="E719" s="298" t="s">
        <v>6146</v>
      </c>
      <c r="F719" s="298" t="s">
        <v>5516</v>
      </c>
    </row>
    <row r="720" spans="1:7" x14ac:dyDescent="0.2">
      <c r="A720" s="298">
        <v>702030</v>
      </c>
      <c r="B720" s="298">
        <v>656400</v>
      </c>
      <c r="D720" s="298" t="s">
        <v>1169</v>
      </c>
      <c r="E720" s="298" t="s">
        <v>6146</v>
      </c>
      <c r="F720" s="298" t="s">
        <v>4148</v>
      </c>
    </row>
    <row r="721" spans="1:6" x14ac:dyDescent="0.2">
      <c r="A721" s="298">
        <v>801010</v>
      </c>
      <c r="B721" s="298">
        <v>732500</v>
      </c>
      <c r="D721" s="298" t="s">
        <v>4132</v>
      </c>
      <c r="E721" s="298" t="s">
        <v>6146</v>
      </c>
      <c r="F721" s="298" t="s">
        <v>1834</v>
      </c>
    </row>
    <row r="722" spans="1:6" x14ac:dyDescent="0.2">
      <c r="A722" s="298">
        <v>801015</v>
      </c>
      <c r="B722" s="298">
        <v>732010</v>
      </c>
      <c r="D722" s="298" t="s">
        <v>5805</v>
      </c>
      <c r="E722" s="298" t="s">
        <v>6146</v>
      </c>
      <c r="F722" s="298" t="s">
        <v>1273</v>
      </c>
    </row>
    <row r="723" spans="1:6" x14ac:dyDescent="0.2">
      <c r="A723" s="298">
        <v>801020</v>
      </c>
      <c r="B723" s="298">
        <v>731000</v>
      </c>
      <c r="D723" s="298" t="s">
        <v>4230</v>
      </c>
      <c r="E723" s="298" t="s">
        <v>6146</v>
      </c>
      <c r="F723" s="298" t="s">
        <v>4955</v>
      </c>
    </row>
    <row r="724" spans="1:6" x14ac:dyDescent="0.2">
      <c r="A724" s="298">
        <v>801025</v>
      </c>
      <c r="B724" s="298">
        <v>731010</v>
      </c>
      <c r="D724" s="298" t="s">
        <v>5806</v>
      </c>
      <c r="E724" s="298" t="s">
        <v>6146</v>
      </c>
      <c r="F724" s="298" t="s">
        <v>4956</v>
      </c>
    </row>
    <row r="725" spans="1:6" x14ac:dyDescent="0.2">
      <c r="A725" s="298">
        <v>802010</v>
      </c>
      <c r="B725" s="298">
        <v>735000</v>
      </c>
      <c r="D725" s="298" t="s">
        <v>5807</v>
      </c>
      <c r="E725" s="298" t="s">
        <v>6146</v>
      </c>
      <c r="F725" s="298" t="s">
        <v>1281</v>
      </c>
    </row>
    <row r="726" spans="1:6" x14ac:dyDescent="0.2">
      <c r="A726" s="313">
        <v>802020</v>
      </c>
      <c r="B726" s="313">
        <v>736020</v>
      </c>
      <c r="C726" s="314" t="s">
        <v>5887</v>
      </c>
      <c r="D726" s="298" t="s">
        <v>5808</v>
      </c>
      <c r="E726" s="298" t="s">
        <v>6146</v>
      </c>
      <c r="F726" s="298" t="str">
        <f ca="1">+VLOOKUP(TEXT(B726,"000000"),Accounts!D:E,2,FALSE)</f>
        <v>Gain (Loss) On Sale Of Investments</v>
      </c>
    </row>
    <row r="727" spans="1:6" x14ac:dyDescent="0.2">
      <c r="A727" s="298">
        <v>802021</v>
      </c>
      <c r="B727" s="298">
        <v>736085</v>
      </c>
      <c r="D727" s="298" t="s">
        <v>5809</v>
      </c>
      <c r="E727" s="298" t="s">
        <v>6146</v>
      </c>
      <c r="F727" s="298" t="s">
        <v>4963</v>
      </c>
    </row>
    <row r="728" spans="1:6" x14ac:dyDescent="0.2">
      <c r="A728" s="298">
        <v>802022</v>
      </c>
      <c r="B728" s="298">
        <v>736095</v>
      </c>
      <c r="D728" s="298" t="s">
        <v>5810</v>
      </c>
      <c r="E728" s="298" t="s">
        <v>6146</v>
      </c>
      <c r="F728" s="298" t="s">
        <v>4959</v>
      </c>
    </row>
    <row r="729" spans="1:6" x14ac:dyDescent="0.2">
      <c r="A729" s="298">
        <v>811010</v>
      </c>
      <c r="B729" s="298">
        <v>754000</v>
      </c>
      <c r="D729" s="298" t="s">
        <v>5811</v>
      </c>
      <c r="E729" s="298" t="s">
        <v>6146</v>
      </c>
      <c r="F729" s="298" t="s">
        <v>59</v>
      </c>
    </row>
    <row r="730" spans="1:6" x14ac:dyDescent="0.2">
      <c r="A730" s="298">
        <v>811030</v>
      </c>
      <c r="B730" s="298">
        <v>751030</v>
      </c>
      <c r="D730" s="298" t="s">
        <v>1948</v>
      </c>
      <c r="E730" s="298" t="s">
        <v>6146</v>
      </c>
      <c r="F730" s="298" t="s">
        <v>54</v>
      </c>
    </row>
    <row r="731" spans="1:6" x14ac:dyDescent="0.2">
      <c r="A731" s="298">
        <v>811050</v>
      </c>
      <c r="B731" s="298">
        <v>751060</v>
      </c>
      <c r="D731" s="298" t="s">
        <v>5812</v>
      </c>
      <c r="E731" s="298" t="s">
        <v>6146</v>
      </c>
      <c r="F731" s="298" t="s">
        <v>5517</v>
      </c>
    </row>
    <row r="732" spans="1:6" x14ac:dyDescent="0.2">
      <c r="A732" s="298">
        <v>811060</v>
      </c>
      <c r="B732" s="298">
        <v>753000</v>
      </c>
      <c r="D732" s="298" t="s">
        <v>1966</v>
      </c>
      <c r="E732" s="298" t="s">
        <v>6146</v>
      </c>
      <c r="F732" s="298" t="s">
        <v>56</v>
      </c>
    </row>
    <row r="733" spans="1:6" x14ac:dyDescent="0.2">
      <c r="A733" s="298">
        <v>811070</v>
      </c>
      <c r="B733" s="298">
        <v>754050</v>
      </c>
      <c r="D733" s="298" t="s">
        <v>5813</v>
      </c>
      <c r="E733" s="298" t="s">
        <v>6146</v>
      </c>
      <c r="F733" s="298" t="s">
        <v>4143</v>
      </c>
    </row>
    <row r="734" spans="1:6" x14ac:dyDescent="0.2">
      <c r="A734" s="298">
        <v>811090</v>
      </c>
      <c r="B734" s="298">
        <v>754095</v>
      </c>
      <c r="D734" s="298" t="s">
        <v>1978</v>
      </c>
      <c r="E734" s="298" t="s">
        <v>6146</v>
      </c>
      <c r="F734" s="298" t="s">
        <v>4144</v>
      </c>
    </row>
    <row r="735" spans="1:6" x14ac:dyDescent="0.2">
      <c r="A735" s="298">
        <v>870010</v>
      </c>
      <c r="B735" s="298">
        <v>736000</v>
      </c>
      <c r="D735" s="298" t="s">
        <v>5814</v>
      </c>
      <c r="E735" s="298" t="s">
        <v>6146</v>
      </c>
      <c r="F735" s="298" t="s">
        <v>6399</v>
      </c>
    </row>
    <row r="736" spans="1:6" x14ac:dyDescent="0.2">
      <c r="A736" s="298">
        <v>870020</v>
      </c>
      <c r="B736" s="298">
        <v>736005</v>
      </c>
      <c r="D736" s="298" t="s">
        <v>5815</v>
      </c>
      <c r="E736" s="298" t="s">
        <v>6146</v>
      </c>
      <c r="F736" s="298" t="s">
        <v>6400</v>
      </c>
    </row>
    <row r="737" spans="1:6" x14ac:dyDescent="0.2">
      <c r="A737" s="298">
        <v>870030</v>
      </c>
      <c r="B737" s="298">
        <v>736009</v>
      </c>
      <c r="C737" s="300">
        <v>40821</v>
      </c>
      <c r="D737" s="298" t="s">
        <v>6404</v>
      </c>
      <c r="E737" s="298" t="s">
        <v>6146</v>
      </c>
      <c r="F737" s="298" t="s">
        <v>6401</v>
      </c>
    </row>
    <row r="738" spans="1:6" x14ac:dyDescent="0.2">
      <c r="A738" s="298">
        <v>880001</v>
      </c>
      <c r="B738" s="298">
        <v>724080</v>
      </c>
      <c r="D738" s="298" t="s">
        <v>1984</v>
      </c>
      <c r="E738" s="298" t="s">
        <v>6146</v>
      </c>
      <c r="F738" s="298" t="s">
        <v>3257</v>
      </c>
    </row>
    <row r="739" spans="1:6" x14ac:dyDescent="0.2">
      <c r="A739" s="298">
        <v>880010</v>
      </c>
      <c r="B739" s="298">
        <v>722000</v>
      </c>
      <c r="D739" s="298" t="s">
        <v>5816</v>
      </c>
      <c r="E739" s="298" t="s">
        <v>6146</v>
      </c>
      <c r="F739" s="298" t="s">
        <v>3755</v>
      </c>
    </row>
    <row r="740" spans="1:6" x14ac:dyDescent="0.2">
      <c r="A740" s="298">
        <v>880012</v>
      </c>
      <c r="B740" s="298">
        <v>723000</v>
      </c>
      <c r="D740" s="298" t="s">
        <v>5817</v>
      </c>
      <c r="E740" s="298" t="s">
        <v>6146</v>
      </c>
      <c r="F740" s="298" t="s">
        <v>3756</v>
      </c>
    </row>
    <row r="741" spans="1:6" x14ac:dyDescent="0.2">
      <c r="A741" s="298">
        <v>880020</v>
      </c>
      <c r="B741" s="298">
        <v>725000</v>
      </c>
      <c r="D741" s="298" t="s">
        <v>5818</v>
      </c>
      <c r="E741" s="298" t="s">
        <v>6146</v>
      </c>
      <c r="F741" s="298" t="s">
        <v>3753</v>
      </c>
    </row>
    <row r="742" spans="1:6" x14ac:dyDescent="0.2">
      <c r="A742" s="298">
        <v>880022</v>
      </c>
      <c r="B742" s="298">
        <v>726000</v>
      </c>
      <c r="D742" s="298" t="s">
        <v>5819</v>
      </c>
      <c r="E742" s="298" t="s">
        <v>6146</v>
      </c>
      <c r="F742" s="298" t="s">
        <v>3754</v>
      </c>
    </row>
    <row r="743" spans="1:6" x14ac:dyDescent="0.2">
      <c r="A743" s="298">
        <v>880030</v>
      </c>
      <c r="B743" s="298">
        <v>725010</v>
      </c>
      <c r="D743" s="298" t="s">
        <v>6149</v>
      </c>
      <c r="E743" s="298" t="s">
        <v>6146</v>
      </c>
      <c r="F743" s="298" t="s">
        <v>5888</v>
      </c>
    </row>
    <row r="744" spans="1:6" x14ac:dyDescent="0.2">
      <c r="A744" s="298">
        <v>880032</v>
      </c>
      <c r="B744" s="298">
        <v>726010</v>
      </c>
      <c r="D744" s="298" t="s">
        <v>6148</v>
      </c>
      <c r="E744" s="298" t="s">
        <v>6146</v>
      </c>
      <c r="F744" s="298" t="s">
        <v>5889</v>
      </c>
    </row>
    <row r="745" spans="1:6" x14ac:dyDescent="0.2">
      <c r="A745" s="298">
        <v>891110</v>
      </c>
      <c r="B745" s="298">
        <v>762010</v>
      </c>
      <c r="C745" s="300">
        <v>41345</v>
      </c>
      <c r="D745" s="298" t="s">
        <v>6536</v>
      </c>
      <c r="E745" s="298" t="s">
        <v>6146</v>
      </c>
      <c r="F745" s="298" t="s">
        <v>6550</v>
      </c>
    </row>
    <row r="746" spans="1:6" x14ac:dyDescent="0.2">
      <c r="A746" s="298">
        <v>891120</v>
      </c>
      <c r="B746" s="298">
        <v>761010</v>
      </c>
      <c r="C746" s="300">
        <v>41345</v>
      </c>
      <c r="D746" s="298" t="s">
        <v>6534</v>
      </c>
      <c r="E746" s="298" t="s">
        <v>6146</v>
      </c>
      <c r="F746" s="298" t="s">
        <v>6566</v>
      </c>
    </row>
    <row r="747" spans="1:6" x14ac:dyDescent="0.2">
      <c r="A747" s="298">
        <v>891210</v>
      </c>
      <c r="B747" s="298">
        <v>763010</v>
      </c>
      <c r="C747" s="300">
        <v>41345</v>
      </c>
      <c r="D747" s="298" t="s">
        <v>6538</v>
      </c>
      <c r="E747" s="298" t="s">
        <v>6146</v>
      </c>
      <c r="F747" s="298" t="s">
        <v>6552</v>
      </c>
    </row>
    <row r="748" spans="1:6" x14ac:dyDescent="0.2">
      <c r="A748" s="298">
        <v>891212</v>
      </c>
      <c r="B748" s="298">
        <v>763015</v>
      </c>
      <c r="C748" s="300">
        <v>41345</v>
      </c>
      <c r="D748" s="298" t="s">
        <v>6539</v>
      </c>
      <c r="E748" s="298" t="s">
        <v>6146</v>
      </c>
      <c r="F748" s="298" t="s">
        <v>6553</v>
      </c>
    </row>
    <row r="749" spans="1:6" x14ac:dyDescent="0.2">
      <c r="A749" s="298">
        <v>891220</v>
      </c>
      <c r="B749" s="298">
        <v>764010</v>
      </c>
      <c r="C749" s="300">
        <v>41345</v>
      </c>
      <c r="D749" s="298" t="s">
        <v>6535</v>
      </c>
      <c r="E749" s="298" t="s">
        <v>6146</v>
      </c>
      <c r="F749" s="298" t="s">
        <v>6554</v>
      </c>
    </row>
    <row r="750" spans="1:6" x14ac:dyDescent="0.2">
      <c r="A750" s="298">
        <v>891222</v>
      </c>
      <c r="B750" s="298">
        <v>764015</v>
      </c>
      <c r="C750" s="300">
        <v>41345</v>
      </c>
      <c r="D750" s="298" t="s">
        <v>6537</v>
      </c>
      <c r="E750" s="298" t="s">
        <v>6146</v>
      </c>
      <c r="F750" s="298" t="s">
        <v>6555</v>
      </c>
    </row>
    <row r="753" spans="1:8" x14ac:dyDescent="0.2">
      <c r="A753" s="298" t="s">
        <v>6066</v>
      </c>
      <c r="B753" s="298" t="s">
        <v>4803</v>
      </c>
      <c r="D753" s="298" t="s">
        <v>4747</v>
      </c>
      <c r="H753" s="298" t="s">
        <v>6067</v>
      </c>
    </row>
  </sheetData>
  <autoFilter ref="A2:H750"/>
  <sortState ref="L5:Q339">
    <sortCondition ref="L5"/>
  </sortState>
  <pageMargins left="0.1" right="0.1" top="0.2" bottom="0.2" header="0.1" footer="0.1"/>
  <pageSetup scale="10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U57"/>
  <sheetViews>
    <sheetView topLeftCell="A13" workbookViewId="0">
      <selection activeCell="B38" sqref="B38"/>
    </sheetView>
  </sheetViews>
  <sheetFormatPr defaultRowHeight="15" x14ac:dyDescent="0.25"/>
  <cols>
    <col min="1" max="1" width="9.140625" style="161"/>
    <col min="2" max="2" width="27.28515625" style="161" bestFit="1" customWidth="1"/>
    <col min="3" max="3" width="9.140625" style="161"/>
    <col min="4" max="4" width="26.85546875" style="163" customWidth="1"/>
    <col min="5" max="5" width="3.28515625" style="163" customWidth="1"/>
    <col min="6" max="6" width="5" style="163" bestFit="1" customWidth="1"/>
    <col min="7" max="7" width="17.85546875" style="163" bestFit="1" customWidth="1"/>
    <col min="8" max="8" width="3.42578125" style="163" customWidth="1"/>
    <col min="9" max="9" width="10.140625" style="163" bestFit="1" customWidth="1"/>
    <col min="10" max="10" width="15.5703125" style="163" bestFit="1" customWidth="1"/>
    <col min="11" max="11" width="9.140625" style="163"/>
    <col min="12" max="12" width="7.5703125" style="163" bestFit="1" customWidth="1"/>
    <col min="13" max="13" width="28.85546875" style="163" bestFit="1" customWidth="1"/>
    <col min="14" max="14" width="7.5703125" style="163" bestFit="1" customWidth="1"/>
    <col min="15" max="15" width="24" style="163" bestFit="1" customWidth="1"/>
    <col min="16" max="18" width="9.140625" style="163"/>
    <col min="19" max="19" width="18.85546875" style="163" bestFit="1" customWidth="1"/>
    <col min="20" max="20" width="9.140625" style="163"/>
    <col min="21" max="21" width="11.42578125" style="163" bestFit="1" customWidth="1"/>
    <col min="22" max="16384" width="9.140625" style="163"/>
  </cols>
  <sheetData>
    <row r="1" spans="1:21" ht="16.5" thickBot="1" x14ac:dyDescent="0.3">
      <c r="A1" s="284" t="s">
        <v>7173</v>
      </c>
      <c r="B1" s="285"/>
      <c r="C1" s="285"/>
      <c r="D1" s="286"/>
      <c r="F1" s="287" t="s">
        <v>7174</v>
      </c>
      <c r="G1" s="288"/>
      <c r="I1" s="287" t="s">
        <v>4749</v>
      </c>
      <c r="J1" s="288"/>
      <c r="L1" s="267" t="s">
        <v>7172</v>
      </c>
      <c r="M1" s="280"/>
      <c r="N1" s="280"/>
      <c r="O1" s="281"/>
      <c r="R1" s="267" t="s">
        <v>7175</v>
      </c>
      <c r="S1" s="280"/>
      <c r="T1" s="280"/>
      <c r="U1" s="281"/>
    </row>
    <row r="2" spans="1:21" ht="39" x14ac:dyDescent="0.25">
      <c r="A2" s="160" t="s">
        <v>6446</v>
      </c>
      <c r="B2" s="160" t="s">
        <v>6573</v>
      </c>
      <c r="C2" s="160" t="s">
        <v>6447</v>
      </c>
      <c r="D2" s="160" t="s">
        <v>6572</v>
      </c>
      <c r="F2" s="277" t="s">
        <v>4751</v>
      </c>
      <c r="G2" s="277" t="s">
        <v>6170</v>
      </c>
      <c r="I2" s="277" t="s">
        <v>7122</v>
      </c>
      <c r="J2" s="277" t="s">
        <v>6170</v>
      </c>
      <c r="L2" s="271" t="s">
        <v>7132</v>
      </c>
      <c r="M2" s="272" t="s">
        <v>7133</v>
      </c>
      <c r="N2" s="274" t="s">
        <v>7134</v>
      </c>
      <c r="O2" s="282" t="s">
        <v>7135</v>
      </c>
      <c r="P2" s="317" t="s">
        <v>7183</v>
      </c>
      <c r="R2" s="271" t="s">
        <v>7176</v>
      </c>
      <c r="S2" s="272" t="s">
        <v>7177</v>
      </c>
      <c r="T2" s="274" t="s">
        <v>6658</v>
      </c>
      <c r="U2" s="274" t="s">
        <v>7178</v>
      </c>
    </row>
    <row r="3" spans="1:21" x14ac:dyDescent="0.25">
      <c r="A3" s="161">
        <v>0</v>
      </c>
      <c r="B3" s="164"/>
      <c r="C3" s="159" t="s">
        <v>2202</v>
      </c>
      <c r="D3" s="164" t="str">
        <f ca="1">+VLOOKUP(C3,Departments!A:B,2,FALSE)</f>
        <v>None</v>
      </c>
      <c r="F3" s="279" t="s">
        <v>2202</v>
      </c>
      <c r="G3" s="278" t="s">
        <v>7119</v>
      </c>
      <c r="I3" s="278" t="s">
        <v>2334</v>
      </c>
      <c r="J3" s="278" t="s">
        <v>7119</v>
      </c>
      <c r="L3" s="270" t="s">
        <v>7136</v>
      </c>
      <c r="M3" s="270" t="s">
        <v>7137</v>
      </c>
      <c r="N3" s="276">
        <v>4100</v>
      </c>
      <c r="O3" s="270" t="str">
        <f t="shared" ref="O3:O21" ca="1" si="0">+VLOOKUP(N3,A:B,2,FALSE)</f>
        <v>TELEMARKETING</v>
      </c>
      <c r="P3" s="163" t="s">
        <v>2898</v>
      </c>
      <c r="R3" s="289" t="s">
        <v>2178</v>
      </c>
      <c r="S3" s="290" t="s">
        <v>1214</v>
      </c>
      <c r="T3" s="291" t="s">
        <v>2334</v>
      </c>
      <c r="U3" s="297" t="str">
        <f ca="1">+VLOOKUP(T3,I:J,2,FALSE)</f>
        <v>Unspecified</v>
      </c>
    </row>
    <row r="4" spans="1:21" x14ac:dyDescent="0.25">
      <c r="A4" s="159" t="s">
        <v>2202</v>
      </c>
      <c r="B4" s="164" t="s">
        <v>7119</v>
      </c>
      <c r="C4" s="159" t="s">
        <v>2202</v>
      </c>
      <c r="D4" s="164" t="str">
        <f ca="1">+VLOOKUP(C4,Departments!A:B,2,FALSE)</f>
        <v>None</v>
      </c>
      <c r="F4" s="279" t="s">
        <v>6841</v>
      </c>
      <c r="G4" s="278" t="s">
        <v>4174</v>
      </c>
      <c r="I4" s="278" t="s">
        <v>6852</v>
      </c>
      <c r="J4" s="278" t="s">
        <v>7123</v>
      </c>
      <c r="L4" s="270" t="s">
        <v>7138</v>
      </c>
      <c r="M4" s="270" t="s">
        <v>7139</v>
      </c>
      <c r="N4" s="276">
        <v>4100</v>
      </c>
      <c r="O4" s="270" t="str">
        <f t="shared" ca="1" si="0"/>
        <v>TELEMARKETING</v>
      </c>
      <c r="P4" s="163" t="s">
        <v>2898</v>
      </c>
      <c r="R4" s="292" t="s">
        <v>3778</v>
      </c>
      <c r="S4" s="293" t="s">
        <v>2932</v>
      </c>
      <c r="T4" s="294" t="s">
        <v>6849</v>
      </c>
      <c r="U4" s="297" t="str">
        <f t="shared" ref="U4:U13" ca="1" si="1">+VLOOKUP(T4,I:J,2,FALSE)</f>
        <v>MEADVILLE</v>
      </c>
    </row>
    <row r="5" spans="1:21" x14ac:dyDescent="0.25">
      <c r="A5" s="318">
        <v>6251</v>
      </c>
      <c r="B5" s="164" t="s">
        <v>6907</v>
      </c>
      <c r="C5" s="161">
        <v>9900</v>
      </c>
      <c r="D5" s="164" t="str">
        <f ca="1">+VLOOKUP(TEXT(C5,"0000"),Departments!A:B,2,FALSE)</f>
        <v>Corporate</v>
      </c>
      <c r="F5" s="279" t="s">
        <v>6861</v>
      </c>
      <c r="G5" s="278" t="s">
        <v>156</v>
      </c>
      <c r="I5" s="278" t="s">
        <v>6849</v>
      </c>
      <c r="J5" s="278" t="s">
        <v>7124</v>
      </c>
      <c r="L5" s="270" t="s">
        <v>7140</v>
      </c>
      <c r="M5" s="270" t="s">
        <v>7141</v>
      </c>
      <c r="N5" s="276">
        <v>4100</v>
      </c>
      <c r="O5" s="270" t="str">
        <f t="shared" ca="1" si="0"/>
        <v>TELEMARKETING</v>
      </c>
      <c r="R5" s="292" t="s">
        <v>3777</v>
      </c>
      <c r="S5" s="293" t="s">
        <v>2931</v>
      </c>
      <c r="T5" s="294" t="s">
        <v>6850</v>
      </c>
      <c r="U5" s="297" t="str">
        <f t="shared" ca="1" si="1"/>
        <v>HAZELHURST</v>
      </c>
    </row>
    <row r="6" spans="1:21" x14ac:dyDescent="0.25">
      <c r="A6" s="318">
        <v>1100</v>
      </c>
      <c r="B6" s="164" t="s">
        <v>6892</v>
      </c>
      <c r="C6" s="161">
        <v>9100</v>
      </c>
      <c r="D6" s="164" t="str">
        <f ca="1">+VLOOKUP(TEXT(C6,"0000"),Departments!A:B,2,FALSE)</f>
        <v>Cost of Service</v>
      </c>
      <c r="F6" s="279" t="s">
        <v>6855</v>
      </c>
      <c r="G6" s="278" t="s">
        <v>7120</v>
      </c>
      <c r="I6" s="278" t="s">
        <v>6850</v>
      </c>
      <c r="J6" s="278" t="s">
        <v>7125</v>
      </c>
      <c r="L6" s="270" t="s">
        <v>6843</v>
      </c>
      <c r="M6" s="270" t="s">
        <v>7142</v>
      </c>
      <c r="N6" s="276">
        <v>3800</v>
      </c>
      <c r="O6" s="270" t="str">
        <f t="shared" ca="1" si="0"/>
        <v>CORP SALES</v>
      </c>
      <c r="P6" s="163" t="s">
        <v>6843</v>
      </c>
      <c r="R6" s="292" t="s">
        <v>3779</v>
      </c>
      <c r="S6" s="293" t="s">
        <v>2933</v>
      </c>
      <c r="T6" s="294" t="s">
        <v>2334</v>
      </c>
      <c r="U6" s="297" t="str">
        <f t="shared" ca="1" si="1"/>
        <v>Unspecified</v>
      </c>
    </row>
    <row r="7" spans="1:21" x14ac:dyDescent="0.25">
      <c r="A7" s="161">
        <v>1200</v>
      </c>
      <c r="B7" s="164" t="s">
        <v>7193</v>
      </c>
      <c r="C7" s="161">
        <v>9100</v>
      </c>
      <c r="D7" s="164" t="str">
        <f ca="1">+VLOOKUP(TEXT(C7,"0000"),Departments!A:B,2,FALSE)</f>
        <v>Cost of Service</v>
      </c>
      <c r="F7" s="279" t="s">
        <v>6868</v>
      </c>
      <c r="G7" s="278" t="s">
        <v>4354</v>
      </c>
      <c r="I7" s="278" t="s">
        <v>6411</v>
      </c>
      <c r="J7" s="278" t="s">
        <v>7126</v>
      </c>
      <c r="L7" s="270" t="s">
        <v>7143</v>
      </c>
      <c r="M7" s="270" t="s">
        <v>7144</v>
      </c>
      <c r="N7" s="276">
        <v>4100</v>
      </c>
      <c r="O7" s="270" t="str">
        <f t="shared" ca="1" si="0"/>
        <v>TELEMARKETING</v>
      </c>
      <c r="P7" s="163" t="s">
        <v>7184</v>
      </c>
      <c r="R7" s="289" t="s">
        <v>3776</v>
      </c>
      <c r="S7" s="290" t="s">
        <v>2930</v>
      </c>
      <c r="T7" s="291" t="s">
        <v>6851</v>
      </c>
      <c r="U7" s="297" t="str">
        <f t="shared" ca="1" si="1"/>
        <v>MADISON</v>
      </c>
    </row>
    <row r="8" spans="1:21" x14ac:dyDescent="0.25">
      <c r="A8" s="161">
        <v>1300</v>
      </c>
      <c r="B8" s="164" t="s">
        <v>7194</v>
      </c>
      <c r="C8" s="161">
        <v>9100</v>
      </c>
      <c r="D8" s="164" t="str">
        <f ca="1">+VLOOKUP(TEXT(C8,"0000"),Departments!A:B,2,FALSE)</f>
        <v>Cost of Service</v>
      </c>
      <c r="F8" s="279" t="s">
        <v>6870</v>
      </c>
      <c r="G8" s="278" t="s">
        <v>6871</v>
      </c>
      <c r="I8" s="278" t="s">
        <v>6851</v>
      </c>
      <c r="J8" s="278" t="s">
        <v>7127</v>
      </c>
      <c r="L8" s="270" t="s">
        <v>7145</v>
      </c>
      <c r="M8" s="270" t="s">
        <v>7146</v>
      </c>
      <c r="N8" s="276">
        <v>4100</v>
      </c>
      <c r="O8" s="270" t="str">
        <f t="shared" ca="1" si="0"/>
        <v>TELEMARKETING</v>
      </c>
      <c r="P8" s="163" t="s">
        <v>7184</v>
      </c>
      <c r="R8" s="292" t="s">
        <v>4738</v>
      </c>
      <c r="S8" s="293" t="s">
        <v>5983</v>
      </c>
      <c r="T8" s="294" t="s">
        <v>6851</v>
      </c>
      <c r="U8" s="297" t="str">
        <f t="shared" ca="1" si="1"/>
        <v>MADISON</v>
      </c>
    </row>
    <row r="9" spans="1:21" x14ac:dyDescent="0.25">
      <c r="A9" s="161">
        <v>1305</v>
      </c>
      <c r="B9" s="164" t="s">
        <v>7246</v>
      </c>
      <c r="C9" s="161">
        <v>9100</v>
      </c>
      <c r="D9" s="164" t="str">
        <f ca="1">+VLOOKUP(TEXT(C9,"0000"),Departments!A:B,2,FALSE)</f>
        <v>Cost of Service</v>
      </c>
      <c r="F9" s="279" t="s">
        <v>1344</v>
      </c>
      <c r="G9" s="278" t="s">
        <v>7121</v>
      </c>
      <c r="I9" s="278" t="s">
        <v>7128</v>
      </c>
      <c r="J9" s="278" t="s">
        <v>7129</v>
      </c>
      <c r="L9" s="270" t="s">
        <v>7147</v>
      </c>
      <c r="M9" s="270" t="s">
        <v>7148</v>
      </c>
      <c r="N9" s="276">
        <v>3812</v>
      </c>
      <c r="O9" s="270" t="str">
        <f t="shared" ca="1" si="0"/>
        <v>COMMERCIAL SALES</v>
      </c>
      <c r="P9" s="163" t="s">
        <v>7184</v>
      </c>
      <c r="R9" s="292" t="s">
        <v>4739</v>
      </c>
      <c r="S9" s="293" t="s">
        <v>4740</v>
      </c>
      <c r="T9" s="294" t="s">
        <v>6852</v>
      </c>
      <c r="U9" s="297" t="str">
        <f t="shared" ca="1" si="1"/>
        <v>HATTIESBURG</v>
      </c>
    </row>
    <row r="10" spans="1:21" x14ac:dyDescent="0.25">
      <c r="A10" s="161">
        <v>1307</v>
      </c>
      <c r="B10" s="164" t="s">
        <v>7248</v>
      </c>
      <c r="C10" s="161">
        <v>9100</v>
      </c>
      <c r="D10" s="164" t="str">
        <f ca="1">+VLOOKUP(TEXT(C10,"0000"),Departments!A:B,2,FALSE)</f>
        <v>Cost of Service</v>
      </c>
      <c r="I10" s="278" t="s">
        <v>7130</v>
      </c>
      <c r="J10" s="278" t="s">
        <v>7131</v>
      </c>
      <c r="L10" s="270" t="s">
        <v>7149</v>
      </c>
      <c r="M10" s="270" t="s">
        <v>7150</v>
      </c>
      <c r="N10" s="276">
        <v>3812</v>
      </c>
      <c r="O10" s="270" t="str">
        <f t="shared" ca="1" si="0"/>
        <v>COMMERCIAL SALES</v>
      </c>
      <c r="P10" s="163" t="s">
        <v>7184</v>
      </c>
      <c r="R10" s="292" t="s">
        <v>4216</v>
      </c>
      <c r="S10" s="293" t="s">
        <v>4754</v>
      </c>
      <c r="T10" s="294" t="s">
        <v>6411</v>
      </c>
      <c r="U10" s="297" t="str">
        <f t="shared" ca="1" si="1"/>
        <v>INDIANOLA</v>
      </c>
    </row>
    <row r="11" spans="1:21" x14ac:dyDescent="0.25">
      <c r="A11" s="161">
        <v>1309</v>
      </c>
      <c r="B11" s="164" t="s">
        <v>7247</v>
      </c>
      <c r="C11" s="161">
        <v>9100</v>
      </c>
      <c r="D11" s="164" t="str">
        <f ca="1">+VLOOKUP(TEXT(C11,"0000"),Departments!A:B,2,FALSE)</f>
        <v>Cost of Service</v>
      </c>
      <c r="L11" s="270" t="s">
        <v>7151</v>
      </c>
      <c r="M11" s="270" t="s">
        <v>7152</v>
      </c>
      <c r="N11" s="276">
        <v>3810</v>
      </c>
      <c r="O11" s="270" t="str">
        <f t="shared" ca="1" si="0"/>
        <v>GOVT SALES</v>
      </c>
      <c r="P11" s="163" t="s">
        <v>7184</v>
      </c>
      <c r="R11" s="289" t="s">
        <v>2455</v>
      </c>
      <c r="S11" s="290" t="s">
        <v>4735</v>
      </c>
      <c r="T11" s="291" t="s">
        <v>2334</v>
      </c>
      <c r="U11" s="297" t="str">
        <f t="shared" ca="1" si="1"/>
        <v>Unspecified</v>
      </c>
    </row>
    <row r="12" spans="1:21" x14ac:dyDescent="0.25">
      <c r="A12" s="161">
        <v>1350</v>
      </c>
      <c r="B12" s="164" t="s">
        <v>7249</v>
      </c>
      <c r="C12" s="161">
        <v>9100</v>
      </c>
      <c r="D12" s="164" t="str">
        <f ca="1">+VLOOKUP(TEXT(C12,"0000"),Departments!A:B,2,FALSE)</f>
        <v>Cost of Service</v>
      </c>
      <c r="L12" s="270" t="s">
        <v>7153</v>
      </c>
      <c r="M12" s="270" t="s">
        <v>7154</v>
      </c>
      <c r="N12" s="276">
        <v>3810</v>
      </c>
      <c r="O12" s="270" t="str">
        <f t="shared" ca="1" si="0"/>
        <v>GOVT SALES</v>
      </c>
      <c r="P12" s="163" t="s">
        <v>7184</v>
      </c>
      <c r="R12" s="295" t="s">
        <v>2179</v>
      </c>
      <c r="S12" s="296" t="s">
        <v>7179</v>
      </c>
      <c r="T12" s="295" t="s">
        <v>7128</v>
      </c>
      <c r="U12" s="297" t="str">
        <f t="shared" ca="1" si="1"/>
        <v>RIDGELAND</v>
      </c>
    </row>
    <row r="13" spans="1:21" x14ac:dyDescent="0.25">
      <c r="A13" s="161">
        <v>1360</v>
      </c>
      <c r="B13" s="164" t="s">
        <v>7250</v>
      </c>
      <c r="C13" s="161">
        <v>9100</v>
      </c>
      <c r="D13" s="164" t="str">
        <f ca="1">+VLOOKUP(TEXT(C13,"0000"),Departments!A:B,2,FALSE)</f>
        <v>Cost of Service</v>
      </c>
      <c r="L13" s="283" t="s">
        <v>7155</v>
      </c>
      <c r="M13" s="283" t="s">
        <v>7156</v>
      </c>
      <c r="N13" s="276">
        <v>4100</v>
      </c>
      <c r="O13" s="270" t="str">
        <f t="shared" ca="1" si="0"/>
        <v>TELEMARKETING</v>
      </c>
      <c r="P13" s="163" t="s">
        <v>7185</v>
      </c>
      <c r="R13" s="295" t="s">
        <v>7180</v>
      </c>
      <c r="S13" s="296" t="s">
        <v>7181</v>
      </c>
      <c r="T13" s="295" t="s">
        <v>7130</v>
      </c>
      <c r="U13" s="297" t="str">
        <f t="shared" ca="1" si="1"/>
        <v>QUITMAN</v>
      </c>
    </row>
    <row r="14" spans="1:21" x14ac:dyDescent="0.25">
      <c r="A14" s="161">
        <v>1380</v>
      </c>
      <c r="B14" s="164" t="s">
        <v>7452</v>
      </c>
      <c r="C14" s="161">
        <v>9100</v>
      </c>
      <c r="D14" s="164" t="str">
        <f ca="1">+VLOOKUP(TEXT(C14,"0000"),Departments!A:B,2,FALSE)</f>
        <v>Cost of Service</v>
      </c>
      <c r="L14" s="270" t="s">
        <v>7157</v>
      </c>
      <c r="M14" s="270" t="s">
        <v>2215</v>
      </c>
      <c r="N14" s="276">
        <v>4100</v>
      </c>
      <c r="O14" s="270" t="str">
        <f t="shared" ca="1" si="0"/>
        <v>TELEMARKETING</v>
      </c>
      <c r="P14" s="163" t="s">
        <v>2898</v>
      </c>
    </row>
    <row r="15" spans="1:21" x14ac:dyDescent="0.25">
      <c r="A15" s="161">
        <v>1401</v>
      </c>
      <c r="B15" s="164" t="s">
        <v>4302</v>
      </c>
      <c r="C15" s="161">
        <v>9100</v>
      </c>
      <c r="D15" s="164" t="str">
        <f ca="1">+VLOOKUP(TEXT(C15,"0000"),Departments!A:B,2,FALSE)</f>
        <v>Cost of Service</v>
      </c>
      <c r="L15" s="270" t="s">
        <v>7158</v>
      </c>
      <c r="M15" s="270" t="s">
        <v>7159</v>
      </c>
      <c r="N15" s="276">
        <v>4100</v>
      </c>
      <c r="O15" s="270" t="str">
        <f t="shared" ca="1" si="0"/>
        <v>TELEMARKETING</v>
      </c>
      <c r="P15" s="163" t="s">
        <v>2898</v>
      </c>
    </row>
    <row r="16" spans="1:21" x14ac:dyDescent="0.25">
      <c r="A16" s="161">
        <v>1402</v>
      </c>
      <c r="B16" s="164" t="s">
        <v>7195</v>
      </c>
      <c r="C16" s="161">
        <v>9100</v>
      </c>
      <c r="D16" s="164" t="str">
        <f ca="1">+VLOOKUP(TEXT(C16,"0000"),Departments!A:B,2,FALSE)</f>
        <v>Cost of Service</v>
      </c>
      <c r="L16" s="270" t="s">
        <v>7160</v>
      </c>
      <c r="M16" s="270" t="s">
        <v>7161</v>
      </c>
      <c r="N16" s="276">
        <v>4100</v>
      </c>
      <c r="O16" s="270" t="str">
        <f t="shared" ca="1" si="0"/>
        <v>TELEMARKETING</v>
      </c>
      <c r="P16" s="163" t="s">
        <v>2898</v>
      </c>
    </row>
    <row r="17" spans="1:16" x14ac:dyDescent="0.25">
      <c r="A17" s="161">
        <v>1403</v>
      </c>
      <c r="B17" s="164" t="s">
        <v>7196</v>
      </c>
      <c r="C17" s="161">
        <v>9100</v>
      </c>
      <c r="D17" s="164" t="str">
        <f ca="1">+VLOOKUP(TEXT(C17,"0000"),Departments!A:B,2,FALSE)</f>
        <v>Cost of Service</v>
      </c>
      <c r="L17" s="270" t="s">
        <v>7162</v>
      </c>
      <c r="M17" s="270" t="s">
        <v>7163</v>
      </c>
      <c r="N17" s="276">
        <v>4100</v>
      </c>
      <c r="O17" s="270" t="str">
        <f t="shared" ca="1" si="0"/>
        <v>TELEMARKETING</v>
      </c>
      <c r="P17" s="163" t="s">
        <v>2898</v>
      </c>
    </row>
    <row r="18" spans="1:16" x14ac:dyDescent="0.25">
      <c r="A18" s="161">
        <v>1404</v>
      </c>
      <c r="B18" s="164" t="s">
        <v>7197</v>
      </c>
      <c r="C18" s="161">
        <v>9100</v>
      </c>
      <c r="D18" s="164" t="str">
        <f ca="1">+VLOOKUP(TEXT(C18,"0000"),Departments!A:B,2,FALSE)</f>
        <v>Cost of Service</v>
      </c>
      <c r="L18" s="270" t="s">
        <v>7164</v>
      </c>
      <c r="M18" s="270" t="s">
        <v>7165</v>
      </c>
      <c r="N18" s="276">
        <v>4100</v>
      </c>
      <c r="O18" s="270" t="str">
        <f t="shared" ca="1" si="0"/>
        <v>TELEMARKETING</v>
      </c>
      <c r="P18" s="163" t="s">
        <v>2898</v>
      </c>
    </row>
    <row r="19" spans="1:16" x14ac:dyDescent="0.25">
      <c r="A19" s="161">
        <v>1405</v>
      </c>
      <c r="B19" s="164" t="s">
        <v>7198</v>
      </c>
      <c r="C19" s="161">
        <v>9100</v>
      </c>
      <c r="D19" s="164" t="str">
        <f ca="1">+VLOOKUP(TEXT(C19,"0000"),Departments!A:B,2,FALSE)</f>
        <v>Cost of Service</v>
      </c>
      <c r="L19" s="270" t="s">
        <v>7166</v>
      </c>
      <c r="M19" s="270" t="s">
        <v>7167</v>
      </c>
      <c r="N19" s="276">
        <v>3812</v>
      </c>
      <c r="O19" s="270" t="str">
        <f t="shared" ca="1" si="0"/>
        <v>COMMERCIAL SALES</v>
      </c>
      <c r="P19" s="163" t="s">
        <v>2898</v>
      </c>
    </row>
    <row r="20" spans="1:16" x14ac:dyDescent="0.25">
      <c r="A20" s="161">
        <v>1406</v>
      </c>
      <c r="B20" s="164" t="s">
        <v>7199</v>
      </c>
      <c r="C20" s="161">
        <v>9100</v>
      </c>
      <c r="D20" s="164" t="str">
        <f ca="1">+VLOOKUP(TEXT(C20,"0000"),Departments!A:B,2,FALSE)</f>
        <v>Cost of Service</v>
      </c>
      <c r="L20" s="270" t="s">
        <v>7168</v>
      </c>
      <c r="M20" s="270" t="s">
        <v>7169</v>
      </c>
      <c r="N20" s="276">
        <v>3812</v>
      </c>
      <c r="O20" s="270" t="str">
        <f t="shared" ca="1" si="0"/>
        <v>COMMERCIAL SALES</v>
      </c>
      <c r="P20" s="163" t="s">
        <v>2898</v>
      </c>
    </row>
    <row r="21" spans="1:16" x14ac:dyDescent="0.25">
      <c r="A21" s="161">
        <v>1407</v>
      </c>
      <c r="B21" s="164" t="s">
        <v>7200</v>
      </c>
      <c r="C21" s="161">
        <v>9100</v>
      </c>
      <c r="D21" s="164" t="str">
        <f ca="1">+VLOOKUP(TEXT(C21,"0000"),Departments!A:B,2,FALSE)</f>
        <v>Cost of Service</v>
      </c>
      <c r="L21" s="270" t="s">
        <v>7170</v>
      </c>
      <c r="M21" s="270" t="s">
        <v>7171</v>
      </c>
      <c r="N21" s="276">
        <v>4100</v>
      </c>
      <c r="O21" s="270" t="str">
        <f t="shared" ca="1" si="0"/>
        <v>TELEMARKETING</v>
      </c>
      <c r="P21" s="163" t="s">
        <v>6843</v>
      </c>
    </row>
    <row r="22" spans="1:16" x14ac:dyDescent="0.25">
      <c r="A22" s="161">
        <v>1501</v>
      </c>
      <c r="B22" s="164" t="s">
        <v>7201</v>
      </c>
      <c r="C22" s="161">
        <v>9100</v>
      </c>
      <c r="D22" s="164" t="str">
        <f ca="1">+VLOOKUP(TEXT(C22,"0000"),Departments!A:B,2,FALSE)</f>
        <v>Cost of Service</v>
      </c>
    </row>
    <row r="23" spans="1:16" x14ac:dyDescent="0.25">
      <c r="A23" s="161">
        <v>1502</v>
      </c>
      <c r="B23" s="164" t="s">
        <v>7202</v>
      </c>
      <c r="C23" s="161">
        <v>9100</v>
      </c>
      <c r="D23" s="164" t="str">
        <f ca="1">+VLOOKUP(TEXT(C23,"0000"),Departments!A:B,2,FALSE)</f>
        <v>Cost of Service</v>
      </c>
    </row>
    <row r="24" spans="1:16" ht="15.75" thickBot="1" x14ac:dyDescent="0.3">
      <c r="A24" s="161">
        <v>1601</v>
      </c>
      <c r="B24" s="164" t="s">
        <v>6911</v>
      </c>
      <c r="C24" s="161">
        <v>9100</v>
      </c>
      <c r="D24" s="164" t="str">
        <f ca="1">+VLOOKUP(TEXT(C24,"0000"),Departments!A:B,2,FALSE)</f>
        <v>Cost of Service</v>
      </c>
    </row>
    <row r="25" spans="1:16" ht="16.5" thickBot="1" x14ac:dyDescent="0.3">
      <c r="A25" s="161">
        <v>1602</v>
      </c>
      <c r="B25" s="164" t="s">
        <v>7242</v>
      </c>
      <c r="C25" s="161">
        <v>9100</v>
      </c>
      <c r="D25" s="164" t="str">
        <f ca="1">+VLOOKUP(TEXT(C25,"0000"),Departments!A:B,2,FALSE)</f>
        <v>Cost of Service</v>
      </c>
      <c r="L25" s="267" t="s">
        <v>7182</v>
      </c>
      <c r="M25" s="280"/>
      <c r="N25" s="280"/>
      <c r="O25" s="281"/>
    </row>
    <row r="26" spans="1:16" x14ac:dyDescent="0.25">
      <c r="A26" s="318">
        <v>6011</v>
      </c>
      <c r="B26" s="164" t="s">
        <v>7210</v>
      </c>
      <c r="C26" s="161">
        <v>9100</v>
      </c>
      <c r="D26" s="164" t="str">
        <f ca="1">+VLOOKUP(TEXT(C26,"0000"),Departments!A:B,2,FALSE)</f>
        <v>Cost of Service</v>
      </c>
      <c r="L26" s="163" t="s">
        <v>2202</v>
      </c>
      <c r="M26" s="163" t="str">
        <f ca="1">+VLOOKUP(L26,Departments!A:B,2,FALSE)</f>
        <v>None</v>
      </c>
      <c r="N26" s="276">
        <v>6251</v>
      </c>
      <c r="O26" s="270" t="str">
        <f t="shared" ref="O26:O36" ca="1" si="2">+VLOOKUP(N26,A:B,2,FALSE)</f>
        <v>CORPORATE</v>
      </c>
    </row>
    <row r="27" spans="1:16" x14ac:dyDescent="0.25">
      <c r="A27" s="318">
        <v>3101</v>
      </c>
      <c r="B27" s="164" t="s">
        <v>7203</v>
      </c>
      <c r="C27" s="161">
        <v>9310</v>
      </c>
      <c r="D27" s="164" t="str">
        <f ca="1">+VLOOKUP(TEXT(C27,"0000"),Departments!A:B,2,FALSE)</f>
        <v>Marketing</v>
      </c>
      <c r="L27" s="163" t="s">
        <v>19</v>
      </c>
      <c r="M27" s="163" t="str">
        <f ca="1">+VLOOKUP(L27,Departments!A:B,2,FALSE)</f>
        <v>Direct service costs</v>
      </c>
      <c r="N27" s="276">
        <v>1401</v>
      </c>
      <c r="O27" s="270" t="str">
        <f t="shared" ca="1" si="2"/>
        <v>ENGINEERING</v>
      </c>
    </row>
    <row r="28" spans="1:16" x14ac:dyDescent="0.25">
      <c r="A28" s="318">
        <v>3400</v>
      </c>
      <c r="B28" s="164" t="s">
        <v>7204</v>
      </c>
      <c r="C28" s="161">
        <v>9320</v>
      </c>
      <c r="D28" s="164" t="str">
        <f ca="1">+VLOOKUP(TEXT(C28,"0000"),Departments!A:B,2,FALSE)</f>
        <v>Retail Sales</v>
      </c>
      <c r="L28" s="163" t="s">
        <v>22</v>
      </c>
      <c r="M28" s="163" t="str">
        <f ca="1">+VLOOKUP(L28,Departments!A:B,2,FALSE)</f>
        <v>Field Services</v>
      </c>
      <c r="N28" s="276">
        <v>1100</v>
      </c>
      <c r="O28" s="270" t="str">
        <f t="shared" ca="1" si="2"/>
        <v>TECHNICAL</v>
      </c>
    </row>
    <row r="29" spans="1:16" x14ac:dyDescent="0.25">
      <c r="A29" s="318">
        <v>3510</v>
      </c>
      <c r="B29" s="164" t="s">
        <v>7243</v>
      </c>
      <c r="C29" s="161">
        <v>9320</v>
      </c>
      <c r="D29" s="164" t="s">
        <v>6209</v>
      </c>
      <c r="L29" s="163" t="s">
        <v>23</v>
      </c>
      <c r="M29" s="163" t="str">
        <f ca="1">+VLOOKUP(L29,Departments!A:B,2,FALSE)</f>
        <v>Retail operations</v>
      </c>
      <c r="N29" s="276">
        <v>1601</v>
      </c>
      <c r="O29" s="270" t="str">
        <f t="shared" ca="1" si="2"/>
        <v>SWITCH OPERATIONS</v>
      </c>
    </row>
    <row r="30" spans="1:16" x14ac:dyDescent="0.25">
      <c r="A30" s="318">
        <v>3520</v>
      </c>
      <c r="B30" s="164" t="s">
        <v>7453</v>
      </c>
      <c r="C30" s="161">
        <v>9320</v>
      </c>
      <c r="D30" s="164" t="str">
        <f ca="1">+VLOOKUP(TEXT(C30,"0000"),Departments!A:B,2,FALSE)</f>
        <v>Retail Sales</v>
      </c>
      <c r="L30" s="163" t="s">
        <v>1337</v>
      </c>
      <c r="M30" s="163" t="str">
        <f ca="1">+VLOOKUP(L30,Departments!A:B,2,FALSE)</f>
        <v>Systems</v>
      </c>
      <c r="N30" s="276">
        <v>6051</v>
      </c>
      <c r="O30" s="270" t="str">
        <f t="shared" ca="1" si="2"/>
        <v>IT INFRASTRUCTURE</v>
      </c>
    </row>
    <row r="31" spans="1:16" x14ac:dyDescent="0.25">
      <c r="A31" s="318">
        <v>3530</v>
      </c>
      <c r="B31" s="164" t="s">
        <v>7454</v>
      </c>
      <c r="C31" s="161">
        <v>9320</v>
      </c>
      <c r="D31" s="164" t="str">
        <f>+VLOOKUP(TEXT(C31,"0000"),Departments!A:B,2,FALSE)</f>
        <v>Retail Sales</v>
      </c>
      <c r="L31" s="163" t="s">
        <v>24</v>
      </c>
      <c r="M31" s="163" t="str">
        <f ca="1">+VLOOKUP(L31,Departments!A:B,2,FALSE)</f>
        <v>Accounting</v>
      </c>
      <c r="N31" s="276">
        <v>6201</v>
      </c>
      <c r="O31" s="270" t="str">
        <f t="shared" ca="1" si="2"/>
        <v>ACCOUNTING</v>
      </c>
    </row>
    <row r="32" spans="1:16" x14ac:dyDescent="0.25">
      <c r="A32" s="318">
        <v>3800</v>
      </c>
      <c r="B32" s="164" t="s">
        <v>7192</v>
      </c>
      <c r="C32" s="161">
        <v>9320</v>
      </c>
      <c r="D32" s="164" t="str">
        <f ca="1">+VLOOKUP(TEXT(C32,"0000"),Departments!A:B,2,FALSE)</f>
        <v>Retail Sales</v>
      </c>
      <c r="L32" s="163" t="s">
        <v>1333</v>
      </c>
      <c r="M32" s="163" t="str">
        <f ca="1">+VLOOKUP(L32,Departments!A:B,2,FALSE)</f>
        <v>Provisioning</v>
      </c>
      <c r="N32" s="276">
        <v>6035</v>
      </c>
      <c r="O32" s="270" t="str">
        <f t="shared" ca="1" si="2"/>
        <v>BILLING</v>
      </c>
    </row>
    <row r="33" spans="1:15" x14ac:dyDescent="0.25">
      <c r="A33" s="318">
        <v>3805</v>
      </c>
      <c r="B33" s="164" t="s">
        <v>7245</v>
      </c>
      <c r="C33" s="161">
        <v>9320</v>
      </c>
      <c r="D33" s="164" t="str">
        <f ca="1">+VLOOKUP(TEXT(C33,"0000"),Departments!A:B,2,FALSE)</f>
        <v>Retail Sales</v>
      </c>
      <c r="L33" s="163" t="s">
        <v>1334</v>
      </c>
      <c r="M33" s="163" t="str">
        <f ca="1">+VLOOKUP(L33,Departments!A:B,2,FALSE)</f>
        <v>Call Center Services</v>
      </c>
      <c r="N33" s="276">
        <v>6015</v>
      </c>
      <c r="O33" s="270" t="str">
        <f t="shared" ca="1" si="2"/>
        <v>CUSTOMER CARE</v>
      </c>
    </row>
    <row r="34" spans="1:15" x14ac:dyDescent="0.25">
      <c r="A34" s="318">
        <v>3810</v>
      </c>
      <c r="B34" s="164" t="s">
        <v>7205</v>
      </c>
      <c r="C34" s="161">
        <v>9320</v>
      </c>
      <c r="D34" s="164" t="str">
        <f ca="1">+VLOOKUP(TEXT(C34,"0000"),Departments!A:B,2,FALSE)</f>
        <v>Retail Sales</v>
      </c>
      <c r="L34" s="163" t="s">
        <v>1340</v>
      </c>
      <c r="M34" s="163" t="str">
        <f ca="1">+VLOOKUP(L34,Departments!A:B,2,FALSE)</f>
        <v>Commercial sales</v>
      </c>
      <c r="N34" s="276">
        <v>3812</v>
      </c>
      <c r="O34" s="270" t="str">
        <f t="shared" ca="1" si="2"/>
        <v>COMMERCIAL SALES</v>
      </c>
    </row>
    <row r="35" spans="1:15" x14ac:dyDescent="0.25">
      <c r="A35" s="318">
        <v>3812</v>
      </c>
      <c r="B35" s="164" t="s">
        <v>7191</v>
      </c>
      <c r="C35" s="161">
        <v>9320</v>
      </c>
      <c r="D35" s="164" t="str">
        <f ca="1">+VLOOKUP(TEXT(C35,"0000"),Departments!A:B,2,FALSE)</f>
        <v>Retail Sales</v>
      </c>
      <c r="L35" s="163" t="s">
        <v>1341</v>
      </c>
      <c r="M35" s="163" t="str">
        <f ca="1">+VLOOKUP(L35,Departments!A:B,2,FALSE)</f>
        <v>Consumer sales</v>
      </c>
      <c r="N35" s="276">
        <v>3800</v>
      </c>
      <c r="O35" s="270" t="str">
        <f t="shared" ca="1" si="2"/>
        <v>CORP SALES</v>
      </c>
    </row>
    <row r="36" spans="1:15" x14ac:dyDescent="0.25">
      <c r="A36" s="318">
        <v>3814</v>
      </c>
      <c r="B36" s="164" t="s">
        <v>7244</v>
      </c>
      <c r="C36" s="161">
        <v>9320</v>
      </c>
      <c r="D36" s="164" t="str">
        <f ca="1">+VLOOKUP(TEXT(C36,"0000"),Departments!A:B,2,FALSE)</f>
        <v>Retail Sales</v>
      </c>
      <c r="L36" s="163" t="s">
        <v>1342</v>
      </c>
      <c r="M36" s="163" t="str">
        <f ca="1">+VLOOKUP(L36,Departments!A:B,2,FALSE)</f>
        <v>Executive</v>
      </c>
      <c r="N36" s="276">
        <v>6251</v>
      </c>
      <c r="O36" s="270" t="str">
        <f t="shared" ca="1" si="2"/>
        <v>CORPORATE</v>
      </c>
    </row>
    <row r="37" spans="1:15" x14ac:dyDescent="0.25">
      <c r="A37" s="318">
        <v>3816</v>
      </c>
      <c r="B37" s="164" t="s">
        <v>7455</v>
      </c>
      <c r="C37" s="161">
        <v>9320</v>
      </c>
      <c r="D37" s="164" t="str">
        <f>+VLOOKUP(TEXT(C37,"0000"),Departments!A:B,2,FALSE)</f>
        <v>Retail Sales</v>
      </c>
    </row>
    <row r="38" spans="1:15" x14ac:dyDescent="0.25">
      <c r="A38" s="318">
        <v>4100</v>
      </c>
      <c r="B38" s="164" t="s">
        <v>7206</v>
      </c>
      <c r="C38" s="161">
        <v>9320</v>
      </c>
      <c r="D38" s="164" t="str">
        <f ca="1">+VLOOKUP(TEXT(C38,"0000"),Departments!A:B,2,FALSE)</f>
        <v>Retail Sales</v>
      </c>
    </row>
    <row r="39" spans="1:15" x14ac:dyDescent="0.25">
      <c r="A39" s="318">
        <v>4400</v>
      </c>
      <c r="B39" s="164" t="s">
        <v>7207</v>
      </c>
      <c r="C39" s="161">
        <v>9320</v>
      </c>
      <c r="D39" s="164" t="str">
        <f ca="1">+VLOOKUP(TEXT(C39,"0000"),Departments!A:B,2,FALSE)</f>
        <v>Retail Sales</v>
      </c>
    </row>
    <row r="40" spans="1:15" x14ac:dyDescent="0.25">
      <c r="A40" s="318">
        <v>4500</v>
      </c>
      <c r="B40" s="164" t="s">
        <v>7208</v>
      </c>
      <c r="C40" s="161">
        <v>9320</v>
      </c>
      <c r="D40" s="164" t="str">
        <f ca="1">+VLOOKUP(TEXT(C40,"0000"),Departments!A:B,2,FALSE)</f>
        <v>Retail Sales</v>
      </c>
    </row>
    <row r="41" spans="1:15" x14ac:dyDescent="0.25">
      <c r="A41" s="318">
        <v>4901</v>
      </c>
      <c r="B41" s="164" t="s">
        <v>7209</v>
      </c>
      <c r="C41" s="161">
        <v>9320</v>
      </c>
      <c r="D41" s="164" t="str">
        <f ca="1">+VLOOKUP(TEXT(C41,"0000"),Departments!A:B,2,FALSE)</f>
        <v>Retail Sales</v>
      </c>
    </row>
    <row r="42" spans="1:15" x14ac:dyDescent="0.25">
      <c r="A42" s="318">
        <v>6061</v>
      </c>
      <c r="B42" s="164" t="s">
        <v>7211</v>
      </c>
      <c r="C42" s="161">
        <v>9320</v>
      </c>
      <c r="D42" s="164" t="str">
        <f ca="1">+VLOOKUP(TEXT(C42,"0000"),Departments!A:B,2,FALSE)</f>
        <v>Retail Sales</v>
      </c>
    </row>
    <row r="43" spans="1:15" x14ac:dyDescent="0.25">
      <c r="A43" s="318">
        <v>6015</v>
      </c>
      <c r="B43" s="164" t="s">
        <v>6902</v>
      </c>
      <c r="C43" s="161">
        <v>9400</v>
      </c>
      <c r="D43" s="164" t="str">
        <f ca="1">+VLOOKUP(TEXT(C43,"0000"),Departments!A:B,2,FALSE)</f>
        <v>Consumer Services</v>
      </c>
    </row>
    <row r="44" spans="1:15" x14ac:dyDescent="0.25">
      <c r="A44" s="318">
        <v>6035</v>
      </c>
      <c r="B44" s="164" t="s">
        <v>6900</v>
      </c>
      <c r="C44" s="161">
        <v>9400</v>
      </c>
      <c r="D44" s="164" t="str">
        <f ca="1">+VLOOKUP(TEXT(C44,"0000"),Departments!A:B,2,FALSE)</f>
        <v>Consumer Services</v>
      </c>
    </row>
    <row r="45" spans="1:15" x14ac:dyDescent="0.25">
      <c r="A45" s="318">
        <v>6051</v>
      </c>
      <c r="B45" s="164" t="s">
        <v>6896</v>
      </c>
      <c r="C45" s="161">
        <v>9500</v>
      </c>
      <c r="D45" s="164" t="str">
        <f ca="1">+VLOOKUP(TEXT(C45,"0000"),Departments!A:B,2,FALSE)</f>
        <v>Information &amp; Technology</v>
      </c>
    </row>
    <row r="46" spans="1:15" x14ac:dyDescent="0.25">
      <c r="A46" s="318">
        <v>6055</v>
      </c>
      <c r="B46" s="164" t="s">
        <v>7241</v>
      </c>
      <c r="C46" s="161">
        <v>9500</v>
      </c>
      <c r="D46" s="164" t="str">
        <f ca="1">+VLOOKUP(TEXT(C46,"0000"),Departments!A:B,2,FALSE)</f>
        <v>Information &amp; Technology</v>
      </c>
    </row>
    <row r="47" spans="1:15" x14ac:dyDescent="0.25">
      <c r="A47" s="318">
        <v>6071</v>
      </c>
      <c r="B47" s="164" t="s">
        <v>7212</v>
      </c>
      <c r="C47" s="161">
        <v>9500</v>
      </c>
      <c r="D47" s="164" t="str">
        <f ca="1">+VLOOKUP(TEXT(C47,"0000"),Departments!A:B,2,FALSE)</f>
        <v>Information &amp; Technology</v>
      </c>
    </row>
    <row r="48" spans="1:15" x14ac:dyDescent="0.25">
      <c r="A48" s="318">
        <v>6072</v>
      </c>
      <c r="B48" s="164" t="s">
        <v>7213</v>
      </c>
      <c r="C48" s="161">
        <v>9500</v>
      </c>
      <c r="D48" s="164" t="str">
        <f ca="1">+VLOOKUP(TEXT(C48,"0000"),Departments!A:B,2,FALSE)</f>
        <v>Information &amp; Technology</v>
      </c>
    </row>
    <row r="49" spans="1:4" x14ac:dyDescent="0.25">
      <c r="A49" s="318">
        <v>6081</v>
      </c>
      <c r="B49" s="164" t="s">
        <v>7214</v>
      </c>
      <c r="C49" s="161">
        <v>9800</v>
      </c>
      <c r="D49" s="164" t="str">
        <f ca="1">+VLOOKUP(TEXT(C49,"0000"),Departments!A:B,2,FALSE)</f>
        <v>Accounting And Finance</v>
      </c>
    </row>
    <row r="50" spans="1:4" x14ac:dyDescent="0.25">
      <c r="A50" s="318">
        <v>6101</v>
      </c>
      <c r="B50" s="164" t="s">
        <v>7215</v>
      </c>
      <c r="C50" s="161">
        <v>9600</v>
      </c>
      <c r="D50" s="164" t="str">
        <f ca="1">+VLOOKUP(TEXT(C50,"0000"),Departments!A:B,2,FALSE)</f>
        <v>Human Resources</v>
      </c>
    </row>
    <row r="51" spans="1:4" x14ac:dyDescent="0.25">
      <c r="A51" s="318">
        <v>6151</v>
      </c>
      <c r="B51" s="164" t="s">
        <v>7216</v>
      </c>
      <c r="C51" s="161">
        <v>9700</v>
      </c>
      <c r="D51" s="164" t="str">
        <f ca="1">+VLOOKUP(TEXT(C51,"0000"),Departments!A:B,2,FALSE)</f>
        <v>Quality Assurance</v>
      </c>
    </row>
    <row r="52" spans="1:4" x14ac:dyDescent="0.25">
      <c r="A52" s="318">
        <v>6152</v>
      </c>
      <c r="B52" s="164" t="s">
        <v>7217</v>
      </c>
      <c r="C52" s="161">
        <v>9700</v>
      </c>
      <c r="D52" s="164" t="str">
        <f ca="1">+VLOOKUP(TEXT(C52,"0000"),Departments!A:B,2,FALSE)</f>
        <v>Quality Assurance</v>
      </c>
    </row>
    <row r="53" spans="1:4" x14ac:dyDescent="0.25">
      <c r="A53" s="318">
        <v>6155</v>
      </c>
      <c r="B53" s="164" t="s">
        <v>7218</v>
      </c>
      <c r="C53" s="161">
        <v>9700</v>
      </c>
      <c r="D53" s="164" t="str">
        <f ca="1">+VLOOKUP(TEXT(C53,"0000"),Departments!A:B,2,FALSE)</f>
        <v>Quality Assurance</v>
      </c>
    </row>
    <row r="54" spans="1:4" x14ac:dyDescent="0.25">
      <c r="A54" s="318">
        <v>6171</v>
      </c>
      <c r="B54" s="164" t="s">
        <v>7219</v>
      </c>
      <c r="C54" s="161">
        <v>9700</v>
      </c>
      <c r="D54" s="164" t="str">
        <f ca="1">+VLOOKUP(TEXT(C54,"0000"),Departments!A:B,2,FALSE)</f>
        <v>Quality Assurance</v>
      </c>
    </row>
    <row r="55" spans="1:4" x14ac:dyDescent="0.25">
      <c r="A55" s="318">
        <v>6201</v>
      </c>
      <c r="B55" s="164" t="s">
        <v>6898</v>
      </c>
      <c r="C55" s="161">
        <v>9800</v>
      </c>
      <c r="D55" s="164" t="str">
        <f ca="1">+VLOOKUP(TEXT(C55,"0000"),Departments!A:B,2,FALSE)</f>
        <v>Accounting And Finance</v>
      </c>
    </row>
    <row r="56" spans="1:4" x14ac:dyDescent="0.25">
      <c r="A56" s="161">
        <v>6221</v>
      </c>
      <c r="B56" s="164" t="s">
        <v>7220</v>
      </c>
      <c r="C56" s="161">
        <v>9800</v>
      </c>
      <c r="D56" s="164" t="str">
        <f ca="1">+VLOOKUP(TEXT(C56,"0000"),Departments!A:B,2,FALSE)</f>
        <v>Accounting And Finance</v>
      </c>
    </row>
    <row r="57" spans="1:4" x14ac:dyDescent="0.25">
      <c r="A57" s="161">
        <v>6900</v>
      </c>
      <c r="B57" s="164" t="s">
        <v>7221</v>
      </c>
      <c r="C57" s="161">
        <v>9900</v>
      </c>
      <c r="D57" s="164" t="str">
        <f ca="1">+VLOOKUP(TEXT(C57,"0000"),Departments!A:B,2,FALSE)</f>
        <v>Corporate</v>
      </c>
    </row>
  </sheetData>
  <sortState ref="L26:O36">
    <sortCondition ref="L26"/>
  </sortState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E955"/>
  <sheetViews>
    <sheetView workbookViewId="0">
      <pane ySplit="5" topLeftCell="A914" activePane="bottomLeft" state="frozen"/>
      <selection pane="bottomLeft" activeCell="J935" sqref="J935"/>
    </sheetView>
  </sheetViews>
  <sheetFormatPr defaultRowHeight="12" x14ac:dyDescent="0.2"/>
  <cols>
    <col min="1" max="1" width="26.85546875" style="170" customWidth="1"/>
    <col min="2" max="2" width="42.42578125" style="170" bestFit="1" customWidth="1"/>
    <col min="3" max="3" width="4.140625" style="166" customWidth="1"/>
    <col min="4" max="4" width="7.42578125" style="166" customWidth="1"/>
    <col min="5" max="5" width="6" style="166" customWidth="1"/>
    <col min="6" max="6" width="8.140625" style="166" customWidth="1"/>
    <col min="7" max="8" width="6.140625" style="166" customWidth="1"/>
    <col min="9" max="9" width="4.85546875" style="166" customWidth="1"/>
    <col min="10" max="10" width="12" style="166" customWidth="1"/>
    <col min="11" max="11" width="2" style="166" customWidth="1"/>
    <col min="12" max="12" width="40.140625" style="167" bestFit="1" customWidth="1"/>
    <col min="13" max="13" width="26" style="167" customWidth="1"/>
    <col min="14" max="14" width="5.28515625" style="166" customWidth="1"/>
    <col min="15" max="15" width="6.5703125" style="166" customWidth="1"/>
    <col min="16" max="16" width="6.28515625" style="168" customWidth="1"/>
    <col min="17" max="17" width="6" style="166" customWidth="1"/>
    <col min="18" max="18" width="6.42578125" style="168" customWidth="1"/>
    <col min="19" max="19" width="5.5703125" style="166" customWidth="1"/>
    <col min="20" max="20" width="5" style="166" customWidth="1"/>
    <col min="21" max="21" width="4.42578125" style="169" customWidth="1"/>
    <col min="22" max="22" width="5.42578125" style="166" customWidth="1"/>
    <col min="23" max="23" width="6.42578125" style="166" customWidth="1"/>
    <col min="24" max="24" width="26.85546875" style="170" hidden="1" customWidth="1"/>
    <col min="25" max="25" width="23.7109375" style="170" hidden="1" customWidth="1"/>
    <col min="26" max="27" width="18.85546875" style="170" hidden="1" customWidth="1"/>
    <col min="28" max="28" width="42.42578125" style="170" hidden="1" customWidth="1"/>
    <col min="29" max="29" width="0" style="170" hidden="1" customWidth="1"/>
    <col min="30" max="16384" width="9.140625" style="170"/>
  </cols>
  <sheetData>
    <row r="1" spans="1:31" x14ac:dyDescent="0.2">
      <c r="A1" s="165" t="s">
        <v>6620</v>
      </c>
      <c r="B1" s="165"/>
      <c r="L1" s="167" t="s">
        <v>6621</v>
      </c>
      <c r="M1" s="167" t="s">
        <v>6622</v>
      </c>
      <c r="N1" s="166" t="s">
        <v>6623</v>
      </c>
      <c r="O1" s="166" t="s">
        <v>6624</v>
      </c>
      <c r="P1" s="168" t="s">
        <v>4589</v>
      </c>
      <c r="Q1" s="166" t="s">
        <v>6625</v>
      </c>
      <c r="R1" s="168" t="s">
        <v>6626</v>
      </c>
      <c r="S1" s="166" t="s">
        <v>6627</v>
      </c>
      <c r="T1" s="166" t="s">
        <v>4593</v>
      </c>
      <c r="U1" s="169" t="s">
        <v>6628</v>
      </c>
      <c r="V1" s="166" t="s">
        <v>6629</v>
      </c>
      <c r="W1" s="166" t="s">
        <v>6630</v>
      </c>
      <c r="X1" s="170">
        <v>13</v>
      </c>
      <c r="Y1" s="170">
        <v>14</v>
      </c>
      <c r="Z1" s="170">
        <v>15</v>
      </c>
      <c r="AA1" s="170">
        <v>16</v>
      </c>
      <c r="AB1" s="170">
        <v>16</v>
      </c>
      <c r="AC1" s="170">
        <v>17</v>
      </c>
    </row>
    <row r="2" spans="1:31" x14ac:dyDescent="0.2">
      <c r="A2" s="165" t="s">
        <v>6631</v>
      </c>
      <c r="B2" s="165"/>
    </row>
    <row r="3" spans="1:31" x14ac:dyDescent="0.2">
      <c r="C3" s="424"/>
      <c r="D3" s="424"/>
      <c r="E3" s="424"/>
      <c r="F3" s="424"/>
      <c r="G3" s="424"/>
      <c r="H3" s="424"/>
      <c r="I3" s="424"/>
      <c r="J3" s="171"/>
      <c r="L3" s="167" t="s">
        <v>6630</v>
      </c>
      <c r="M3" s="167" t="s">
        <v>6632</v>
      </c>
      <c r="N3" s="166" t="s">
        <v>6633</v>
      </c>
      <c r="O3" s="166" t="s">
        <v>6634</v>
      </c>
      <c r="P3" s="168" t="s">
        <v>6635</v>
      </c>
      <c r="Q3" s="166" t="s">
        <v>6636</v>
      </c>
      <c r="R3" s="168" t="s">
        <v>6637</v>
      </c>
      <c r="S3" s="166" t="s">
        <v>6638</v>
      </c>
      <c r="T3" s="166" t="s">
        <v>6639</v>
      </c>
      <c r="U3" s="169" t="s">
        <v>6640</v>
      </c>
      <c r="V3" s="166" t="s">
        <v>6641</v>
      </c>
      <c r="W3" s="166" t="s">
        <v>6642</v>
      </c>
      <c r="X3" s="170">
        <v>24</v>
      </c>
      <c r="Y3" s="170">
        <v>25</v>
      </c>
      <c r="Z3" s="170">
        <v>26</v>
      </c>
    </row>
    <row r="4" spans="1:31" x14ac:dyDescent="0.2">
      <c r="A4" s="425" t="s">
        <v>6643</v>
      </c>
      <c r="B4" s="426"/>
      <c r="C4" s="426"/>
      <c r="D4" s="426"/>
      <c r="E4" s="426"/>
      <c r="F4" s="426"/>
      <c r="G4" s="426"/>
      <c r="H4" s="426"/>
      <c r="I4" s="426"/>
      <c r="J4" s="427"/>
      <c r="L4" s="425" t="s">
        <v>6644</v>
      </c>
      <c r="M4" s="426"/>
      <c r="N4" s="426"/>
      <c r="O4" s="426"/>
      <c r="P4" s="426"/>
      <c r="Q4" s="426"/>
      <c r="R4" s="426"/>
      <c r="S4" s="426"/>
      <c r="T4" s="426"/>
      <c r="U4" s="426"/>
      <c r="V4" s="426"/>
      <c r="W4" s="427"/>
      <c r="X4" s="172"/>
    </row>
    <row r="5" spans="1:31" s="183" customFormat="1" ht="24" x14ac:dyDescent="0.2">
      <c r="A5" s="173" t="s">
        <v>6645</v>
      </c>
      <c r="B5" s="174" t="s">
        <v>6646</v>
      </c>
      <c r="C5" s="175" t="s">
        <v>6647</v>
      </c>
      <c r="D5" s="175" t="s">
        <v>6648</v>
      </c>
      <c r="E5" s="175" t="s">
        <v>6649</v>
      </c>
      <c r="F5" s="175" t="s">
        <v>6650</v>
      </c>
      <c r="G5" s="175" t="s">
        <v>6651</v>
      </c>
      <c r="H5" s="175" t="s">
        <v>6652</v>
      </c>
      <c r="I5" s="176" t="s">
        <v>6653</v>
      </c>
      <c r="J5" s="177" t="s">
        <v>6654</v>
      </c>
      <c r="K5" s="170"/>
      <c r="L5" s="173" t="s">
        <v>6645</v>
      </c>
      <c r="M5" s="174" t="s">
        <v>6646</v>
      </c>
      <c r="N5" s="178" t="s">
        <v>6655</v>
      </c>
      <c r="O5" s="178" t="s">
        <v>6656</v>
      </c>
      <c r="P5" s="179" t="s">
        <v>6657</v>
      </c>
      <c r="Q5" s="179" t="s">
        <v>6658</v>
      </c>
      <c r="R5" s="179" t="s">
        <v>6659</v>
      </c>
      <c r="S5" s="179" t="s">
        <v>6660</v>
      </c>
      <c r="T5" s="179" t="s">
        <v>6661</v>
      </c>
      <c r="U5" s="179" t="s">
        <v>6662</v>
      </c>
      <c r="V5" s="179" t="s">
        <v>6663</v>
      </c>
      <c r="W5" s="180" t="s">
        <v>6663</v>
      </c>
      <c r="X5" s="181" t="s">
        <v>6664</v>
      </c>
      <c r="Y5" s="182" t="s">
        <v>6665</v>
      </c>
      <c r="Z5" s="182" t="s">
        <v>6666</v>
      </c>
      <c r="AA5" s="182" t="s">
        <v>6667</v>
      </c>
      <c r="AB5" s="183" t="s">
        <v>6668</v>
      </c>
      <c r="AC5" s="183" t="s">
        <v>6669</v>
      </c>
      <c r="AD5" s="183" t="s">
        <v>7094</v>
      </c>
      <c r="AE5" s="183" t="s">
        <v>7095</v>
      </c>
    </row>
    <row r="6" spans="1:31" x14ac:dyDescent="0.2">
      <c r="A6" s="170" t="str">
        <f t="shared" ref="A6:A69" si="0">CONCATENATE(C6,".",D6,".",E6,".",F6,".",G6,".",H6,".",I6)</f>
        <v>700.113010.0000.00000.000.000.000</v>
      </c>
      <c r="B6" s="184" t="s">
        <v>6670</v>
      </c>
      <c r="C6" s="185" t="s">
        <v>4649</v>
      </c>
      <c r="D6" s="186" t="s">
        <v>3259</v>
      </c>
      <c r="E6" s="186" t="s">
        <v>2202</v>
      </c>
      <c r="F6" s="186" t="s">
        <v>2334</v>
      </c>
      <c r="G6" s="186" t="s">
        <v>2178</v>
      </c>
      <c r="H6" s="186" t="s">
        <v>2178</v>
      </c>
      <c r="I6" s="186" t="s">
        <v>2178</v>
      </c>
      <c r="J6" s="186" t="s">
        <v>1214</v>
      </c>
      <c r="K6" s="184"/>
      <c r="L6" s="187" t="str">
        <f t="shared" ref="L6:L69" si="1">CONCATENATE(N6,".",O6,".",P6,".",Q6,".",R6,".",S6,".",T6,".",U6,".",V6,".",W6)</f>
        <v>700.100040.0000.00000.000.0000.0000.000.0000.0000</v>
      </c>
      <c r="M6" s="187" t="s">
        <v>3051</v>
      </c>
      <c r="N6" s="188">
        <v>700</v>
      </c>
      <c r="O6" s="189">
        <v>100040</v>
      </c>
      <c r="P6" s="188" t="s">
        <v>2202</v>
      </c>
      <c r="Q6" s="188" t="s">
        <v>2334</v>
      </c>
      <c r="R6" s="188" t="s">
        <v>2178</v>
      </c>
      <c r="S6" s="188" t="s">
        <v>2202</v>
      </c>
      <c r="T6" s="188" t="s">
        <v>2202</v>
      </c>
      <c r="U6" s="190" t="s">
        <v>2178</v>
      </c>
      <c r="V6" s="167" t="s">
        <v>2202</v>
      </c>
      <c r="W6" s="167" t="s">
        <v>2202</v>
      </c>
      <c r="X6" s="170" t="s">
        <v>6671</v>
      </c>
      <c r="Y6" s="170" t="s">
        <v>6672</v>
      </c>
      <c r="Z6" s="170" t="s">
        <v>6671</v>
      </c>
      <c r="AB6" s="184" t="s">
        <v>6670</v>
      </c>
      <c r="AC6" s="186" t="s">
        <v>2202</v>
      </c>
      <c r="AD6" s="170">
        <f>VLOOKUP(O6,CSAcctMap!A:B,2,FALSE)</f>
        <v>113010</v>
      </c>
      <c r="AE6" s="170" t="str">
        <f ca="1">VLOOKUP(AD6,CSAcctMap!B:F,5,FALSE)</f>
        <v>Cash-General Funds Checking</v>
      </c>
    </row>
    <row r="7" spans="1:31" x14ac:dyDescent="0.2">
      <c r="A7" s="170" t="str">
        <f t="shared" si="0"/>
        <v>700.113020.0000.00000.000.000.000</v>
      </c>
      <c r="B7" s="184" t="s">
        <v>6673</v>
      </c>
      <c r="C7" s="185" t="s">
        <v>4649</v>
      </c>
      <c r="D7" s="186" t="s">
        <v>3260</v>
      </c>
      <c r="E7" s="186" t="s">
        <v>2202</v>
      </c>
      <c r="F7" s="186" t="s">
        <v>2334</v>
      </c>
      <c r="G7" s="186" t="s">
        <v>2178</v>
      </c>
      <c r="H7" s="186" t="s">
        <v>2178</v>
      </c>
      <c r="I7" s="186" t="s">
        <v>2178</v>
      </c>
      <c r="J7" s="186" t="s">
        <v>1214</v>
      </c>
      <c r="K7" s="184"/>
      <c r="L7" s="187" t="str">
        <f t="shared" si="1"/>
        <v>700.100225.0000.00000.000.0000.0000.000.0000.0000</v>
      </c>
      <c r="M7" s="187" t="s">
        <v>5526</v>
      </c>
      <c r="N7" s="191">
        <v>700</v>
      </c>
      <c r="O7" s="189">
        <v>100225</v>
      </c>
      <c r="P7" s="191" t="s">
        <v>2202</v>
      </c>
      <c r="Q7" s="191" t="s">
        <v>2334</v>
      </c>
      <c r="R7" s="191" t="s">
        <v>2178</v>
      </c>
      <c r="S7" s="191" t="s">
        <v>2202</v>
      </c>
      <c r="T7" s="191" t="s">
        <v>2202</v>
      </c>
      <c r="U7" s="190" t="s">
        <v>2178</v>
      </c>
      <c r="V7" s="167" t="s">
        <v>2202</v>
      </c>
      <c r="W7" s="167" t="s">
        <v>2202</v>
      </c>
      <c r="X7" s="170" t="s">
        <v>6671</v>
      </c>
      <c r="Y7" s="170" t="s">
        <v>6672</v>
      </c>
      <c r="Z7" s="170" t="s">
        <v>6671</v>
      </c>
      <c r="AB7" s="184" t="s">
        <v>6673</v>
      </c>
      <c r="AC7" s="186" t="s">
        <v>2202</v>
      </c>
      <c r="AD7" s="170">
        <f>VLOOKUP(O7,CSAcctMap!A:B,2,FALSE)</f>
        <v>113020</v>
      </c>
      <c r="AE7" s="170" t="str">
        <f ca="1">VLOOKUP(AD7,CSAcctMap!B:F,5,FALSE)</f>
        <v>Cash-Lock Box Collections</v>
      </c>
    </row>
    <row r="8" spans="1:31" x14ac:dyDescent="0.2">
      <c r="A8" s="170" t="str">
        <f t="shared" si="0"/>
        <v>700.113045.0000.00000.000.000.000</v>
      </c>
      <c r="B8" s="184" t="s">
        <v>6674</v>
      </c>
      <c r="C8" s="185" t="s">
        <v>4649</v>
      </c>
      <c r="D8" s="186" t="s">
        <v>4755</v>
      </c>
      <c r="E8" s="186" t="s">
        <v>2202</v>
      </c>
      <c r="F8" s="186" t="s">
        <v>2334</v>
      </c>
      <c r="G8" s="186" t="s">
        <v>2178</v>
      </c>
      <c r="H8" s="186" t="s">
        <v>2178</v>
      </c>
      <c r="I8" s="186" t="s">
        <v>2178</v>
      </c>
      <c r="J8" s="186" t="s">
        <v>1214</v>
      </c>
      <c r="K8" s="184"/>
      <c r="L8" s="187" t="str">
        <f t="shared" si="1"/>
        <v>700.100365.0000.00000.000.0000.0000.000.0000.0000</v>
      </c>
      <c r="M8" s="187" t="s">
        <v>5532</v>
      </c>
      <c r="N8" s="191">
        <v>700</v>
      </c>
      <c r="O8" s="189">
        <v>100365</v>
      </c>
      <c r="P8" s="191" t="s">
        <v>2202</v>
      </c>
      <c r="Q8" s="191" t="s">
        <v>2334</v>
      </c>
      <c r="R8" s="191" t="s">
        <v>2178</v>
      </c>
      <c r="S8" s="191" t="s">
        <v>2202</v>
      </c>
      <c r="T8" s="191" t="s">
        <v>2202</v>
      </c>
      <c r="U8" s="190" t="s">
        <v>2178</v>
      </c>
      <c r="V8" s="167" t="s">
        <v>2202</v>
      </c>
      <c r="W8" s="167" t="s">
        <v>2202</v>
      </c>
      <c r="X8" s="170" t="s">
        <v>6671</v>
      </c>
      <c r="Y8" s="170" t="s">
        <v>6672</v>
      </c>
      <c r="Z8" s="170" t="s">
        <v>6671</v>
      </c>
      <c r="AB8" s="184" t="s">
        <v>6674</v>
      </c>
      <c r="AC8" s="186" t="s">
        <v>2202</v>
      </c>
      <c r="AD8" s="170">
        <f>VLOOKUP(O8,CSAcctMap!A:B,2,FALSE)</f>
        <v>113045</v>
      </c>
      <c r="AE8" s="170" t="str">
        <f ca="1">VLOOKUP(AD8,CSAcctMap!B:F,5,FALSE)</f>
        <v>Cash-Retail Store Collections</v>
      </c>
    </row>
    <row r="9" spans="1:31" x14ac:dyDescent="0.2">
      <c r="A9" s="170" t="str">
        <f t="shared" si="0"/>
        <v>700.113045.0000.00000.000.006.000</v>
      </c>
      <c r="B9" s="184" t="s">
        <v>6674</v>
      </c>
      <c r="C9" s="185" t="s">
        <v>4649</v>
      </c>
      <c r="D9" s="186" t="s">
        <v>4755</v>
      </c>
      <c r="E9" s="186" t="s">
        <v>2202</v>
      </c>
      <c r="F9" s="186" t="s">
        <v>2334</v>
      </c>
      <c r="G9" s="186" t="s">
        <v>2178</v>
      </c>
      <c r="H9" s="186" t="s">
        <v>4738</v>
      </c>
      <c r="I9" s="186" t="s">
        <v>2178</v>
      </c>
      <c r="J9" s="186" t="s">
        <v>1214</v>
      </c>
      <c r="K9" s="184"/>
      <c r="L9" s="187" t="str">
        <f t="shared" si="1"/>
        <v>700.100305.0000.00000.000.0000.0000.000.0000.0000</v>
      </c>
      <c r="M9" s="187" t="s">
        <v>7109</v>
      </c>
      <c r="N9" s="191">
        <v>700</v>
      </c>
      <c r="O9" s="189">
        <v>100305</v>
      </c>
      <c r="P9" s="191" t="s">
        <v>2202</v>
      </c>
      <c r="Q9" s="191" t="s">
        <v>2334</v>
      </c>
      <c r="R9" s="191" t="s">
        <v>2178</v>
      </c>
      <c r="S9" s="191" t="s">
        <v>2202</v>
      </c>
      <c r="T9" s="191" t="s">
        <v>2202</v>
      </c>
      <c r="U9" s="190" t="s">
        <v>2178</v>
      </c>
      <c r="V9" s="167" t="s">
        <v>2202</v>
      </c>
      <c r="W9" s="167" t="s">
        <v>2202</v>
      </c>
      <c r="X9" s="170" t="s">
        <v>6671</v>
      </c>
      <c r="Y9" s="170" t="s">
        <v>6672</v>
      </c>
      <c r="Z9" s="170" t="s">
        <v>6671</v>
      </c>
      <c r="AB9" s="184" t="s">
        <v>6674</v>
      </c>
      <c r="AC9" s="186" t="s">
        <v>2202</v>
      </c>
      <c r="AD9" s="170">
        <f>VLOOKUP(O9,CSAcctMap!A:B,2,FALSE)</f>
        <v>113095</v>
      </c>
      <c r="AE9" s="170" t="str">
        <f ca="1">VLOOKUP(AD9,CSAcctMap!B:F,5,FALSE)</f>
        <v>Cash-Credit Card Funds</v>
      </c>
    </row>
    <row r="10" spans="1:31" x14ac:dyDescent="0.2">
      <c r="A10" s="170" t="str">
        <f t="shared" si="0"/>
        <v>700.113045.0000.00000.000.009.000</v>
      </c>
      <c r="B10" s="184" t="s">
        <v>6674</v>
      </c>
      <c r="C10" s="185" t="s">
        <v>4649</v>
      </c>
      <c r="D10" s="186" t="s">
        <v>4755</v>
      </c>
      <c r="E10" s="186" t="s">
        <v>2202</v>
      </c>
      <c r="F10" s="186" t="s">
        <v>2334</v>
      </c>
      <c r="G10" s="186" t="s">
        <v>2178</v>
      </c>
      <c r="H10" s="186" t="s">
        <v>4216</v>
      </c>
      <c r="I10" s="186" t="s">
        <v>2178</v>
      </c>
      <c r="J10" s="186" t="s">
        <v>1214</v>
      </c>
      <c r="K10" s="184"/>
      <c r="L10" s="187" t="str">
        <f t="shared" si="1"/>
        <v>700.100350.0000.00000.000.0000.0000.000.0000.0000</v>
      </c>
      <c r="M10" s="187" t="s">
        <v>7110</v>
      </c>
      <c r="N10" s="191">
        <v>700</v>
      </c>
      <c r="O10" s="189">
        <v>100350</v>
      </c>
      <c r="P10" s="191" t="s">
        <v>2202</v>
      </c>
      <c r="Q10" s="191" t="s">
        <v>2334</v>
      </c>
      <c r="R10" s="191" t="s">
        <v>2178</v>
      </c>
      <c r="S10" s="191" t="s">
        <v>2202</v>
      </c>
      <c r="T10" s="191" t="s">
        <v>2202</v>
      </c>
      <c r="U10" s="190" t="s">
        <v>2178</v>
      </c>
      <c r="V10" s="167" t="s">
        <v>2202</v>
      </c>
      <c r="W10" s="167" t="s">
        <v>2202</v>
      </c>
      <c r="X10" s="170" t="s">
        <v>6671</v>
      </c>
      <c r="Y10" s="170" t="s">
        <v>6672</v>
      </c>
      <c r="Z10" s="170" t="s">
        <v>6671</v>
      </c>
      <c r="AB10" s="184" t="s">
        <v>6674</v>
      </c>
      <c r="AC10" s="186" t="s">
        <v>2202</v>
      </c>
      <c r="AD10" s="170">
        <f>VLOOKUP(O10,CSAcctMap!A:B,2,FALSE)</f>
        <v>113095</v>
      </c>
      <c r="AE10" s="170" t="str">
        <f ca="1">VLOOKUP(AD10,CSAcctMap!B:F,5,FALSE)</f>
        <v>Cash-Credit Card Funds</v>
      </c>
    </row>
    <row r="11" spans="1:31" x14ac:dyDescent="0.2">
      <c r="A11" s="170" t="str">
        <f t="shared" si="0"/>
        <v>700.115000.0000.00000.000.000.000</v>
      </c>
      <c r="B11" s="184" t="s">
        <v>6675</v>
      </c>
      <c r="C11" s="185" t="s">
        <v>4649</v>
      </c>
      <c r="D11" s="186" t="s">
        <v>3263</v>
      </c>
      <c r="E11" s="186" t="s">
        <v>2202</v>
      </c>
      <c r="F11" s="186" t="s">
        <v>2334</v>
      </c>
      <c r="G11" s="186" t="s">
        <v>2178</v>
      </c>
      <c r="H11" s="186" t="s">
        <v>2178</v>
      </c>
      <c r="I11" s="186" t="s">
        <v>2178</v>
      </c>
      <c r="J11" s="186" t="s">
        <v>1214</v>
      </c>
      <c r="K11" s="184"/>
      <c r="L11" s="187" t="str">
        <f t="shared" si="1"/>
        <v>700.100200.0000.00000.000.0000.0000.000.0000.0000</v>
      </c>
      <c r="M11" s="187" t="s">
        <v>3747</v>
      </c>
      <c r="N11" s="191">
        <v>700</v>
      </c>
      <c r="O11" s="189">
        <v>100200</v>
      </c>
      <c r="P11" s="191" t="s">
        <v>2202</v>
      </c>
      <c r="Q11" s="191" t="s">
        <v>2334</v>
      </c>
      <c r="R11" s="191" t="s">
        <v>2178</v>
      </c>
      <c r="S11" s="191" t="s">
        <v>2202</v>
      </c>
      <c r="T11" s="191" t="s">
        <v>2202</v>
      </c>
      <c r="U11" s="190" t="s">
        <v>2178</v>
      </c>
      <c r="V11" s="167" t="s">
        <v>2202</v>
      </c>
      <c r="W11" s="167" t="s">
        <v>2202</v>
      </c>
      <c r="X11" s="170" t="s">
        <v>6671</v>
      </c>
      <c r="Y11" s="170" t="s">
        <v>6672</v>
      </c>
      <c r="Z11" s="170" t="s">
        <v>6671</v>
      </c>
      <c r="AB11" s="184" t="s">
        <v>6675</v>
      </c>
      <c r="AC11" s="186" t="s">
        <v>2202</v>
      </c>
      <c r="AD11" s="170">
        <f>VLOOKUP(O11,CSAcctMap!A:B,2,FALSE)</f>
        <v>115000</v>
      </c>
      <c r="AE11" s="170" t="str">
        <f ca="1">VLOOKUP(AD11,CSAcctMap!B:F,5,FALSE)</f>
        <v>Cash-Petty Cash</v>
      </c>
    </row>
    <row r="12" spans="1:31" x14ac:dyDescent="0.2">
      <c r="A12" s="170" t="str">
        <f t="shared" si="0"/>
        <v>700.118000.0000.00000.000.000.000</v>
      </c>
      <c r="B12" s="184" t="s">
        <v>6676</v>
      </c>
      <c r="C12" s="185" t="s">
        <v>4649</v>
      </c>
      <c r="D12" s="186" t="s">
        <v>3267</v>
      </c>
      <c r="E12" s="186" t="s">
        <v>2202</v>
      </c>
      <c r="F12" s="186" t="s">
        <v>2334</v>
      </c>
      <c r="G12" s="186" t="s">
        <v>2178</v>
      </c>
      <c r="H12" s="186" t="s">
        <v>2178</v>
      </c>
      <c r="I12" s="186" t="s">
        <v>2178</v>
      </c>
      <c r="J12" s="186" t="s">
        <v>1214</v>
      </c>
      <c r="K12" s="184"/>
      <c r="L12" s="187" t="str">
        <f t="shared" si="1"/>
        <v>700.110010.0000.00000.000.0000.0000.000.0000.0000</v>
      </c>
      <c r="M12" s="187" t="s">
        <v>5544</v>
      </c>
      <c r="N12" s="191">
        <v>700</v>
      </c>
      <c r="O12" s="189">
        <v>110010</v>
      </c>
      <c r="P12" s="191" t="s">
        <v>2202</v>
      </c>
      <c r="Q12" s="191" t="s">
        <v>2334</v>
      </c>
      <c r="R12" s="191" t="s">
        <v>2178</v>
      </c>
      <c r="S12" s="191" t="s">
        <v>2202</v>
      </c>
      <c r="T12" s="191" t="s">
        <v>2202</v>
      </c>
      <c r="U12" s="190" t="s">
        <v>2178</v>
      </c>
      <c r="V12" s="167" t="s">
        <v>2202</v>
      </c>
      <c r="W12" s="167" t="s">
        <v>2202</v>
      </c>
      <c r="X12" s="170" t="s">
        <v>6671</v>
      </c>
      <c r="Y12" s="170" t="s">
        <v>6672</v>
      </c>
      <c r="Z12" s="170" t="s">
        <v>6671</v>
      </c>
      <c r="AB12" s="184" t="s">
        <v>6676</v>
      </c>
      <c r="AC12" s="186" t="s">
        <v>2202</v>
      </c>
      <c r="AD12" s="170">
        <f>VLOOKUP(O12,CSAcctMap!A:B,2,FALSE)</f>
        <v>118000</v>
      </c>
      <c r="AE12" s="170" t="str">
        <f ca="1">VLOOKUP(AD12,CSAcctMap!B:F,5,FALSE)</f>
        <v>Accts Rec-Customers</v>
      </c>
    </row>
    <row r="13" spans="1:31" x14ac:dyDescent="0.2">
      <c r="A13" s="170" t="str">
        <f t="shared" si="0"/>
        <v>700.118000.0000.11900.000.000.000</v>
      </c>
      <c r="B13" s="192" t="s">
        <v>6676</v>
      </c>
      <c r="C13" s="185" t="s">
        <v>4649</v>
      </c>
      <c r="D13" s="186" t="s">
        <v>3267</v>
      </c>
      <c r="E13" s="186" t="s">
        <v>2202</v>
      </c>
      <c r="F13" s="186" t="s">
        <v>2343</v>
      </c>
      <c r="G13" s="186" t="s">
        <v>2178</v>
      </c>
      <c r="H13" s="186" t="s">
        <v>2178</v>
      </c>
      <c r="I13" s="186" t="s">
        <v>2178</v>
      </c>
      <c r="J13" s="186" t="s">
        <v>1214</v>
      </c>
      <c r="K13" s="192"/>
      <c r="L13" s="187" t="str">
        <f t="shared" si="1"/>
        <v>700.111090.0000.00000.000.0000.0000.000.0000.0000</v>
      </c>
      <c r="M13" s="187" t="s">
        <v>6677</v>
      </c>
      <c r="N13" s="191">
        <v>700</v>
      </c>
      <c r="O13" s="189" t="s">
        <v>6678</v>
      </c>
      <c r="P13" s="191" t="s">
        <v>2202</v>
      </c>
      <c r="Q13" s="191" t="s">
        <v>2334</v>
      </c>
      <c r="R13" s="191" t="s">
        <v>2178</v>
      </c>
      <c r="S13" s="191" t="s">
        <v>2202</v>
      </c>
      <c r="T13" s="191" t="s">
        <v>2202</v>
      </c>
      <c r="U13" s="190" t="s">
        <v>2178</v>
      </c>
      <c r="V13" s="167" t="s">
        <v>2202</v>
      </c>
      <c r="W13" s="167" t="s">
        <v>2202</v>
      </c>
      <c r="X13" s="170" t="s">
        <v>6671</v>
      </c>
      <c r="Y13" s="170" t="s">
        <v>6672</v>
      </c>
      <c r="Z13" s="170" t="s">
        <v>6671</v>
      </c>
      <c r="AB13" s="192" t="s">
        <v>6676</v>
      </c>
      <c r="AC13" s="186" t="s">
        <v>2202</v>
      </c>
      <c r="AD13" s="170" t="e">
        <f>VLOOKUP(O13,CSAcctMap!A:B,2,FALSE)</f>
        <v>#N/A</v>
      </c>
      <c r="AE13" s="170" t="e">
        <f ca="1">VLOOKUP(AD13,CSAcctMap!B:F,5,FALSE)</f>
        <v>#N/A</v>
      </c>
    </row>
    <row r="14" spans="1:31" x14ac:dyDescent="0.2">
      <c r="A14" s="170" t="str">
        <f t="shared" si="0"/>
        <v>700.118100.0000.00000.000.000.000</v>
      </c>
      <c r="B14" s="184" t="s">
        <v>6679</v>
      </c>
      <c r="C14" s="185" t="s">
        <v>4649</v>
      </c>
      <c r="D14" s="186" t="s">
        <v>3268</v>
      </c>
      <c r="E14" s="186" t="s">
        <v>2202</v>
      </c>
      <c r="F14" s="186" t="s">
        <v>2334</v>
      </c>
      <c r="G14" s="186" t="s">
        <v>2178</v>
      </c>
      <c r="H14" s="186" t="s">
        <v>2178</v>
      </c>
      <c r="I14" s="186" t="s">
        <v>2178</v>
      </c>
      <c r="J14" s="186" t="s">
        <v>1214</v>
      </c>
      <c r="K14" s="184"/>
      <c r="L14" s="187" t="str">
        <f t="shared" si="1"/>
        <v>700.110999.0000.00000.000.0000.0000.000.0000.0000</v>
      </c>
      <c r="M14" s="187" t="s">
        <v>5546</v>
      </c>
      <c r="N14" s="191">
        <v>700</v>
      </c>
      <c r="O14" s="189">
        <v>110999</v>
      </c>
      <c r="P14" s="191" t="s">
        <v>2202</v>
      </c>
      <c r="Q14" s="191" t="s">
        <v>2334</v>
      </c>
      <c r="R14" s="191" t="s">
        <v>2178</v>
      </c>
      <c r="S14" s="191" t="s">
        <v>2202</v>
      </c>
      <c r="T14" s="191" t="s">
        <v>2202</v>
      </c>
      <c r="U14" s="190" t="s">
        <v>2178</v>
      </c>
      <c r="V14" s="167" t="s">
        <v>2202</v>
      </c>
      <c r="W14" s="167" t="s">
        <v>2202</v>
      </c>
      <c r="X14" s="170" t="s">
        <v>6671</v>
      </c>
      <c r="Y14" s="170" t="s">
        <v>6672</v>
      </c>
      <c r="Z14" s="170" t="s">
        <v>6671</v>
      </c>
      <c r="AB14" s="184" t="s">
        <v>6679</v>
      </c>
      <c r="AC14" s="186" t="s">
        <v>2202</v>
      </c>
      <c r="AD14" s="170">
        <f>VLOOKUP(O14,CSAcctMap!A:B,2,FALSE)</f>
        <v>118100</v>
      </c>
      <c r="AE14" s="170" t="str">
        <f ca="1">VLOOKUP(AD14,CSAcctMap!B:F,5,FALSE)</f>
        <v>Allowance For Doubtful Accounts</v>
      </c>
    </row>
    <row r="15" spans="1:31" x14ac:dyDescent="0.2">
      <c r="A15" s="170" t="str">
        <f t="shared" si="0"/>
        <v>700.119015.0000.00000.000.000.000</v>
      </c>
      <c r="B15" s="184" t="s">
        <v>6680</v>
      </c>
      <c r="C15" s="185" t="s">
        <v>4649</v>
      </c>
      <c r="D15" s="186" t="s">
        <v>3272</v>
      </c>
      <c r="E15" s="186" t="s">
        <v>2202</v>
      </c>
      <c r="F15" s="186" t="s">
        <v>2334</v>
      </c>
      <c r="G15" s="186" t="s">
        <v>2178</v>
      </c>
      <c r="H15" s="186" t="s">
        <v>2178</v>
      </c>
      <c r="I15" s="186" t="s">
        <v>2178</v>
      </c>
      <c r="J15" s="186" t="s">
        <v>1214</v>
      </c>
      <c r="K15" s="184"/>
      <c r="L15" s="187" t="str">
        <f t="shared" si="1"/>
        <v>700.110020.0000.00000.000.0000.0000.000.0000.0000</v>
      </c>
      <c r="M15" s="187" t="s">
        <v>6681</v>
      </c>
      <c r="N15" s="191">
        <v>700</v>
      </c>
      <c r="O15" s="189">
        <v>110020</v>
      </c>
      <c r="P15" s="191" t="s">
        <v>2202</v>
      </c>
      <c r="Q15" s="191" t="s">
        <v>2334</v>
      </c>
      <c r="R15" s="191" t="s">
        <v>2178</v>
      </c>
      <c r="S15" s="191" t="s">
        <v>2202</v>
      </c>
      <c r="T15" s="191" t="s">
        <v>2202</v>
      </c>
      <c r="U15" s="190" t="s">
        <v>2178</v>
      </c>
      <c r="V15" s="167" t="s">
        <v>2202</v>
      </c>
      <c r="W15" s="167" t="s">
        <v>2202</v>
      </c>
      <c r="X15" s="170" t="s">
        <v>6671</v>
      </c>
      <c r="Y15" s="170" t="s">
        <v>6672</v>
      </c>
      <c r="Z15" s="170" t="s">
        <v>6671</v>
      </c>
      <c r="AB15" s="184" t="s">
        <v>6680</v>
      </c>
      <c r="AC15" s="186" t="s">
        <v>2202</v>
      </c>
      <c r="AD15" s="170">
        <f>VLOOKUP(O15,CSAcctMap!A:B,2,FALSE)</f>
        <v>119015</v>
      </c>
      <c r="AE15" s="170" t="str">
        <f ca="1">VLOOKUP(AD15,CSAcctMap!B:F,5,FALSE)</f>
        <v>Accts Rec-Connecting Companies</v>
      </c>
    </row>
    <row r="16" spans="1:31" x14ac:dyDescent="0.2">
      <c r="A16" s="170" t="str">
        <f t="shared" si="0"/>
        <v>700.119035.0000.00000.000.000.000</v>
      </c>
      <c r="B16" s="184" t="s">
        <v>6682</v>
      </c>
      <c r="C16" s="185" t="s">
        <v>4649</v>
      </c>
      <c r="D16" s="186" t="s">
        <v>3274</v>
      </c>
      <c r="E16" s="186" t="s">
        <v>2202</v>
      </c>
      <c r="F16" s="186" t="s">
        <v>2334</v>
      </c>
      <c r="G16" s="186" t="s">
        <v>2178</v>
      </c>
      <c r="H16" s="186" t="s">
        <v>2178</v>
      </c>
      <c r="I16" s="186" t="s">
        <v>2178</v>
      </c>
      <c r="J16" s="186" t="s">
        <v>1214</v>
      </c>
      <c r="K16" s="184"/>
      <c r="L16" s="187" t="str">
        <f t="shared" si="1"/>
        <v>700.111020.0000.00000.000.0000.0000.000.0000.0000</v>
      </c>
      <c r="M16" s="170" t="s">
        <v>6681</v>
      </c>
      <c r="N16" s="191">
        <v>700</v>
      </c>
      <c r="O16" s="189">
        <v>111020</v>
      </c>
      <c r="P16" s="191" t="s">
        <v>2202</v>
      </c>
      <c r="Q16" s="191" t="s">
        <v>2334</v>
      </c>
      <c r="R16" s="191" t="s">
        <v>2178</v>
      </c>
      <c r="S16" s="191" t="s">
        <v>2202</v>
      </c>
      <c r="T16" s="191" t="s">
        <v>2202</v>
      </c>
      <c r="U16" s="190" t="s">
        <v>2178</v>
      </c>
      <c r="V16" s="167" t="s">
        <v>2202</v>
      </c>
      <c r="W16" s="167" t="s">
        <v>2202</v>
      </c>
      <c r="X16" s="170" t="s">
        <v>6671</v>
      </c>
      <c r="Y16" s="170" t="s">
        <v>6672</v>
      </c>
      <c r="Z16" s="170" t="s">
        <v>6671</v>
      </c>
      <c r="AB16" s="184" t="s">
        <v>6682</v>
      </c>
      <c r="AC16" s="186" t="s">
        <v>2202</v>
      </c>
      <c r="AD16" s="170">
        <f>VLOOKUP(O16,CSAcctMap!A:B,2,FALSE)</f>
        <v>119035</v>
      </c>
      <c r="AE16" s="170" t="str">
        <f ca="1">VLOOKUP(AD16,CSAcctMap!B:F,5,FALSE)</f>
        <v>Accts Rec-Bell</v>
      </c>
    </row>
    <row r="17" spans="1:31" x14ac:dyDescent="0.2">
      <c r="A17" s="170" t="str">
        <f t="shared" si="0"/>
        <v>700.119051.0000.00000.000.000.000</v>
      </c>
      <c r="B17" s="184" t="s">
        <v>6683</v>
      </c>
      <c r="C17" s="185" t="s">
        <v>4649</v>
      </c>
      <c r="D17" s="186" t="s">
        <v>3277</v>
      </c>
      <c r="E17" s="186" t="s">
        <v>2202</v>
      </c>
      <c r="F17" s="186" t="s">
        <v>2334</v>
      </c>
      <c r="G17" s="186" t="s">
        <v>2178</v>
      </c>
      <c r="H17" s="186" t="s">
        <v>2178</v>
      </c>
      <c r="I17" s="186" t="s">
        <v>2178</v>
      </c>
      <c r="J17" s="186" t="s">
        <v>1214</v>
      </c>
      <c r="K17" s="184"/>
      <c r="L17" s="187" t="str">
        <f t="shared" si="1"/>
        <v>700.111015.0000.00000.000.0000.0000.000.0000.0000</v>
      </c>
      <c r="M17" s="170" t="s">
        <v>2689</v>
      </c>
      <c r="N17" s="191">
        <v>700</v>
      </c>
      <c r="O17" s="193">
        <v>111015</v>
      </c>
      <c r="P17" s="191" t="s">
        <v>2202</v>
      </c>
      <c r="Q17" s="191" t="s">
        <v>2334</v>
      </c>
      <c r="R17" s="191" t="s">
        <v>2178</v>
      </c>
      <c r="S17" s="191" t="s">
        <v>2202</v>
      </c>
      <c r="T17" s="191" t="s">
        <v>2202</v>
      </c>
      <c r="U17" s="190" t="s">
        <v>2178</v>
      </c>
      <c r="V17" s="167" t="s">
        <v>2202</v>
      </c>
      <c r="W17" s="167" t="s">
        <v>2202</v>
      </c>
      <c r="X17" s="170" t="s">
        <v>6671</v>
      </c>
      <c r="Y17" s="170" t="s">
        <v>6672</v>
      </c>
      <c r="Z17" s="170" t="s">
        <v>6671</v>
      </c>
      <c r="AB17" s="184" t="s">
        <v>6683</v>
      </c>
      <c r="AC17" s="186" t="s">
        <v>2202</v>
      </c>
      <c r="AD17" s="170">
        <f>VLOOKUP(O17,CSAcctMap!A:B,2,FALSE)</f>
        <v>119090</v>
      </c>
      <c r="AE17" s="170" t="str">
        <f ca="1">VLOOKUP(AD17,CSAcctMap!B:F,5,FALSE)</f>
        <v>Accts Rec-Other</v>
      </c>
    </row>
    <row r="18" spans="1:31" x14ac:dyDescent="0.2">
      <c r="A18" s="170" t="str">
        <f t="shared" si="0"/>
        <v>700.119090.0000.00000.000.000.000</v>
      </c>
      <c r="B18" s="184" t="s">
        <v>6684</v>
      </c>
      <c r="C18" s="185" t="s">
        <v>4649</v>
      </c>
      <c r="D18" s="186" t="s">
        <v>3279</v>
      </c>
      <c r="E18" s="186" t="s">
        <v>2202</v>
      </c>
      <c r="F18" s="186" t="s">
        <v>2334</v>
      </c>
      <c r="G18" s="186" t="s">
        <v>2178</v>
      </c>
      <c r="H18" s="186" t="s">
        <v>2178</v>
      </c>
      <c r="I18" s="186" t="s">
        <v>2178</v>
      </c>
      <c r="J18" s="186" t="s">
        <v>1214</v>
      </c>
      <c r="K18" s="184"/>
      <c r="L18" s="187" t="str">
        <f t="shared" si="1"/>
        <v>700.111015.0000.00000.000.0000.0000.000.0000.0000</v>
      </c>
      <c r="M18" s="170" t="s">
        <v>2689</v>
      </c>
      <c r="N18" s="191">
        <v>700</v>
      </c>
      <c r="O18" s="193">
        <v>111015</v>
      </c>
      <c r="P18" s="191" t="s">
        <v>2202</v>
      </c>
      <c r="Q18" s="191" t="s">
        <v>2334</v>
      </c>
      <c r="R18" s="191" t="s">
        <v>2178</v>
      </c>
      <c r="S18" s="191" t="s">
        <v>2202</v>
      </c>
      <c r="T18" s="191" t="s">
        <v>2202</v>
      </c>
      <c r="U18" s="190" t="s">
        <v>2178</v>
      </c>
      <c r="V18" s="167" t="s">
        <v>2202</v>
      </c>
      <c r="W18" s="167" t="s">
        <v>2202</v>
      </c>
      <c r="X18" s="170" t="s">
        <v>6671</v>
      </c>
      <c r="Y18" s="170" t="s">
        <v>6672</v>
      </c>
      <c r="Z18" s="170" t="s">
        <v>6671</v>
      </c>
      <c r="AB18" s="184" t="s">
        <v>6684</v>
      </c>
      <c r="AC18" s="186" t="s">
        <v>2202</v>
      </c>
      <c r="AD18" s="170">
        <f>VLOOKUP(O18,CSAcctMap!A:B,2,FALSE)</f>
        <v>119090</v>
      </c>
      <c r="AE18" s="170" t="str">
        <f ca="1">VLOOKUP(AD18,CSAcctMap!B:F,5,FALSE)</f>
        <v>Accts Rec-Other</v>
      </c>
    </row>
    <row r="19" spans="1:31" x14ac:dyDescent="0.2">
      <c r="A19" s="170" t="str">
        <f t="shared" si="0"/>
        <v>700.119500.0000.00000.000.000.100</v>
      </c>
      <c r="B19" s="184" t="s">
        <v>6685</v>
      </c>
      <c r="C19" s="185" t="s">
        <v>4649</v>
      </c>
      <c r="D19" s="186" t="s">
        <v>3280</v>
      </c>
      <c r="E19" s="186" t="s">
        <v>2202</v>
      </c>
      <c r="F19" s="186" t="s">
        <v>2334</v>
      </c>
      <c r="G19" s="186" t="s">
        <v>2178</v>
      </c>
      <c r="H19" s="186" t="s">
        <v>2178</v>
      </c>
      <c r="I19" s="186" t="s">
        <v>555</v>
      </c>
      <c r="J19" s="186" t="s">
        <v>1214</v>
      </c>
      <c r="K19" s="184"/>
      <c r="L19" s="187" t="str">
        <f t="shared" si="1"/>
        <v>700.112010.0000.00000.000.0000.0000.100.0000.0000</v>
      </c>
      <c r="M19" s="187" t="s">
        <v>5564</v>
      </c>
      <c r="N19" s="191">
        <v>700</v>
      </c>
      <c r="O19" s="193">
        <v>112010</v>
      </c>
      <c r="P19" s="191" t="s">
        <v>2202</v>
      </c>
      <c r="Q19" s="191" t="s">
        <v>2334</v>
      </c>
      <c r="R19" s="191" t="s">
        <v>2178</v>
      </c>
      <c r="S19" s="191" t="s">
        <v>2202</v>
      </c>
      <c r="T19" s="191" t="s">
        <v>2202</v>
      </c>
      <c r="U19" s="190" t="s">
        <v>555</v>
      </c>
      <c r="V19" s="167" t="s">
        <v>2202</v>
      </c>
      <c r="W19" s="167" t="s">
        <v>2202</v>
      </c>
      <c r="X19" s="170" t="s">
        <v>6671</v>
      </c>
      <c r="Y19" s="170" t="s">
        <v>6672</v>
      </c>
      <c r="Z19" s="170" t="s">
        <v>6671</v>
      </c>
      <c r="AB19" s="184" t="s">
        <v>6685</v>
      </c>
      <c r="AC19" s="186" t="s">
        <v>2202</v>
      </c>
      <c r="AD19" s="170">
        <f>VLOOKUP(O19,CSAcctMap!A:B,2,FALSE)</f>
        <v>119500</v>
      </c>
      <c r="AE19" s="170" t="str">
        <f ca="1">VLOOKUP(AD19,CSAcctMap!B:F,5,FALSE)</f>
        <v>Accts Rec-Affiliates</v>
      </c>
    </row>
    <row r="20" spans="1:31" x14ac:dyDescent="0.2">
      <c r="A20" s="170" t="str">
        <f t="shared" si="0"/>
        <v>700.119500.0000.00000.000.000.400</v>
      </c>
      <c r="B20" s="184" t="s">
        <v>6685</v>
      </c>
      <c r="C20" s="185" t="s">
        <v>4649</v>
      </c>
      <c r="D20" s="186" t="s">
        <v>3280</v>
      </c>
      <c r="E20" s="186" t="s">
        <v>2202</v>
      </c>
      <c r="F20" s="186" t="s">
        <v>2334</v>
      </c>
      <c r="G20" s="186" t="s">
        <v>2178</v>
      </c>
      <c r="H20" s="186" t="s">
        <v>2178</v>
      </c>
      <c r="I20" s="186" t="s">
        <v>897</v>
      </c>
      <c r="J20" s="186" t="s">
        <v>1214</v>
      </c>
      <c r="K20" s="184"/>
      <c r="L20" s="187" t="str">
        <f t="shared" si="1"/>
        <v>700.112010.0000.00000.000.0000.0000.400.0000.0000</v>
      </c>
      <c r="M20" s="187" t="s">
        <v>5564</v>
      </c>
      <c r="N20" s="191">
        <v>700</v>
      </c>
      <c r="O20" s="193">
        <v>112010</v>
      </c>
      <c r="P20" s="191" t="s">
        <v>2202</v>
      </c>
      <c r="Q20" s="191" t="s">
        <v>2334</v>
      </c>
      <c r="R20" s="191" t="s">
        <v>2178</v>
      </c>
      <c r="S20" s="191" t="s">
        <v>2202</v>
      </c>
      <c r="T20" s="191" t="s">
        <v>2202</v>
      </c>
      <c r="U20" s="190" t="s">
        <v>897</v>
      </c>
      <c r="V20" s="167" t="s">
        <v>2202</v>
      </c>
      <c r="W20" s="167" t="s">
        <v>2202</v>
      </c>
      <c r="X20" s="170" t="s">
        <v>6671</v>
      </c>
      <c r="Y20" s="170" t="s">
        <v>6672</v>
      </c>
      <c r="Z20" s="170" t="s">
        <v>6671</v>
      </c>
      <c r="AB20" s="184" t="s">
        <v>6685</v>
      </c>
      <c r="AC20" s="186" t="s">
        <v>2202</v>
      </c>
      <c r="AD20" s="170">
        <f>VLOOKUP(O20,CSAcctMap!A:B,2,FALSE)</f>
        <v>119500</v>
      </c>
      <c r="AE20" s="170" t="str">
        <f ca="1">VLOOKUP(AD20,CSAcctMap!B:F,5,FALSE)</f>
        <v>Accts Rec-Affiliates</v>
      </c>
    </row>
    <row r="21" spans="1:31" x14ac:dyDescent="0.2">
      <c r="A21" s="170" t="str">
        <f t="shared" si="0"/>
        <v>700.119500.0000.00000.000.000.500</v>
      </c>
      <c r="B21" s="184" t="s">
        <v>6685</v>
      </c>
      <c r="C21" s="185" t="s">
        <v>4649</v>
      </c>
      <c r="D21" s="186" t="s">
        <v>3280</v>
      </c>
      <c r="E21" s="186" t="s">
        <v>2202</v>
      </c>
      <c r="F21" s="186" t="s">
        <v>2334</v>
      </c>
      <c r="G21" s="186" t="s">
        <v>2178</v>
      </c>
      <c r="H21" s="186" t="s">
        <v>2178</v>
      </c>
      <c r="I21" s="186" t="s">
        <v>558</v>
      </c>
      <c r="J21" s="186" t="s">
        <v>1214</v>
      </c>
      <c r="K21" s="184"/>
      <c r="L21" s="187" t="str">
        <f t="shared" si="1"/>
        <v>700.112010.0000.00000.000.0000.0000.500.0000.0000</v>
      </c>
      <c r="M21" s="187" t="s">
        <v>5564</v>
      </c>
      <c r="N21" s="191">
        <v>700</v>
      </c>
      <c r="O21" s="193">
        <v>112010</v>
      </c>
      <c r="P21" s="191" t="s">
        <v>2202</v>
      </c>
      <c r="Q21" s="191" t="s">
        <v>2334</v>
      </c>
      <c r="R21" s="191" t="s">
        <v>2178</v>
      </c>
      <c r="S21" s="191" t="s">
        <v>2202</v>
      </c>
      <c r="T21" s="191" t="s">
        <v>2202</v>
      </c>
      <c r="U21" s="190" t="s">
        <v>558</v>
      </c>
      <c r="V21" s="167" t="s">
        <v>2202</v>
      </c>
      <c r="W21" s="167" t="s">
        <v>2202</v>
      </c>
      <c r="X21" s="170" t="s">
        <v>6671</v>
      </c>
      <c r="Y21" s="170" t="s">
        <v>6672</v>
      </c>
      <c r="Z21" s="170" t="s">
        <v>6671</v>
      </c>
      <c r="AB21" s="184" t="s">
        <v>6685</v>
      </c>
      <c r="AC21" s="186" t="s">
        <v>2202</v>
      </c>
      <c r="AD21" s="170">
        <f>VLOOKUP(O21,CSAcctMap!A:B,2,FALSE)</f>
        <v>119500</v>
      </c>
      <c r="AE21" s="170" t="str">
        <f ca="1">VLOOKUP(AD21,CSAcctMap!B:F,5,FALSE)</f>
        <v>Accts Rec-Affiliates</v>
      </c>
    </row>
    <row r="22" spans="1:31" x14ac:dyDescent="0.2">
      <c r="A22" s="170" t="str">
        <f t="shared" si="0"/>
        <v>700.119500.0000.00000.000.000.600</v>
      </c>
      <c r="B22" s="184" t="s">
        <v>6685</v>
      </c>
      <c r="C22" s="185" t="s">
        <v>4649</v>
      </c>
      <c r="D22" s="186" t="s">
        <v>3280</v>
      </c>
      <c r="E22" s="186" t="s">
        <v>2202</v>
      </c>
      <c r="F22" s="186" t="s">
        <v>2334</v>
      </c>
      <c r="G22" s="186" t="s">
        <v>2178</v>
      </c>
      <c r="H22" s="186" t="s">
        <v>2178</v>
      </c>
      <c r="I22" s="186" t="s">
        <v>554</v>
      </c>
      <c r="J22" s="186" t="s">
        <v>1214</v>
      </c>
      <c r="K22" s="184"/>
      <c r="L22" s="187" t="str">
        <f t="shared" si="1"/>
        <v>700.112010.0000.00000.000.0000.0000.600.0000.0000</v>
      </c>
      <c r="M22" s="187" t="s">
        <v>5564</v>
      </c>
      <c r="N22" s="191">
        <v>700</v>
      </c>
      <c r="O22" s="193">
        <v>112010</v>
      </c>
      <c r="P22" s="191" t="s">
        <v>2202</v>
      </c>
      <c r="Q22" s="191" t="s">
        <v>2334</v>
      </c>
      <c r="R22" s="191" t="s">
        <v>2178</v>
      </c>
      <c r="S22" s="191" t="s">
        <v>2202</v>
      </c>
      <c r="T22" s="191" t="s">
        <v>2202</v>
      </c>
      <c r="U22" s="190" t="s">
        <v>554</v>
      </c>
      <c r="V22" s="167" t="s">
        <v>2202</v>
      </c>
      <c r="W22" s="167" t="s">
        <v>2202</v>
      </c>
      <c r="X22" s="170" t="s">
        <v>6671</v>
      </c>
      <c r="Y22" s="170" t="s">
        <v>6672</v>
      </c>
      <c r="Z22" s="170" t="s">
        <v>6671</v>
      </c>
      <c r="AB22" s="184" t="s">
        <v>6685</v>
      </c>
      <c r="AC22" s="186" t="s">
        <v>2202</v>
      </c>
      <c r="AD22" s="170">
        <f>VLOOKUP(O22,CSAcctMap!A:B,2,FALSE)</f>
        <v>119500</v>
      </c>
      <c r="AE22" s="170" t="str">
        <f ca="1">VLOOKUP(AD22,CSAcctMap!B:F,5,FALSE)</f>
        <v>Accts Rec-Affiliates</v>
      </c>
    </row>
    <row r="23" spans="1:31" x14ac:dyDescent="0.2">
      <c r="A23" s="170" t="str">
        <f t="shared" si="0"/>
        <v>700.119500.0000.00000.000.000.800</v>
      </c>
      <c r="B23" s="184" t="s">
        <v>6685</v>
      </c>
      <c r="C23" s="185" t="s">
        <v>4649</v>
      </c>
      <c r="D23" s="186" t="s">
        <v>3280</v>
      </c>
      <c r="E23" s="186" t="s">
        <v>2202</v>
      </c>
      <c r="F23" s="186" t="s">
        <v>2334</v>
      </c>
      <c r="G23" s="186" t="s">
        <v>2178</v>
      </c>
      <c r="H23" s="186" t="s">
        <v>2178</v>
      </c>
      <c r="I23" s="186" t="s">
        <v>559</v>
      </c>
      <c r="J23" s="186" t="s">
        <v>1214</v>
      </c>
      <c r="K23" s="184"/>
      <c r="L23" s="187" t="str">
        <f t="shared" si="1"/>
        <v>700.112010.0000.00000.000.0000.0000.800.0000.0000</v>
      </c>
      <c r="M23" s="187" t="s">
        <v>5564</v>
      </c>
      <c r="N23" s="191">
        <v>700</v>
      </c>
      <c r="O23" s="193">
        <v>112010</v>
      </c>
      <c r="P23" s="191" t="s">
        <v>2202</v>
      </c>
      <c r="Q23" s="191" t="s">
        <v>2334</v>
      </c>
      <c r="R23" s="191" t="s">
        <v>2178</v>
      </c>
      <c r="S23" s="191" t="s">
        <v>2202</v>
      </c>
      <c r="T23" s="191" t="s">
        <v>2202</v>
      </c>
      <c r="U23" s="190" t="s">
        <v>559</v>
      </c>
      <c r="V23" s="167" t="s">
        <v>2202</v>
      </c>
      <c r="W23" s="167" t="s">
        <v>2202</v>
      </c>
      <c r="X23" s="170" t="s">
        <v>6671</v>
      </c>
      <c r="Y23" s="170" t="s">
        <v>6672</v>
      </c>
      <c r="Z23" s="170" t="s">
        <v>6671</v>
      </c>
      <c r="AB23" s="184" t="s">
        <v>6685</v>
      </c>
      <c r="AC23" s="186" t="s">
        <v>2202</v>
      </c>
      <c r="AD23" s="170">
        <f>VLOOKUP(O23,CSAcctMap!A:B,2,FALSE)</f>
        <v>119500</v>
      </c>
      <c r="AE23" s="170" t="str">
        <f ca="1">VLOOKUP(AD23,CSAcctMap!B:F,5,FALSE)</f>
        <v>Accts Rec-Affiliates</v>
      </c>
    </row>
    <row r="24" spans="1:31" x14ac:dyDescent="0.2">
      <c r="A24" s="170" t="str">
        <f t="shared" si="0"/>
        <v>700.120000.0000.00000.000.000.000</v>
      </c>
      <c r="B24" s="184" t="s">
        <v>6686</v>
      </c>
      <c r="C24" s="185" t="s">
        <v>4649</v>
      </c>
      <c r="D24" s="186" t="s">
        <v>6496</v>
      </c>
      <c r="E24" s="186" t="s">
        <v>2202</v>
      </c>
      <c r="F24" s="186" t="s">
        <v>2334</v>
      </c>
      <c r="G24" s="186" t="s">
        <v>2178</v>
      </c>
      <c r="H24" s="186" t="s">
        <v>2178</v>
      </c>
      <c r="I24" s="186" t="s">
        <v>2178</v>
      </c>
      <c r="J24" s="186" t="s">
        <v>1214</v>
      </c>
      <c r="K24" s="184"/>
      <c r="L24" s="187" t="str">
        <f t="shared" si="1"/>
        <v>700.111015.0000.00000.000.0000.0000.000.0000.0000</v>
      </c>
      <c r="M24" s="170" t="s">
        <v>2689</v>
      </c>
      <c r="N24" s="191">
        <v>700</v>
      </c>
      <c r="O24" s="193">
        <v>111015</v>
      </c>
      <c r="P24" s="191" t="s">
        <v>2202</v>
      </c>
      <c r="Q24" s="191" t="s">
        <v>2334</v>
      </c>
      <c r="R24" s="191" t="s">
        <v>2178</v>
      </c>
      <c r="S24" s="191" t="s">
        <v>2202</v>
      </c>
      <c r="T24" s="191" t="s">
        <v>2202</v>
      </c>
      <c r="U24" s="190" t="s">
        <v>2178</v>
      </c>
      <c r="V24" s="167" t="s">
        <v>2202</v>
      </c>
      <c r="W24" s="167" t="s">
        <v>2202</v>
      </c>
      <c r="X24" s="170" t="s">
        <v>6671</v>
      </c>
      <c r="Y24" s="170" t="s">
        <v>6672</v>
      </c>
      <c r="Z24" s="170" t="s">
        <v>6671</v>
      </c>
      <c r="AB24" s="184" t="s">
        <v>6686</v>
      </c>
      <c r="AC24" s="186" t="s">
        <v>2202</v>
      </c>
      <c r="AD24" s="170">
        <f>VLOOKUP(O24,CSAcctMap!A:B,2,FALSE)</f>
        <v>119090</v>
      </c>
      <c r="AE24" s="170" t="str">
        <f ca="1">VLOOKUP(AD24,CSAcctMap!B:F,5,FALSE)</f>
        <v>Accts Rec-Other</v>
      </c>
    </row>
    <row r="25" spans="1:31" x14ac:dyDescent="0.2">
      <c r="A25" s="170" t="str">
        <f t="shared" si="0"/>
        <v>700.122000.0000.00000.000.000.000</v>
      </c>
      <c r="B25" s="184" t="s">
        <v>6687</v>
      </c>
      <c r="C25" s="185" t="s">
        <v>4649</v>
      </c>
      <c r="D25" s="186" t="s">
        <v>3282</v>
      </c>
      <c r="E25" s="186" t="s">
        <v>2202</v>
      </c>
      <c r="F25" s="186" t="s">
        <v>2334</v>
      </c>
      <c r="G25" s="186" t="s">
        <v>2178</v>
      </c>
      <c r="H25" s="186" t="s">
        <v>2178</v>
      </c>
      <c r="I25" s="186" t="s">
        <v>2178</v>
      </c>
      <c r="J25" s="186" t="s">
        <v>1214</v>
      </c>
      <c r="K25" s="184"/>
      <c r="L25" s="187" t="str">
        <f t="shared" si="1"/>
        <v>700.122010.0000.00000.000.0000.0000.000.0000.0000</v>
      </c>
      <c r="M25" s="187" t="s">
        <v>5571</v>
      </c>
      <c r="N25" s="191">
        <v>700</v>
      </c>
      <c r="O25" s="194">
        <v>122010</v>
      </c>
      <c r="P25" s="191" t="s">
        <v>2202</v>
      </c>
      <c r="Q25" s="191" t="s">
        <v>2334</v>
      </c>
      <c r="R25" s="191" t="s">
        <v>2178</v>
      </c>
      <c r="S25" s="191" t="s">
        <v>2202</v>
      </c>
      <c r="T25" s="191" t="s">
        <v>2202</v>
      </c>
      <c r="U25" s="190" t="s">
        <v>2178</v>
      </c>
      <c r="V25" s="167" t="s">
        <v>2202</v>
      </c>
      <c r="W25" s="167" t="s">
        <v>2202</v>
      </c>
      <c r="X25" s="170" t="s">
        <v>6671</v>
      </c>
      <c r="Y25" s="170" t="s">
        <v>6672</v>
      </c>
      <c r="Z25" s="170" t="s">
        <v>6671</v>
      </c>
      <c r="AB25" s="184" t="s">
        <v>6687</v>
      </c>
      <c r="AC25" s="186" t="s">
        <v>2202</v>
      </c>
      <c r="AD25" s="170">
        <f>VLOOKUP(O25,CSAcctMap!A:B,2,FALSE)</f>
        <v>200300</v>
      </c>
      <c r="AE25" s="170" t="str">
        <f ca="1">VLOOKUP(AD25,CSAcctMap!B:F,5,FALSE)</f>
        <v>Plant Under Construction</v>
      </c>
    </row>
    <row r="26" spans="1:31" x14ac:dyDescent="0.2">
      <c r="A26" s="170" t="str">
        <f t="shared" si="0"/>
        <v>700.122050.0000.00000.000.000.000</v>
      </c>
      <c r="B26" s="184" t="s">
        <v>6688</v>
      </c>
      <c r="C26" s="185" t="s">
        <v>4649</v>
      </c>
      <c r="D26" s="186" t="s">
        <v>561</v>
      </c>
      <c r="E26" s="186" t="s">
        <v>2202</v>
      </c>
      <c r="F26" s="186" t="s">
        <v>2334</v>
      </c>
      <c r="G26" s="186" t="s">
        <v>2178</v>
      </c>
      <c r="H26" s="186" t="s">
        <v>2178</v>
      </c>
      <c r="I26" s="186" t="s">
        <v>2178</v>
      </c>
      <c r="J26" s="186" t="s">
        <v>1214</v>
      </c>
      <c r="K26" s="184"/>
      <c r="L26" s="187" t="str">
        <f t="shared" si="1"/>
        <v>700.120015.0000.00000.000.0000.0000.000.0000.0000</v>
      </c>
      <c r="M26" s="170" t="s">
        <v>5567</v>
      </c>
      <c r="N26" s="191">
        <v>700</v>
      </c>
      <c r="O26" s="194">
        <v>120015</v>
      </c>
      <c r="P26" s="191" t="s">
        <v>2202</v>
      </c>
      <c r="Q26" s="191" t="s">
        <v>2334</v>
      </c>
      <c r="R26" s="191" t="s">
        <v>2178</v>
      </c>
      <c r="S26" s="191" t="s">
        <v>2202</v>
      </c>
      <c r="T26" s="191" t="s">
        <v>2202</v>
      </c>
      <c r="U26" s="190" t="s">
        <v>2178</v>
      </c>
      <c r="V26" s="167" t="s">
        <v>2202</v>
      </c>
      <c r="W26" s="167" t="s">
        <v>2202</v>
      </c>
      <c r="X26" s="170" t="s">
        <v>6671</v>
      </c>
      <c r="Y26" s="170" t="s">
        <v>6672</v>
      </c>
      <c r="Z26" s="170" t="s">
        <v>6671</v>
      </c>
      <c r="AB26" s="184" t="s">
        <v>6688</v>
      </c>
      <c r="AC26" s="186" t="s">
        <v>2202</v>
      </c>
      <c r="AD26" s="170">
        <f>VLOOKUP(O26,CSAcctMap!A:B,2,FALSE)</f>
        <v>122050</v>
      </c>
      <c r="AE26" s="170" t="str">
        <f ca="1">VLOOKUP(AD26,CSAcctMap!B:F,5,FALSE)</f>
        <v>Inventory-Resale</v>
      </c>
    </row>
    <row r="27" spans="1:31" x14ac:dyDescent="0.2">
      <c r="A27" s="170" t="str">
        <f t="shared" si="0"/>
        <v>700.131000.0000.00000.000.000.000</v>
      </c>
      <c r="B27" s="184" t="s">
        <v>6689</v>
      </c>
      <c r="C27" s="185" t="s">
        <v>4649</v>
      </c>
      <c r="D27" s="186" t="s">
        <v>3283</v>
      </c>
      <c r="E27" s="186" t="s">
        <v>2202</v>
      </c>
      <c r="F27" s="186" t="s">
        <v>2334</v>
      </c>
      <c r="G27" s="186" t="s">
        <v>2178</v>
      </c>
      <c r="H27" s="186" t="s">
        <v>2178</v>
      </c>
      <c r="I27" s="186" t="s">
        <v>2178</v>
      </c>
      <c r="J27" s="186" t="s">
        <v>1214</v>
      </c>
      <c r="K27" s="184"/>
      <c r="L27" s="187" t="str">
        <f t="shared" si="1"/>
        <v>700.130015.0000.00000.000.0000.0000.000.0000.0000</v>
      </c>
      <c r="M27" s="170" t="s">
        <v>2741</v>
      </c>
      <c r="N27" s="191">
        <v>700</v>
      </c>
      <c r="O27" s="193">
        <v>130015</v>
      </c>
      <c r="P27" s="191" t="s">
        <v>2202</v>
      </c>
      <c r="Q27" s="191" t="s">
        <v>2334</v>
      </c>
      <c r="R27" s="191" t="s">
        <v>2178</v>
      </c>
      <c r="S27" s="191" t="s">
        <v>2202</v>
      </c>
      <c r="T27" s="191" t="s">
        <v>2202</v>
      </c>
      <c r="U27" s="190" t="s">
        <v>2178</v>
      </c>
      <c r="V27" s="167" t="s">
        <v>2202</v>
      </c>
      <c r="W27" s="167" t="s">
        <v>2202</v>
      </c>
      <c r="X27" s="170" t="s">
        <v>6671</v>
      </c>
      <c r="Y27" s="170" t="s">
        <v>6672</v>
      </c>
      <c r="Z27" s="170" t="s">
        <v>6671</v>
      </c>
      <c r="AB27" s="184" t="s">
        <v>6689</v>
      </c>
      <c r="AC27" s="186" t="s">
        <v>2202</v>
      </c>
      <c r="AD27" s="170">
        <f>VLOOKUP(O27,CSAcctMap!A:B,2,FALSE)</f>
        <v>131000</v>
      </c>
      <c r="AE27" s="170" t="str">
        <f ca="1">VLOOKUP(AD27,CSAcctMap!B:F,5,FALSE)</f>
        <v>Prepaid Insurance</v>
      </c>
    </row>
    <row r="28" spans="1:31" x14ac:dyDescent="0.2">
      <c r="A28" s="170" t="str">
        <f t="shared" si="0"/>
        <v>700.133090.0000.00000.000.000.000</v>
      </c>
      <c r="B28" s="184" t="s">
        <v>6690</v>
      </c>
      <c r="C28" s="185" t="s">
        <v>4649</v>
      </c>
      <c r="D28" s="186" t="s">
        <v>407</v>
      </c>
      <c r="E28" s="186" t="s">
        <v>2202</v>
      </c>
      <c r="F28" s="186" t="s">
        <v>2334</v>
      </c>
      <c r="G28" s="186" t="s">
        <v>2178</v>
      </c>
      <c r="H28" s="186" t="s">
        <v>2178</v>
      </c>
      <c r="I28" s="186" t="s">
        <v>2178</v>
      </c>
      <c r="J28" s="186" t="s">
        <v>1214</v>
      </c>
      <c r="K28" s="184"/>
      <c r="L28" s="187" t="str">
        <f t="shared" si="1"/>
        <v>700.130099.0000.00000.000.0000.0000.000.0000.0000</v>
      </c>
      <c r="M28" s="187" t="s">
        <v>5574</v>
      </c>
      <c r="N28" s="191">
        <v>700</v>
      </c>
      <c r="O28" s="193">
        <v>130099</v>
      </c>
      <c r="P28" s="191" t="s">
        <v>2202</v>
      </c>
      <c r="Q28" s="191" t="s">
        <v>2334</v>
      </c>
      <c r="R28" s="191" t="s">
        <v>2178</v>
      </c>
      <c r="S28" s="191" t="s">
        <v>2202</v>
      </c>
      <c r="T28" s="191" t="s">
        <v>2202</v>
      </c>
      <c r="U28" s="190" t="s">
        <v>2178</v>
      </c>
      <c r="V28" s="167" t="s">
        <v>2202</v>
      </c>
      <c r="W28" s="167" t="s">
        <v>2202</v>
      </c>
      <c r="X28" s="170" t="s">
        <v>6671</v>
      </c>
      <c r="Y28" s="170" t="s">
        <v>6672</v>
      </c>
      <c r="Z28" s="170" t="s">
        <v>6671</v>
      </c>
      <c r="AB28" s="184" t="s">
        <v>6690</v>
      </c>
      <c r="AC28" s="186" t="s">
        <v>2202</v>
      </c>
      <c r="AD28" s="170">
        <f>VLOOKUP(O28,CSAcctMap!A:B,2,FALSE)</f>
        <v>133090</v>
      </c>
      <c r="AE28" s="170" t="str">
        <f ca="1">VLOOKUP(AD28,CSAcctMap!B:F,5,FALSE)</f>
        <v>Prepaid Other Expense</v>
      </c>
    </row>
    <row r="29" spans="1:31" x14ac:dyDescent="0.2">
      <c r="A29" s="170" t="str">
        <f t="shared" si="0"/>
        <v>700.136000.0000.00000.000.000.000</v>
      </c>
      <c r="B29" s="184" t="s">
        <v>6691</v>
      </c>
      <c r="C29" s="185" t="s">
        <v>4649</v>
      </c>
      <c r="D29" s="186" t="s">
        <v>408</v>
      </c>
      <c r="E29" s="186" t="s">
        <v>2202</v>
      </c>
      <c r="F29" s="186" t="s">
        <v>2334</v>
      </c>
      <c r="G29" s="186" t="s">
        <v>2178</v>
      </c>
      <c r="H29" s="186" t="s">
        <v>2178</v>
      </c>
      <c r="I29" s="186" t="s">
        <v>2178</v>
      </c>
      <c r="J29" s="186" t="s">
        <v>1214</v>
      </c>
      <c r="K29" s="184"/>
      <c r="L29" s="187" t="str">
        <f t="shared" si="1"/>
        <v>700.130510.0000.00000.000.0000.0000.000.0000.0000</v>
      </c>
      <c r="M29" s="170" t="s">
        <v>2755</v>
      </c>
      <c r="N29" s="191">
        <v>700</v>
      </c>
      <c r="O29" s="193">
        <v>130510</v>
      </c>
      <c r="P29" s="195" t="s">
        <v>2202</v>
      </c>
      <c r="Q29" s="191" t="s">
        <v>2334</v>
      </c>
      <c r="R29" s="191" t="s">
        <v>2178</v>
      </c>
      <c r="S29" s="191" t="s">
        <v>2202</v>
      </c>
      <c r="T29" s="191" t="s">
        <v>2202</v>
      </c>
      <c r="U29" s="190" t="s">
        <v>2178</v>
      </c>
      <c r="V29" s="167" t="s">
        <v>2202</v>
      </c>
      <c r="W29" s="167" t="s">
        <v>2202</v>
      </c>
      <c r="X29" s="170" t="s">
        <v>6671</v>
      </c>
      <c r="Y29" s="170" t="s">
        <v>6672</v>
      </c>
      <c r="Z29" s="170" t="s">
        <v>6671</v>
      </c>
      <c r="AB29" s="184" t="s">
        <v>6691</v>
      </c>
      <c r="AC29" s="186" t="s">
        <v>2202</v>
      </c>
      <c r="AD29" s="170">
        <f>VLOOKUP(O29,CSAcctMap!A:B,2,FALSE)</f>
        <v>136000</v>
      </c>
      <c r="AE29" s="170" t="str">
        <f ca="1">VLOOKUP(AD29,CSAcctMap!B:F,5,FALSE)</f>
        <v>Deferred income tax-Current asset</v>
      </c>
    </row>
    <row r="30" spans="1:31" x14ac:dyDescent="0.2">
      <c r="A30" s="170" t="str">
        <f t="shared" si="0"/>
        <v>700.136000.0000.00000.250.000.000</v>
      </c>
      <c r="B30" s="184" t="s">
        <v>6691</v>
      </c>
      <c r="C30" s="185" t="s">
        <v>4649</v>
      </c>
      <c r="D30" s="186" t="s">
        <v>408</v>
      </c>
      <c r="E30" s="186" t="s">
        <v>2202</v>
      </c>
      <c r="F30" s="186" t="s">
        <v>2334</v>
      </c>
      <c r="G30" s="186" t="s">
        <v>4648</v>
      </c>
      <c r="H30" s="186" t="s">
        <v>2178</v>
      </c>
      <c r="I30" s="186" t="s">
        <v>2178</v>
      </c>
      <c r="J30" s="186" t="s">
        <v>1214</v>
      </c>
      <c r="K30" s="184"/>
      <c r="L30" s="187" t="str">
        <f t="shared" si="1"/>
        <v>700.130510.0000.00000.025.0000.0000.000.0000.0000</v>
      </c>
      <c r="M30" s="170" t="s">
        <v>2755</v>
      </c>
      <c r="N30" s="191">
        <v>700</v>
      </c>
      <c r="O30" s="193">
        <v>130510</v>
      </c>
      <c r="P30" s="195" t="s">
        <v>2202</v>
      </c>
      <c r="Q30" s="191" t="s">
        <v>2334</v>
      </c>
      <c r="R30" s="191" t="s">
        <v>6692</v>
      </c>
      <c r="S30" s="191" t="s">
        <v>2202</v>
      </c>
      <c r="T30" s="191" t="s">
        <v>2202</v>
      </c>
      <c r="U30" s="190" t="s">
        <v>2178</v>
      </c>
      <c r="V30" s="167" t="s">
        <v>2202</v>
      </c>
      <c r="W30" s="167" t="s">
        <v>2202</v>
      </c>
      <c r="X30" s="170" t="s">
        <v>6671</v>
      </c>
      <c r="Y30" s="170" t="s">
        <v>6672</v>
      </c>
      <c r="Z30" s="170" t="s">
        <v>6671</v>
      </c>
      <c r="AB30" s="184" t="s">
        <v>6691</v>
      </c>
      <c r="AC30" s="186" t="s">
        <v>2202</v>
      </c>
      <c r="AD30" s="170">
        <f>VLOOKUP(O30,CSAcctMap!A:B,2,FALSE)</f>
        <v>136000</v>
      </c>
      <c r="AE30" s="170" t="str">
        <f ca="1">VLOOKUP(AD30,CSAcctMap!B:F,5,FALSE)</f>
        <v>Deferred income tax-Current asset</v>
      </c>
    </row>
    <row r="31" spans="1:31" x14ac:dyDescent="0.2">
      <c r="A31" s="170" t="str">
        <f t="shared" si="0"/>
        <v>700.136000.0230.00000.000.000.000</v>
      </c>
      <c r="B31" s="184" t="s">
        <v>6691</v>
      </c>
      <c r="C31" s="185" t="s">
        <v>4649</v>
      </c>
      <c r="D31" s="186" t="s">
        <v>408</v>
      </c>
      <c r="E31" s="186" t="s">
        <v>4063</v>
      </c>
      <c r="F31" s="186" t="s">
        <v>2334</v>
      </c>
      <c r="G31" s="186" t="s">
        <v>2178</v>
      </c>
      <c r="H31" s="186" t="s">
        <v>2178</v>
      </c>
      <c r="I31" s="186" t="s">
        <v>2178</v>
      </c>
      <c r="J31" s="186" t="s">
        <v>362</v>
      </c>
      <c r="K31" s="184"/>
      <c r="L31" s="187" t="str">
        <f t="shared" si="1"/>
        <v>700.130510.0230.00000.000.0000.0000.000.0000.0000</v>
      </c>
      <c r="M31" s="170" t="s">
        <v>2755</v>
      </c>
      <c r="N31" s="191">
        <v>700</v>
      </c>
      <c r="O31" s="193">
        <v>130510</v>
      </c>
      <c r="P31" s="195" t="s">
        <v>4063</v>
      </c>
      <c r="Q31" s="191" t="s">
        <v>2334</v>
      </c>
      <c r="R31" s="191" t="s">
        <v>2178</v>
      </c>
      <c r="S31" s="191" t="s">
        <v>2202</v>
      </c>
      <c r="T31" s="191" t="s">
        <v>2202</v>
      </c>
      <c r="U31" s="190" t="s">
        <v>2178</v>
      </c>
      <c r="V31" s="167" t="s">
        <v>2202</v>
      </c>
      <c r="W31" s="167" t="s">
        <v>2202</v>
      </c>
      <c r="X31" s="170" t="s">
        <v>6693</v>
      </c>
      <c r="Y31" s="170" t="s">
        <v>6672</v>
      </c>
      <c r="Z31" s="170" t="s">
        <v>6671</v>
      </c>
      <c r="AB31" s="184" t="s">
        <v>6691</v>
      </c>
      <c r="AC31" s="186" t="s">
        <v>4063</v>
      </c>
      <c r="AD31" s="170">
        <f>VLOOKUP(O31,CSAcctMap!A:B,2,FALSE)</f>
        <v>136000</v>
      </c>
      <c r="AE31" s="170" t="str">
        <f ca="1">VLOOKUP(AD31,CSAcctMap!B:F,5,FALSE)</f>
        <v>Deferred income tax-Current asset</v>
      </c>
    </row>
    <row r="32" spans="1:31" x14ac:dyDescent="0.2">
      <c r="A32" s="170" t="str">
        <f t="shared" si="0"/>
        <v>700.136000.0230.00000.250.000.000</v>
      </c>
      <c r="B32" s="184" t="s">
        <v>6691</v>
      </c>
      <c r="C32" s="185" t="s">
        <v>4649</v>
      </c>
      <c r="D32" s="186" t="s">
        <v>408</v>
      </c>
      <c r="E32" s="186" t="s">
        <v>4063</v>
      </c>
      <c r="F32" s="186" t="s">
        <v>2334</v>
      </c>
      <c r="G32" s="186" t="s">
        <v>4648</v>
      </c>
      <c r="H32" s="186" t="s">
        <v>2178</v>
      </c>
      <c r="I32" s="186" t="s">
        <v>2178</v>
      </c>
      <c r="J32" s="186" t="s">
        <v>362</v>
      </c>
      <c r="K32" s="184"/>
      <c r="L32" s="187" t="str">
        <f t="shared" si="1"/>
        <v>700.130510.0230.00000.025.0000.0000.000.0000.0000</v>
      </c>
      <c r="M32" s="170" t="s">
        <v>2755</v>
      </c>
      <c r="N32" s="191">
        <v>700</v>
      </c>
      <c r="O32" s="193">
        <v>130510</v>
      </c>
      <c r="P32" s="195" t="s">
        <v>4063</v>
      </c>
      <c r="Q32" s="191" t="s">
        <v>2334</v>
      </c>
      <c r="R32" s="191" t="s">
        <v>6692</v>
      </c>
      <c r="S32" s="191" t="s">
        <v>2202</v>
      </c>
      <c r="T32" s="191" t="s">
        <v>2202</v>
      </c>
      <c r="U32" s="190" t="s">
        <v>2178</v>
      </c>
      <c r="V32" s="167" t="s">
        <v>2202</v>
      </c>
      <c r="W32" s="167" t="s">
        <v>2202</v>
      </c>
      <c r="X32" s="170" t="s">
        <v>6693</v>
      </c>
      <c r="Y32" s="170" t="s">
        <v>6672</v>
      </c>
      <c r="Z32" s="170" t="s">
        <v>6671</v>
      </c>
      <c r="AB32" s="184" t="s">
        <v>6691</v>
      </c>
      <c r="AC32" s="186" t="s">
        <v>4063</v>
      </c>
      <c r="AD32" s="170">
        <f>VLOOKUP(O32,CSAcctMap!A:B,2,FALSE)</f>
        <v>136000</v>
      </c>
      <c r="AE32" s="170" t="str">
        <f ca="1">VLOOKUP(AD32,CSAcctMap!B:F,5,FALSE)</f>
        <v>Deferred income tax-Current asset</v>
      </c>
    </row>
    <row r="33" spans="1:31" x14ac:dyDescent="0.2">
      <c r="A33" s="170" t="str">
        <f t="shared" si="0"/>
        <v>700.140700.0000.00000.000.000.000</v>
      </c>
      <c r="B33" s="184" t="s">
        <v>6694</v>
      </c>
      <c r="C33" s="185" t="s">
        <v>4649</v>
      </c>
      <c r="D33" s="186" t="s">
        <v>410</v>
      </c>
      <c r="E33" s="186" t="s">
        <v>2202</v>
      </c>
      <c r="F33" s="186" t="s">
        <v>2334</v>
      </c>
      <c r="G33" s="186" t="s">
        <v>2178</v>
      </c>
      <c r="H33" s="186" t="s">
        <v>2178</v>
      </c>
      <c r="I33" s="186" t="s">
        <v>2178</v>
      </c>
      <c r="J33" s="186" t="s">
        <v>1214</v>
      </c>
      <c r="K33" s="184"/>
      <c r="L33" s="187" t="str">
        <f t="shared" si="1"/>
        <v>700.143910.0000.00000.000.0000.0000.000.0000.0000</v>
      </c>
      <c r="M33" s="170" t="s">
        <v>4383</v>
      </c>
      <c r="N33" s="191">
        <v>700</v>
      </c>
      <c r="O33" s="193">
        <v>143910</v>
      </c>
      <c r="P33" s="195" t="s">
        <v>2202</v>
      </c>
      <c r="Q33" s="191" t="s">
        <v>2334</v>
      </c>
      <c r="R33" s="191" t="s">
        <v>2178</v>
      </c>
      <c r="S33" s="191" t="s">
        <v>2202</v>
      </c>
      <c r="T33" s="191" t="s">
        <v>2202</v>
      </c>
      <c r="U33" s="190" t="s">
        <v>2178</v>
      </c>
      <c r="V33" s="167" t="s">
        <v>2202</v>
      </c>
      <c r="W33" s="167" t="s">
        <v>2202</v>
      </c>
      <c r="X33" s="170" t="s">
        <v>6671</v>
      </c>
      <c r="Y33" s="170" t="s">
        <v>6672</v>
      </c>
      <c r="Z33" s="170" t="s">
        <v>6671</v>
      </c>
      <c r="AB33" s="184" t="s">
        <v>6694</v>
      </c>
      <c r="AC33" s="186" t="s">
        <v>2202</v>
      </c>
      <c r="AD33" s="170">
        <f>VLOOKUP(O33,CSAcctMap!A:B,2,FALSE)</f>
        <v>140700</v>
      </c>
      <c r="AE33" s="170" t="str">
        <f ca="1">VLOOKUP(AD33,CSAcctMap!B:F,5,FALSE)</f>
        <v>Loan Origination Costs</v>
      </c>
    </row>
    <row r="34" spans="1:31" x14ac:dyDescent="0.2">
      <c r="A34" s="170" t="str">
        <f t="shared" si="0"/>
        <v>700.140700.0150.00000.000.000.000</v>
      </c>
      <c r="B34" s="184" t="s">
        <v>6694</v>
      </c>
      <c r="C34" s="185" t="s">
        <v>4649</v>
      </c>
      <c r="D34" s="186" t="s">
        <v>410</v>
      </c>
      <c r="E34" s="186" t="s">
        <v>4060</v>
      </c>
      <c r="F34" s="186" t="s">
        <v>2334</v>
      </c>
      <c r="G34" s="186" t="s">
        <v>2178</v>
      </c>
      <c r="H34" s="186" t="s">
        <v>2178</v>
      </c>
      <c r="I34" s="186" t="s">
        <v>2178</v>
      </c>
      <c r="J34" s="186" t="s">
        <v>6695</v>
      </c>
      <c r="K34" s="184"/>
      <c r="L34" s="187" t="str">
        <f t="shared" si="1"/>
        <v>700.143910.0150.00000.000.0000.0000.000.0000.0000</v>
      </c>
      <c r="M34" s="170" t="s">
        <v>4383</v>
      </c>
      <c r="N34" s="191">
        <v>700</v>
      </c>
      <c r="O34" s="193">
        <v>143910</v>
      </c>
      <c r="P34" s="195" t="s">
        <v>4060</v>
      </c>
      <c r="Q34" s="191" t="s">
        <v>2334</v>
      </c>
      <c r="R34" s="191" t="s">
        <v>2178</v>
      </c>
      <c r="S34" s="191" t="s">
        <v>2202</v>
      </c>
      <c r="T34" s="191" t="s">
        <v>2202</v>
      </c>
      <c r="U34" s="190" t="s">
        <v>2178</v>
      </c>
      <c r="V34" s="167" t="s">
        <v>2202</v>
      </c>
      <c r="W34" s="167" t="s">
        <v>2202</v>
      </c>
      <c r="X34" s="170" t="s">
        <v>6696</v>
      </c>
      <c r="Y34" s="170" t="s">
        <v>6672</v>
      </c>
      <c r="Z34" s="170" t="s">
        <v>6671</v>
      </c>
      <c r="AB34" s="184" t="s">
        <v>6694</v>
      </c>
      <c r="AC34" s="186" t="s">
        <v>4060</v>
      </c>
      <c r="AD34" s="170">
        <f>VLOOKUP(O34,CSAcctMap!A:B,2,FALSE)</f>
        <v>140700</v>
      </c>
      <c r="AE34" s="170" t="str">
        <f ca="1">VLOOKUP(AD34,CSAcctMap!B:F,5,FALSE)</f>
        <v>Loan Origination Costs</v>
      </c>
    </row>
    <row r="35" spans="1:31" x14ac:dyDescent="0.2">
      <c r="A35" s="170" t="str">
        <f t="shared" si="0"/>
        <v>700.140701.0000.00000.000.000.000</v>
      </c>
      <c r="B35" s="184" t="s">
        <v>6697</v>
      </c>
      <c r="C35" s="185" t="s">
        <v>4649</v>
      </c>
      <c r="D35" s="186" t="s">
        <v>268</v>
      </c>
      <c r="E35" s="186" t="s">
        <v>2202</v>
      </c>
      <c r="F35" s="186" t="s">
        <v>2334</v>
      </c>
      <c r="G35" s="186" t="s">
        <v>2178</v>
      </c>
      <c r="H35" s="186" t="s">
        <v>2178</v>
      </c>
      <c r="I35" s="186" t="s">
        <v>2178</v>
      </c>
      <c r="J35" s="186" t="s">
        <v>1214</v>
      </c>
      <c r="K35" s="184"/>
      <c r="L35" s="187" t="str">
        <f t="shared" si="1"/>
        <v>700.143915.0000.00000.000.0000.0000.000.0000.0000</v>
      </c>
      <c r="M35" s="187" t="s">
        <v>2774</v>
      </c>
      <c r="N35" s="191">
        <v>700</v>
      </c>
      <c r="O35" s="193">
        <v>143915</v>
      </c>
      <c r="P35" s="195" t="s">
        <v>2202</v>
      </c>
      <c r="Q35" s="191" t="s">
        <v>2334</v>
      </c>
      <c r="R35" s="191" t="s">
        <v>2178</v>
      </c>
      <c r="S35" s="191" t="s">
        <v>2202</v>
      </c>
      <c r="T35" s="191" t="s">
        <v>2202</v>
      </c>
      <c r="U35" s="190" t="s">
        <v>2178</v>
      </c>
      <c r="V35" s="167" t="s">
        <v>2202</v>
      </c>
      <c r="W35" s="167" t="s">
        <v>2202</v>
      </c>
      <c r="X35" s="170" t="s">
        <v>6671</v>
      </c>
      <c r="Y35" s="170" t="s">
        <v>6672</v>
      </c>
      <c r="Z35" s="170" t="s">
        <v>6671</v>
      </c>
      <c r="AB35" s="184" t="s">
        <v>6697</v>
      </c>
      <c r="AC35" s="186" t="s">
        <v>2202</v>
      </c>
      <c r="AD35" s="170">
        <f>VLOOKUP(O35,CSAcctMap!A:B,2,FALSE)</f>
        <v>140701</v>
      </c>
      <c r="AE35" s="170" t="str">
        <f ca="1">VLOOKUP(AD35,CSAcctMap!B:F,5,FALSE)</f>
        <v>Acc Amort-Loan Origination</v>
      </c>
    </row>
    <row r="36" spans="1:31" x14ac:dyDescent="0.2">
      <c r="A36" s="170" t="str">
        <f t="shared" si="0"/>
        <v>700.140701.0150.00000.000.000.000</v>
      </c>
      <c r="B36" s="184" t="s">
        <v>6697</v>
      </c>
      <c r="C36" s="185" t="s">
        <v>4649</v>
      </c>
      <c r="D36" s="186" t="s">
        <v>268</v>
      </c>
      <c r="E36" s="186" t="s">
        <v>4060</v>
      </c>
      <c r="F36" s="186" t="s">
        <v>2334</v>
      </c>
      <c r="G36" s="186" t="s">
        <v>2178</v>
      </c>
      <c r="H36" s="186" t="s">
        <v>2178</v>
      </c>
      <c r="I36" s="186" t="s">
        <v>2178</v>
      </c>
      <c r="J36" s="186" t="s">
        <v>6695</v>
      </c>
      <c r="K36" s="184"/>
      <c r="L36" s="187" t="str">
        <f t="shared" si="1"/>
        <v>700.143915.0150.00000.000.0000.0000.000.0000.0000</v>
      </c>
      <c r="M36" s="187" t="s">
        <v>2774</v>
      </c>
      <c r="N36" s="191">
        <v>700</v>
      </c>
      <c r="O36" s="193">
        <v>143915</v>
      </c>
      <c r="P36" s="195" t="s">
        <v>4060</v>
      </c>
      <c r="Q36" s="191" t="s">
        <v>2334</v>
      </c>
      <c r="R36" s="191" t="s">
        <v>2178</v>
      </c>
      <c r="S36" s="191" t="s">
        <v>2202</v>
      </c>
      <c r="T36" s="191" t="s">
        <v>2202</v>
      </c>
      <c r="U36" s="190" t="s">
        <v>2178</v>
      </c>
      <c r="V36" s="167" t="s">
        <v>2202</v>
      </c>
      <c r="W36" s="167" t="s">
        <v>2202</v>
      </c>
      <c r="X36" s="170" t="s">
        <v>6696</v>
      </c>
      <c r="Y36" s="170" t="s">
        <v>6672</v>
      </c>
      <c r="Z36" s="170" t="s">
        <v>6671</v>
      </c>
      <c r="AB36" s="184" t="s">
        <v>6697</v>
      </c>
      <c r="AC36" s="186" t="s">
        <v>4060</v>
      </c>
      <c r="AD36" s="170">
        <f>VLOOKUP(O36,CSAcctMap!A:B,2,FALSE)</f>
        <v>140701</v>
      </c>
      <c r="AE36" s="170" t="str">
        <f ca="1">VLOOKUP(AD36,CSAcctMap!B:F,5,FALSE)</f>
        <v>Acc Amort-Loan Origination</v>
      </c>
    </row>
    <row r="37" spans="1:31" x14ac:dyDescent="0.2">
      <c r="A37" s="170" t="str">
        <f t="shared" si="0"/>
        <v>700.141000.0000.00000.000.000.000</v>
      </c>
      <c r="B37" s="184" t="s">
        <v>6698</v>
      </c>
      <c r="C37" s="185" t="s">
        <v>4649</v>
      </c>
      <c r="D37" s="186" t="s">
        <v>411</v>
      </c>
      <c r="E37" s="186" t="s">
        <v>2202</v>
      </c>
      <c r="F37" s="186" t="s">
        <v>2334</v>
      </c>
      <c r="G37" s="186" t="s">
        <v>2178</v>
      </c>
      <c r="H37" s="186" t="s">
        <v>2178</v>
      </c>
      <c r="I37" s="186" t="s">
        <v>2178</v>
      </c>
      <c r="J37" s="186" t="s">
        <v>1214</v>
      </c>
      <c r="K37" s="184"/>
      <c r="L37" s="187" t="str">
        <f t="shared" si="1"/>
        <v>700.141510.0000.00000.000.0000.0000.000.0000.0000</v>
      </c>
      <c r="M37" s="187" t="s">
        <v>2882</v>
      </c>
      <c r="N37" s="191">
        <v>700</v>
      </c>
      <c r="O37" s="193">
        <v>141510</v>
      </c>
      <c r="P37" s="195" t="s">
        <v>2202</v>
      </c>
      <c r="Q37" s="191" t="s">
        <v>2334</v>
      </c>
      <c r="R37" s="191" t="s">
        <v>2178</v>
      </c>
      <c r="S37" s="191" t="s">
        <v>2202</v>
      </c>
      <c r="T37" s="191" t="s">
        <v>2202</v>
      </c>
      <c r="U37" s="190" t="s">
        <v>2178</v>
      </c>
      <c r="V37" s="167" t="s">
        <v>2202</v>
      </c>
      <c r="W37" s="167" t="s">
        <v>2202</v>
      </c>
      <c r="X37" s="170" t="s">
        <v>6671</v>
      </c>
      <c r="Y37" s="170" t="s">
        <v>6672</v>
      </c>
      <c r="Z37" s="170" t="s">
        <v>6671</v>
      </c>
      <c r="AB37" s="184" t="s">
        <v>6698</v>
      </c>
      <c r="AC37" s="186" t="s">
        <v>2202</v>
      </c>
      <c r="AD37" s="170">
        <f>VLOOKUP(O37,CSAcctMap!A:B,2,FALSE)</f>
        <v>141000</v>
      </c>
      <c r="AE37" s="170" t="str">
        <f ca="1">VLOOKUP(AD37,CSAcctMap!B:F,5,FALSE)</f>
        <v>Deposits</v>
      </c>
    </row>
    <row r="38" spans="1:31" x14ac:dyDescent="0.2">
      <c r="A38" s="170" t="str">
        <f t="shared" si="0"/>
        <v>700.141010.0000.00000.000.000.000</v>
      </c>
      <c r="B38" s="184" t="s">
        <v>6699</v>
      </c>
      <c r="C38" s="185" t="s">
        <v>4649</v>
      </c>
      <c r="D38" s="186" t="s">
        <v>269</v>
      </c>
      <c r="E38" s="186" t="s">
        <v>2202</v>
      </c>
      <c r="F38" s="186" t="s">
        <v>2334</v>
      </c>
      <c r="G38" s="186" t="s">
        <v>2178</v>
      </c>
      <c r="H38" s="186" t="s">
        <v>2178</v>
      </c>
      <c r="I38" s="186" t="s">
        <v>2178</v>
      </c>
      <c r="J38" s="186" t="s">
        <v>1214</v>
      </c>
      <c r="K38" s="184"/>
      <c r="L38" s="187" t="str">
        <f t="shared" si="1"/>
        <v>700.141530.0000.00000.000.0000.0000.000.0000.0000</v>
      </c>
      <c r="M38" s="187" t="s">
        <v>4071</v>
      </c>
      <c r="N38" s="191">
        <v>700</v>
      </c>
      <c r="O38" s="193">
        <v>141530</v>
      </c>
      <c r="P38" s="195" t="s">
        <v>2202</v>
      </c>
      <c r="Q38" s="191" t="s">
        <v>2334</v>
      </c>
      <c r="R38" s="191" t="s">
        <v>2178</v>
      </c>
      <c r="S38" s="191" t="s">
        <v>2202</v>
      </c>
      <c r="T38" s="191" t="s">
        <v>2202</v>
      </c>
      <c r="U38" s="190" t="s">
        <v>2178</v>
      </c>
      <c r="V38" s="167" t="s">
        <v>2202</v>
      </c>
      <c r="W38" s="167" t="s">
        <v>2202</v>
      </c>
      <c r="X38" s="170" t="s">
        <v>6671</v>
      </c>
      <c r="Y38" s="170" t="s">
        <v>6672</v>
      </c>
      <c r="Z38" s="170" t="s">
        <v>6671</v>
      </c>
      <c r="AB38" s="184" t="s">
        <v>6699</v>
      </c>
      <c r="AC38" s="186" t="s">
        <v>2202</v>
      </c>
      <c r="AD38" s="170">
        <f>VLOOKUP(O38,CSAcctMap!A:B,2,FALSE)</f>
        <v>141010</v>
      </c>
      <c r="AE38" s="170" t="str">
        <f ca="1">VLOOKUP(AD38,CSAcctMap!B:F,5,FALSE)</f>
        <v>Cobank Participation Certificates</v>
      </c>
    </row>
    <row r="39" spans="1:31" x14ac:dyDescent="0.2">
      <c r="A39" s="170" t="str">
        <f t="shared" si="0"/>
        <v>700.141060.0000.00000.000.000.000</v>
      </c>
      <c r="B39" s="184" t="s">
        <v>6700</v>
      </c>
      <c r="C39" s="185" t="s">
        <v>4649</v>
      </c>
      <c r="D39" s="186" t="s">
        <v>412</v>
      </c>
      <c r="E39" s="186" t="s">
        <v>2202</v>
      </c>
      <c r="F39" s="186" t="s">
        <v>2334</v>
      </c>
      <c r="G39" s="186" t="s">
        <v>2178</v>
      </c>
      <c r="H39" s="186" t="s">
        <v>2178</v>
      </c>
      <c r="I39" s="186" t="s">
        <v>2178</v>
      </c>
      <c r="J39" s="186" t="s">
        <v>1214</v>
      </c>
      <c r="K39" s="184"/>
      <c r="L39" s="187" t="str">
        <f t="shared" si="1"/>
        <v>700.180120.0000.00000.000.0000.0000.000.0000.0000</v>
      </c>
      <c r="M39" s="187" t="s">
        <v>6613</v>
      </c>
      <c r="N39" s="191">
        <v>700</v>
      </c>
      <c r="O39" s="193">
        <v>180120</v>
      </c>
      <c r="P39" s="195" t="s">
        <v>2202</v>
      </c>
      <c r="Q39" s="191" t="s">
        <v>2334</v>
      </c>
      <c r="R39" s="191" t="s">
        <v>2178</v>
      </c>
      <c r="S39" s="191" t="s">
        <v>2202</v>
      </c>
      <c r="T39" s="191" t="s">
        <v>2202</v>
      </c>
      <c r="U39" s="190" t="s">
        <v>2178</v>
      </c>
      <c r="V39" s="167" t="s">
        <v>2202</v>
      </c>
      <c r="W39" s="167" t="s">
        <v>2202</v>
      </c>
      <c r="X39" s="170" t="s">
        <v>6671</v>
      </c>
      <c r="Y39" s="170" t="s">
        <v>6672</v>
      </c>
      <c r="Z39" s="170" t="s">
        <v>6671</v>
      </c>
      <c r="AB39" s="184" t="s">
        <v>6700</v>
      </c>
      <c r="AC39" s="186" t="s">
        <v>2202</v>
      </c>
      <c r="AD39" s="170">
        <f>VLOOKUP(O39,CSAcctMap!A:B,2,FALSE)</f>
        <v>141060</v>
      </c>
      <c r="AE39" s="170" t="str">
        <f ca="1">VLOOKUP(AD39,CSAcctMap!B:F,5,FALSE)</f>
        <v>Long Term Prepaids &amp; Receivables</v>
      </c>
    </row>
    <row r="40" spans="1:31" x14ac:dyDescent="0.2">
      <c r="A40" s="170" t="str">
        <f t="shared" si="0"/>
        <v>700.141600.0000.00000.000.000.000</v>
      </c>
      <c r="B40" s="184" t="s">
        <v>6701</v>
      </c>
      <c r="C40" s="185" t="s">
        <v>4649</v>
      </c>
      <c r="D40" s="186" t="s">
        <v>6499</v>
      </c>
      <c r="E40" s="186" t="s">
        <v>2202</v>
      </c>
      <c r="F40" s="186" t="s">
        <v>2334</v>
      </c>
      <c r="G40" s="186" t="s">
        <v>2178</v>
      </c>
      <c r="H40" s="186" t="s">
        <v>2178</v>
      </c>
      <c r="I40" s="186" t="s">
        <v>2178</v>
      </c>
      <c r="J40" s="186" t="s">
        <v>1214</v>
      </c>
      <c r="K40" s="184"/>
      <c r="L40" s="187" t="str">
        <f t="shared" si="1"/>
        <v>700.141550.0000.00000.000.0000.0000.000.0000.0000</v>
      </c>
      <c r="M40" s="187" t="s">
        <v>1147</v>
      </c>
      <c r="N40" s="191">
        <v>700</v>
      </c>
      <c r="O40" s="193">
        <v>141550</v>
      </c>
      <c r="P40" s="195" t="s">
        <v>2202</v>
      </c>
      <c r="Q40" s="191" t="s">
        <v>2334</v>
      </c>
      <c r="R40" s="191" t="s">
        <v>2178</v>
      </c>
      <c r="S40" s="191" t="s">
        <v>2202</v>
      </c>
      <c r="T40" s="191" t="s">
        <v>2202</v>
      </c>
      <c r="U40" s="190" t="s">
        <v>2178</v>
      </c>
      <c r="V40" s="167" t="s">
        <v>2202</v>
      </c>
      <c r="W40" s="167" t="s">
        <v>2202</v>
      </c>
      <c r="X40" s="170" t="s">
        <v>6671</v>
      </c>
      <c r="Y40" s="170" t="s">
        <v>6672</v>
      </c>
      <c r="Z40" s="170" t="s">
        <v>6671</v>
      </c>
      <c r="AB40" s="184" t="s">
        <v>6701</v>
      </c>
      <c r="AC40" s="186" t="s">
        <v>2202</v>
      </c>
      <c r="AD40" s="170">
        <f>VLOOKUP(O40,CSAcctMap!A:B,2,FALSE)</f>
        <v>141600</v>
      </c>
      <c r="AE40" s="170" t="str">
        <f ca="1">VLOOKUP(AD40,CSAcctMap!B:F,5,FALSE)</f>
        <v>Notes Receivable</v>
      </c>
    </row>
    <row r="41" spans="1:31" x14ac:dyDescent="0.2">
      <c r="A41" s="170" t="str">
        <f t="shared" si="0"/>
        <v>700.141610.0000.00000.000.000.000</v>
      </c>
      <c r="B41" s="184" t="s">
        <v>6702</v>
      </c>
      <c r="C41" s="185" t="s">
        <v>4649</v>
      </c>
      <c r="D41" s="186" t="s">
        <v>6500</v>
      </c>
      <c r="E41" s="186" t="s">
        <v>2202</v>
      </c>
      <c r="F41" s="186" t="s">
        <v>2334</v>
      </c>
      <c r="G41" s="186" t="s">
        <v>2178</v>
      </c>
      <c r="H41" s="186" t="s">
        <v>2178</v>
      </c>
      <c r="I41" s="186" t="s">
        <v>2178</v>
      </c>
      <c r="J41" s="186" t="s">
        <v>1214</v>
      </c>
      <c r="K41" s="184"/>
      <c r="L41" s="187" t="str">
        <f t="shared" si="1"/>
        <v>700.141550.0000.00000.000.0000.0000.000.0000.0000</v>
      </c>
      <c r="M41" s="187" t="s">
        <v>1147</v>
      </c>
      <c r="N41" s="191">
        <v>700</v>
      </c>
      <c r="O41" s="193">
        <v>141550</v>
      </c>
      <c r="P41" s="195" t="s">
        <v>2202</v>
      </c>
      <c r="Q41" s="191" t="s">
        <v>2334</v>
      </c>
      <c r="R41" s="191" t="s">
        <v>2178</v>
      </c>
      <c r="S41" s="191" t="s">
        <v>2202</v>
      </c>
      <c r="T41" s="191" t="s">
        <v>2202</v>
      </c>
      <c r="U41" s="190" t="s">
        <v>2178</v>
      </c>
      <c r="V41" s="167" t="s">
        <v>2202</v>
      </c>
      <c r="W41" s="167" t="s">
        <v>2202</v>
      </c>
      <c r="X41" s="170" t="s">
        <v>6671</v>
      </c>
      <c r="Y41" s="170" t="s">
        <v>6672</v>
      </c>
      <c r="Z41" s="170" t="s">
        <v>6671</v>
      </c>
      <c r="AB41" s="184" t="s">
        <v>6702</v>
      </c>
      <c r="AC41" s="186" t="s">
        <v>2202</v>
      </c>
      <c r="AD41" s="170">
        <f>VLOOKUP(O41,CSAcctMap!A:B,2,FALSE)</f>
        <v>141600</v>
      </c>
      <c r="AE41" s="170" t="str">
        <f ca="1">VLOOKUP(AD41,CSAcctMap!B:F,5,FALSE)</f>
        <v>Notes Receivable</v>
      </c>
    </row>
    <row r="42" spans="1:31" x14ac:dyDescent="0.2">
      <c r="A42" s="170" t="str">
        <f t="shared" si="0"/>
        <v>700.142000.0000.00000.000.000.000</v>
      </c>
      <c r="B42" s="184" t="s">
        <v>6703</v>
      </c>
      <c r="C42" s="185" t="s">
        <v>4649</v>
      </c>
      <c r="D42" s="186" t="s">
        <v>413</v>
      </c>
      <c r="E42" s="186" t="s">
        <v>2202</v>
      </c>
      <c r="F42" s="186" t="s">
        <v>2334</v>
      </c>
      <c r="G42" s="186" t="s">
        <v>2178</v>
      </c>
      <c r="H42" s="186" t="s">
        <v>2178</v>
      </c>
      <c r="I42" s="186" t="s">
        <v>2178</v>
      </c>
      <c r="J42" s="186" t="s">
        <v>1214</v>
      </c>
      <c r="K42" s="184"/>
      <c r="L42" s="187" t="str">
        <f t="shared" si="1"/>
        <v>700.142010.0000.00000.000.0000.0000.000.0000.0000</v>
      </c>
      <c r="M42" s="187" t="s">
        <v>5582</v>
      </c>
      <c r="N42" s="191">
        <v>700</v>
      </c>
      <c r="O42" s="193">
        <v>142010</v>
      </c>
      <c r="P42" s="195" t="s">
        <v>2202</v>
      </c>
      <c r="Q42" s="191" t="s">
        <v>2334</v>
      </c>
      <c r="R42" s="191" t="s">
        <v>2178</v>
      </c>
      <c r="S42" s="191" t="s">
        <v>2202</v>
      </c>
      <c r="T42" s="191" t="s">
        <v>2202</v>
      </c>
      <c r="U42" s="190" t="s">
        <v>2178</v>
      </c>
      <c r="V42" s="167" t="s">
        <v>2202</v>
      </c>
      <c r="W42" s="167" t="s">
        <v>2202</v>
      </c>
      <c r="X42" s="170" t="s">
        <v>6671</v>
      </c>
      <c r="Y42" s="170" t="s">
        <v>6672</v>
      </c>
      <c r="Z42" s="170" t="s">
        <v>6671</v>
      </c>
      <c r="AB42" s="184" t="s">
        <v>6703</v>
      </c>
      <c r="AC42" s="186" t="s">
        <v>2202</v>
      </c>
      <c r="AD42" s="170">
        <f>VLOOKUP(O42,CSAcctMap!A:B,2,FALSE)</f>
        <v>142000</v>
      </c>
      <c r="AE42" s="170" t="str">
        <f ca="1">VLOOKUP(AD42,CSAcctMap!B:F,5,FALSE)</f>
        <v>Deferred income tax-noncurrent asset</v>
      </c>
    </row>
    <row r="43" spans="1:31" x14ac:dyDescent="0.2">
      <c r="A43" s="170" t="str">
        <f t="shared" si="0"/>
        <v>700.142000.0000.00000.250.000.000</v>
      </c>
      <c r="B43" s="184" t="s">
        <v>6703</v>
      </c>
      <c r="C43" s="185" t="s">
        <v>4649</v>
      </c>
      <c r="D43" s="186" t="s">
        <v>413</v>
      </c>
      <c r="E43" s="186" t="s">
        <v>2202</v>
      </c>
      <c r="F43" s="186" t="s">
        <v>2334</v>
      </c>
      <c r="G43" s="186" t="s">
        <v>4648</v>
      </c>
      <c r="H43" s="186" t="s">
        <v>2178</v>
      </c>
      <c r="I43" s="186" t="s">
        <v>2178</v>
      </c>
      <c r="J43" s="186" t="s">
        <v>1214</v>
      </c>
      <c r="K43" s="184"/>
      <c r="L43" s="187" t="str">
        <f t="shared" si="1"/>
        <v>700.142010.0000.00000.025.0000.0000.000.0000.0000</v>
      </c>
      <c r="M43" s="187" t="s">
        <v>5582</v>
      </c>
      <c r="N43" s="191">
        <v>700</v>
      </c>
      <c r="O43" s="193">
        <v>142010</v>
      </c>
      <c r="P43" s="195" t="s">
        <v>2202</v>
      </c>
      <c r="Q43" s="191" t="s">
        <v>2334</v>
      </c>
      <c r="R43" s="191" t="s">
        <v>6692</v>
      </c>
      <c r="S43" s="191" t="s">
        <v>2202</v>
      </c>
      <c r="T43" s="191" t="s">
        <v>2202</v>
      </c>
      <c r="U43" s="190" t="s">
        <v>2178</v>
      </c>
      <c r="V43" s="167" t="s">
        <v>2202</v>
      </c>
      <c r="W43" s="167" t="s">
        <v>2202</v>
      </c>
      <c r="X43" s="170" t="s">
        <v>6671</v>
      </c>
      <c r="Y43" s="170" t="s">
        <v>6672</v>
      </c>
      <c r="Z43" s="170" t="s">
        <v>6671</v>
      </c>
      <c r="AB43" s="184" t="s">
        <v>6703</v>
      </c>
      <c r="AC43" s="186" t="s">
        <v>2202</v>
      </c>
      <c r="AD43" s="170">
        <f>VLOOKUP(O43,CSAcctMap!A:B,2,FALSE)</f>
        <v>142000</v>
      </c>
      <c r="AE43" s="170" t="str">
        <f ca="1">VLOOKUP(AD43,CSAcctMap!B:F,5,FALSE)</f>
        <v>Deferred income tax-noncurrent asset</v>
      </c>
    </row>
    <row r="44" spans="1:31" x14ac:dyDescent="0.2">
      <c r="A44" s="170" t="str">
        <f t="shared" si="0"/>
        <v>700.142000.0190.00000.000.000.000</v>
      </c>
      <c r="B44" s="184" t="s">
        <v>6703</v>
      </c>
      <c r="C44" s="185" t="s">
        <v>4649</v>
      </c>
      <c r="D44" s="186" t="s">
        <v>413</v>
      </c>
      <c r="E44" s="186" t="s">
        <v>4061</v>
      </c>
      <c r="F44" s="186" t="s">
        <v>2334</v>
      </c>
      <c r="G44" s="186" t="s">
        <v>2178</v>
      </c>
      <c r="H44" s="186" t="s">
        <v>2178</v>
      </c>
      <c r="I44" s="186" t="s">
        <v>2178</v>
      </c>
      <c r="J44" s="186" t="s">
        <v>363</v>
      </c>
      <c r="K44" s="184"/>
      <c r="L44" s="187" t="str">
        <f t="shared" si="1"/>
        <v>700.142010.0190.00000.000.0000.0000.000.0000.0000</v>
      </c>
      <c r="M44" s="187" t="s">
        <v>5582</v>
      </c>
      <c r="N44" s="191">
        <v>700</v>
      </c>
      <c r="O44" s="193">
        <v>142010</v>
      </c>
      <c r="P44" s="195" t="s">
        <v>4061</v>
      </c>
      <c r="Q44" s="191" t="s">
        <v>2334</v>
      </c>
      <c r="R44" s="191" t="s">
        <v>2178</v>
      </c>
      <c r="S44" s="191" t="s">
        <v>2202</v>
      </c>
      <c r="T44" s="191" t="s">
        <v>2202</v>
      </c>
      <c r="U44" s="190" t="s">
        <v>2178</v>
      </c>
      <c r="V44" s="167" t="s">
        <v>2202</v>
      </c>
      <c r="W44" s="167" t="s">
        <v>2202</v>
      </c>
      <c r="X44" s="170" t="s">
        <v>6704</v>
      </c>
      <c r="Y44" s="170" t="s">
        <v>6672</v>
      </c>
      <c r="Z44" s="170" t="s">
        <v>6671</v>
      </c>
      <c r="AB44" s="184" t="s">
        <v>6703</v>
      </c>
      <c r="AC44" s="186" t="s">
        <v>4061</v>
      </c>
      <c r="AD44" s="170">
        <f>VLOOKUP(O44,CSAcctMap!A:B,2,FALSE)</f>
        <v>142000</v>
      </c>
      <c r="AE44" s="170" t="str">
        <f ca="1">VLOOKUP(AD44,CSAcctMap!B:F,5,FALSE)</f>
        <v>Deferred income tax-noncurrent asset</v>
      </c>
    </row>
    <row r="45" spans="1:31" x14ac:dyDescent="0.2">
      <c r="A45" s="170" t="str">
        <f t="shared" si="0"/>
        <v>700.142000.0230.00000.000.000.000</v>
      </c>
      <c r="B45" s="184" t="s">
        <v>6703</v>
      </c>
      <c r="C45" s="185" t="s">
        <v>4649</v>
      </c>
      <c r="D45" s="186" t="s">
        <v>413</v>
      </c>
      <c r="E45" s="186" t="s">
        <v>4063</v>
      </c>
      <c r="F45" s="186" t="s">
        <v>2334</v>
      </c>
      <c r="G45" s="186" t="s">
        <v>2178</v>
      </c>
      <c r="H45" s="186" t="s">
        <v>2178</v>
      </c>
      <c r="I45" s="186" t="s">
        <v>2178</v>
      </c>
      <c r="J45" s="186" t="s">
        <v>362</v>
      </c>
      <c r="K45" s="184"/>
      <c r="L45" s="187" t="str">
        <f t="shared" si="1"/>
        <v>700.142010.0230.00000.000.0000.0000.000.0000.0000</v>
      </c>
      <c r="M45" s="187" t="s">
        <v>5582</v>
      </c>
      <c r="N45" s="191">
        <v>700</v>
      </c>
      <c r="O45" s="193">
        <v>142010</v>
      </c>
      <c r="P45" s="195" t="s">
        <v>4063</v>
      </c>
      <c r="Q45" s="191" t="s">
        <v>2334</v>
      </c>
      <c r="R45" s="191" t="s">
        <v>2178</v>
      </c>
      <c r="S45" s="191" t="s">
        <v>2202</v>
      </c>
      <c r="T45" s="191" t="s">
        <v>2202</v>
      </c>
      <c r="U45" s="190" t="s">
        <v>2178</v>
      </c>
      <c r="V45" s="167" t="s">
        <v>2202</v>
      </c>
      <c r="W45" s="167" t="s">
        <v>2202</v>
      </c>
      <c r="X45" s="170" t="s">
        <v>6693</v>
      </c>
      <c r="Y45" s="170" t="s">
        <v>6672</v>
      </c>
      <c r="Z45" s="170" t="s">
        <v>6671</v>
      </c>
      <c r="AB45" s="184" t="s">
        <v>6703</v>
      </c>
      <c r="AC45" s="186" t="s">
        <v>4063</v>
      </c>
      <c r="AD45" s="170">
        <f>VLOOKUP(O45,CSAcctMap!A:B,2,FALSE)</f>
        <v>142000</v>
      </c>
      <c r="AE45" s="170" t="str">
        <f ca="1">VLOOKUP(AD45,CSAcctMap!B:F,5,FALSE)</f>
        <v>Deferred income tax-noncurrent asset</v>
      </c>
    </row>
    <row r="46" spans="1:31" x14ac:dyDescent="0.2">
      <c r="A46" s="170" t="str">
        <f t="shared" si="0"/>
        <v>700.142000.0230.00000.250.000.000</v>
      </c>
      <c r="B46" s="184" t="s">
        <v>6703</v>
      </c>
      <c r="C46" s="185" t="s">
        <v>4649</v>
      </c>
      <c r="D46" s="186" t="s">
        <v>413</v>
      </c>
      <c r="E46" s="186" t="s">
        <v>4063</v>
      </c>
      <c r="F46" s="186" t="s">
        <v>2334</v>
      </c>
      <c r="G46" s="186" t="s">
        <v>4648</v>
      </c>
      <c r="H46" s="186" t="s">
        <v>2178</v>
      </c>
      <c r="I46" s="186" t="s">
        <v>2178</v>
      </c>
      <c r="J46" s="186" t="s">
        <v>362</v>
      </c>
      <c r="K46" s="184"/>
      <c r="L46" s="187" t="str">
        <f t="shared" si="1"/>
        <v>700.142010.0230.00000.025.0000.0000.000.0000.0000</v>
      </c>
      <c r="M46" s="187" t="s">
        <v>5582</v>
      </c>
      <c r="N46" s="191">
        <v>700</v>
      </c>
      <c r="O46" s="193">
        <v>142010</v>
      </c>
      <c r="P46" s="195" t="s">
        <v>4063</v>
      </c>
      <c r="Q46" s="191" t="s">
        <v>2334</v>
      </c>
      <c r="R46" s="191" t="s">
        <v>6692</v>
      </c>
      <c r="S46" s="191" t="s">
        <v>2202</v>
      </c>
      <c r="T46" s="191" t="s">
        <v>2202</v>
      </c>
      <c r="U46" s="190" t="s">
        <v>2178</v>
      </c>
      <c r="V46" s="167" t="s">
        <v>2202</v>
      </c>
      <c r="W46" s="167" t="s">
        <v>2202</v>
      </c>
      <c r="X46" s="170" t="s">
        <v>6693</v>
      </c>
      <c r="Y46" s="170" t="s">
        <v>6672</v>
      </c>
      <c r="Z46" s="170" t="s">
        <v>6671</v>
      </c>
      <c r="AB46" s="184" t="s">
        <v>6703</v>
      </c>
      <c r="AC46" s="186" t="s">
        <v>4063</v>
      </c>
      <c r="AD46" s="170">
        <f>VLOOKUP(O46,CSAcctMap!A:B,2,FALSE)</f>
        <v>142000</v>
      </c>
      <c r="AE46" s="170" t="str">
        <f ca="1">VLOOKUP(AD46,CSAcctMap!B:F,5,FALSE)</f>
        <v>Deferred income tax-noncurrent asset</v>
      </c>
    </row>
    <row r="47" spans="1:31" x14ac:dyDescent="0.2">
      <c r="A47" s="170" t="str">
        <f t="shared" si="0"/>
        <v>700.143930.0000.00000.000.000.000</v>
      </c>
      <c r="B47" s="184" t="s">
        <v>6705</v>
      </c>
      <c r="C47" s="185" t="s">
        <v>4649</v>
      </c>
      <c r="D47" s="186" t="s">
        <v>266</v>
      </c>
      <c r="E47" s="186" t="s">
        <v>2202</v>
      </c>
      <c r="F47" s="186" t="s">
        <v>2334</v>
      </c>
      <c r="G47" s="186" t="s">
        <v>2178</v>
      </c>
      <c r="H47" s="186" t="s">
        <v>2178</v>
      </c>
      <c r="I47" s="186" t="s">
        <v>2178</v>
      </c>
      <c r="J47" s="186" t="s">
        <v>1214</v>
      </c>
      <c r="K47" s="184"/>
      <c r="L47" s="187" t="str">
        <f t="shared" si="1"/>
        <v>700.180105.0000.00000.000.0000.0000.000.0000.0000</v>
      </c>
      <c r="M47" s="187" t="s">
        <v>5606</v>
      </c>
      <c r="N47" s="191">
        <v>700</v>
      </c>
      <c r="O47" s="193">
        <v>180105</v>
      </c>
      <c r="P47" s="195" t="s">
        <v>2202</v>
      </c>
      <c r="Q47" s="191" t="s">
        <v>2334</v>
      </c>
      <c r="R47" s="195" t="s">
        <v>2178</v>
      </c>
      <c r="S47" s="191" t="s">
        <v>2202</v>
      </c>
      <c r="T47" s="191" t="s">
        <v>2202</v>
      </c>
      <c r="U47" s="190" t="s">
        <v>2178</v>
      </c>
      <c r="V47" s="167" t="s">
        <v>2202</v>
      </c>
      <c r="W47" s="167" t="s">
        <v>2202</v>
      </c>
      <c r="X47" s="170" t="s">
        <v>6671</v>
      </c>
      <c r="Y47" s="170" t="s">
        <v>6672</v>
      </c>
      <c r="Z47" s="170" t="s">
        <v>6671</v>
      </c>
      <c r="AB47" s="184" t="s">
        <v>6705</v>
      </c>
      <c r="AC47" s="186" t="s">
        <v>2202</v>
      </c>
      <c r="AD47" s="170">
        <f>VLOOKUP(O47,CSAcctMap!A:B,2,FALSE)</f>
        <v>141090</v>
      </c>
      <c r="AE47" s="170" t="str">
        <f ca="1">VLOOKUP(AD47,CSAcctMap!B:F,5,FALSE)</f>
        <v>Other Noncurrent assets</v>
      </c>
    </row>
    <row r="48" spans="1:31" x14ac:dyDescent="0.2">
      <c r="A48" s="170" t="str">
        <f t="shared" si="0"/>
        <v>700.143930.0150.00000.000.000.000</v>
      </c>
      <c r="B48" s="184" t="s">
        <v>6705</v>
      </c>
      <c r="C48" s="185" t="s">
        <v>4649</v>
      </c>
      <c r="D48" s="186" t="s">
        <v>266</v>
      </c>
      <c r="E48" s="186" t="s">
        <v>4060</v>
      </c>
      <c r="F48" s="186" t="s">
        <v>2334</v>
      </c>
      <c r="G48" s="186" t="s">
        <v>2178</v>
      </c>
      <c r="H48" s="186" t="s">
        <v>2178</v>
      </c>
      <c r="I48" s="186" t="s">
        <v>2178</v>
      </c>
      <c r="J48" s="186" t="s">
        <v>6695</v>
      </c>
      <c r="K48" s="184"/>
      <c r="L48" s="187" t="str">
        <f t="shared" si="1"/>
        <v>700.180105.0150.00000.000.0000.0000.000.0000.0000</v>
      </c>
      <c r="M48" s="187" t="s">
        <v>5606</v>
      </c>
      <c r="N48" s="191">
        <v>700</v>
      </c>
      <c r="O48" s="193">
        <v>180105</v>
      </c>
      <c r="P48" s="195" t="s">
        <v>4060</v>
      </c>
      <c r="Q48" s="191" t="s">
        <v>2334</v>
      </c>
      <c r="R48" s="195" t="s">
        <v>2178</v>
      </c>
      <c r="S48" s="191" t="s">
        <v>2202</v>
      </c>
      <c r="T48" s="191" t="s">
        <v>2202</v>
      </c>
      <c r="U48" s="190" t="s">
        <v>2178</v>
      </c>
      <c r="V48" s="167" t="s">
        <v>2202</v>
      </c>
      <c r="W48" s="167" t="s">
        <v>2202</v>
      </c>
      <c r="X48" s="170" t="s">
        <v>6696</v>
      </c>
      <c r="Y48" s="170" t="s">
        <v>6672</v>
      </c>
      <c r="Z48" s="170" t="s">
        <v>6671</v>
      </c>
      <c r="AB48" s="184" t="s">
        <v>6705</v>
      </c>
      <c r="AC48" s="186" t="s">
        <v>4060</v>
      </c>
      <c r="AD48" s="170">
        <f>VLOOKUP(O48,CSAcctMap!A:B,2,FALSE)</f>
        <v>141090</v>
      </c>
      <c r="AE48" s="170" t="str">
        <f ca="1">VLOOKUP(AD48,CSAcctMap!B:F,5,FALSE)</f>
        <v>Other Noncurrent assets</v>
      </c>
    </row>
    <row r="49" spans="1:31" x14ac:dyDescent="0.2">
      <c r="A49" s="170" t="str">
        <f t="shared" si="0"/>
        <v>700.143931.0000.00000.000.000.000</v>
      </c>
      <c r="B49" s="184" t="s">
        <v>6706</v>
      </c>
      <c r="C49" s="185" t="s">
        <v>4649</v>
      </c>
      <c r="D49" s="186" t="s">
        <v>267</v>
      </c>
      <c r="E49" s="186" t="s">
        <v>2202</v>
      </c>
      <c r="F49" s="186" t="s">
        <v>2334</v>
      </c>
      <c r="G49" s="186" t="s">
        <v>2178</v>
      </c>
      <c r="H49" s="186" t="s">
        <v>2178</v>
      </c>
      <c r="I49" s="186" t="s">
        <v>2178</v>
      </c>
      <c r="J49" s="186" t="s">
        <v>1214</v>
      </c>
      <c r="K49" s="184"/>
      <c r="L49" s="187" t="str">
        <f t="shared" si="1"/>
        <v>700.180105.0000.00000.000.0000.0000.000.0000.0000</v>
      </c>
      <c r="M49" s="187" t="s">
        <v>5606</v>
      </c>
      <c r="N49" s="191">
        <v>700</v>
      </c>
      <c r="O49" s="193">
        <v>180105</v>
      </c>
      <c r="P49" s="195" t="s">
        <v>2202</v>
      </c>
      <c r="Q49" s="191" t="s">
        <v>2334</v>
      </c>
      <c r="R49" s="195" t="s">
        <v>2178</v>
      </c>
      <c r="S49" s="191" t="s">
        <v>2202</v>
      </c>
      <c r="T49" s="191" t="s">
        <v>2202</v>
      </c>
      <c r="U49" s="190" t="s">
        <v>2178</v>
      </c>
      <c r="V49" s="167" t="s">
        <v>2202</v>
      </c>
      <c r="W49" s="167" t="s">
        <v>2202</v>
      </c>
      <c r="X49" s="170" t="s">
        <v>6671</v>
      </c>
      <c r="Y49" s="170" t="s">
        <v>6672</v>
      </c>
      <c r="Z49" s="170" t="s">
        <v>6671</v>
      </c>
      <c r="AB49" s="184" t="s">
        <v>6706</v>
      </c>
      <c r="AC49" s="186" t="s">
        <v>2202</v>
      </c>
      <c r="AD49" s="170">
        <f>VLOOKUP(O49,CSAcctMap!A:B,2,FALSE)</f>
        <v>141090</v>
      </c>
      <c r="AE49" s="170" t="str">
        <f ca="1">VLOOKUP(AD49,CSAcctMap!B:F,5,FALSE)</f>
        <v>Other Noncurrent assets</v>
      </c>
    </row>
    <row r="50" spans="1:31" x14ac:dyDescent="0.2">
      <c r="A50" s="170" t="str">
        <f t="shared" si="0"/>
        <v>700.143931.0150.00000.000.000.000</v>
      </c>
      <c r="B50" s="184" t="s">
        <v>6706</v>
      </c>
      <c r="C50" s="185" t="s">
        <v>4649</v>
      </c>
      <c r="D50" s="186" t="s">
        <v>267</v>
      </c>
      <c r="E50" s="186" t="s">
        <v>4060</v>
      </c>
      <c r="F50" s="186" t="s">
        <v>2334</v>
      </c>
      <c r="G50" s="186" t="s">
        <v>2178</v>
      </c>
      <c r="H50" s="186" t="s">
        <v>2178</v>
      </c>
      <c r="I50" s="186" t="s">
        <v>2178</v>
      </c>
      <c r="J50" s="186" t="s">
        <v>6695</v>
      </c>
      <c r="K50" s="184"/>
      <c r="L50" s="187" t="str">
        <f t="shared" si="1"/>
        <v>700.180105.0150.00000.000.0000.0000.000.0000.0000</v>
      </c>
      <c r="M50" s="187" t="s">
        <v>5606</v>
      </c>
      <c r="N50" s="191">
        <v>700</v>
      </c>
      <c r="O50" s="193">
        <v>180105</v>
      </c>
      <c r="P50" s="195" t="s">
        <v>4060</v>
      </c>
      <c r="Q50" s="191" t="s">
        <v>2334</v>
      </c>
      <c r="R50" s="195" t="s">
        <v>2178</v>
      </c>
      <c r="S50" s="191" t="s">
        <v>2202</v>
      </c>
      <c r="T50" s="191" t="s">
        <v>2202</v>
      </c>
      <c r="U50" s="190" t="s">
        <v>2178</v>
      </c>
      <c r="V50" s="167" t="s">
        <v>2202</v>
      </c>
      <c r="W50" s="167" t="s">
        <v>2202</v>
      </c>
      <c r="X50" s="170" t="s">
        <v>6696</v>
      </c>
      <c r="Y50" s="170" t="s">
        <v>6672</v>
      </c>
      <c r="Z50" s="170" t="s">
        <v>6671</v>
      </c>
      <c r="AB50" s="184" t="s">
        <v>6706</v>
      </c>
      <c r="AC50" s="186" t="s">
        <v>4060</v>
      </c>
      <c r="AD50" s="170">
        <f>VLOOKUP(O50,CSAcctMap!A:B,2,FALSE)</f>
        <v>141090</v>
      </c>
      <c r="AE50" s="170" t="str">
        <f ca="1">VLOOKUP(AD50,CSAcctMap!B:F,5,FALSE)</f>
        <v>Other Noncurrent assets</v>
      </c>
    </row>
    <row r="51" spans="1:31" x14ac:dyDescent="0.2">
      <c r="A51" s="170" t="str">
        <f t="shared" si="0"/>
        <v>700.143950.0000.00000.000.000.000</v>
      </c>
      <c r="B51" s="184" t="s">
        <v>6707</v>
      </c>
      <c r="C51" s="185" t="s">
        <v>4649</v>
      </c>
      <c r="D51" s="186" t="s">
        <v>265</v>
      </c>
      <c r="E51" s="186" t="s">
        <v>2202</v>
      </c>
      <c r="F51" s="186" t="s">
        <v>2334</v>
      </c>
      <c r="G51" s="186" t="s">
        <v>2178</v>
      </c>
      <c r="H51" s="186" t="s">
        <v>2178</v>
      </c>
      <c r="I51" s="186" t="s">
        <v>2178</v>
      </c>
      <c r="J51" s="186" t="s">
        <v>1214</v>
      </c>
      <c r="K51" s="184"/>
      <c r="L51" s="187" t="str">
        <f t="shared" si="1"/>
        <v>700.141540.0000.00000.000.0000.0000.000.0000.0000</v>
      </c>
      <c r="M51" s="187" t="s">
        <v>5581</v>
      </c>
      <c r="N51" s="191">
        <v>700</v>
      </c>
      <c r="O51" s="193">
        <v>141540</v>
      </c>
      <c r="P51" s="195" t="s">
        <v>2202</v>
      </c>
      <c r="Q51" s="191" t="s">
        <v>2334</v>
      </c>
      <c r="R51" s="195" t="s">
        <v>2178</v>
      </c>
      <c r="S51" s="191" t="s">
        <v>2202</v>
      </c>
      <c r="T51" s="191" t="s">
        <v>2202</v>
      </c>
      <c r="U51" s="190" t="s">
        <v>2178</v>
      </c>
      <c r="V51" s="167" t="s">
        <v>2202</v>
      </c>
      <c r="W51" s="167" t="s">
        <v>2202</v>
      </c>
      <c r="X51" s="170" t="s">
        <v>6671</v>
      </c>
      <c r="Y51" s="170" t="s">
        <v>6672</v>
      </c>
      <c r="Z51" s="170" t="s">
        <v>6671</v>
      </c>
      <c r="AB51" s="184" t="s">
        <v>6707</v>
      </c>
      <c r="AC51" s="186" t="s">
        <v>2202</v>
      </c>
      <c r="AD51" s="170">
        <f>VLOOKUP(O51,CSAcctMap!A:B,2,FALSE)</f>
        <v>143950</v>
      </c>
      <c r="AE51" s="170" t="str">
        <f ca="1">VLOOKUP(AD51,CSAcctMap!B:F,5,FALSE)</f>
        <v>Deferred Esop</v>
      </c>
    </row>
    <row r="52" spans="1:31" s="196" customFormat="1" x14ac:dyDescent="0.2">
      <c r="A52" s="196" t="str">
        <f t="shared" si="0"/>
        <v>700.200300.0000.00000.000.000.000</v>
      </c>
      <c r="B52" s="192" t="s">
        <v>6708</v>
      </c>
      <c r="C52" s="197" t="s">
        <v>4649</v>
      </c>
      <c r="D52" s="198" t="s">
        <v>562</v>
      </c>
      <c r="E52" s="198" t="s">
        <v>2202</v>
      </c>
      <c r="F52" s="198" t="s">
        <v>2334</v>
      </c>
      <c r="G52" s="198" t="s">
        <v>2178</v>
      </c>
      <c r="H52" s="198" t="s">
        <v>2178</v>
      </c>
      <c r="I52" s="198" t="s">
        <v>2178</v>
      </c>
      <c r="J52" s="198" t="s">
        <v>1214</v>
      </c>
      <c r="K52" s="192"/>
      <c r="L52" s="187" t="str">
        <f t="shared" si="1"/>
        <v>700.170105.0000.00000.000.0000.0000.000.0000.0000</v>
      </c>
      <c r="M52" s="187" t="s">
        <v>2784</v>
      </c>
      <c r="N52" s="191">
        <v>700</v>
      </c>
      <c r="O52" s="193">
        <v>170105</v>
      </c>
      <c r="P52" s="195" t="s">
        <v>2202</v>
      </c>
      <c r="Q52" s="191" t="s">
        <v>2334</v>
      </c>
      <c r="R52" s="195" t="s">
        <v>2178</v>
      </c>
      <c r="S52" s="191" t="s">
        <v>2202</v>
      </c>
      <c r="T52" s="191" t="s">
        <v>2202</v>
      </c>
      <c r="U52" s="190" t="s">
        <v>2178</v>
      </c>
      <c r="V52" s="167" t="s">
        <v>2202</v>
      </c>
      <c r="W52" s="167" t="s">
        <v>2202</v>
      </c>
      <c r="X52" s="170" t="s">
        <v>6671</v>
      </c>
      <c r="Y52" s="170" t="s">
        <v>6672</v>
      </c>
      <c r="Z52" s="170" t="s">
        <v>6671</v>
      </c>
      <c r="AA52" s="170"/>
      <c r="AB52" s="192" t="s">
        <v>6708</v>
      </c>
      <c r="AC52" s="198" t="s">
        <v>2202</v>
      </c>
      <c r="AD52" s="170">
        <f>VLOOKUP(O52,CSAcctMap!A:B,2,FALSE)</f>
        <v>200300</v>
      </c>
      <c r="AE52" s="170" t="str">
        <f ca="1">VLOOKUP(AD52,CSAcctMap!B:F,5,FALSE)</f>
        <v>Plant Under Construction</v>
      </c>
    </row>
    <row r="53" spans="1:31" x14ac:dyDescent="0.2">
      <c r="A53" s="170" t="str">
        <f t="shared" si="0"/>
        <v>700.200300.0000.00000.000.002.000</v>
      </c>
      <c r="B53" s="184" t="s">
        <v>6708</v>
      </c>
      <c r="C53" s="185" t="s">
        <v>4649</v>
      </c>
      <c r="D53" s="186" t="s">
        <v>562</v>
      </c>
      <c r="E53" s="186" t="s">
        <v>2202</v>
      </c>
      <c r="F53" s="186" t="s">
        <v>2334</v>
      </c>
      <c r="G53" s="186" t="s">
        <v>2178</v>
      </c>
      <c r="H53" s="186" t="s">
        <v>3777</v>
      </c>
      <c r="I53" s="186" t="s">
        <v>2178</v>
      </c>
      <c r="J53" s="186" t="s">
        <v>1214</v>
      </c>
      <c r="K53" s="184"/>
      <c r="L53" s="187" t="str">
        <f t="shared" si="1"/>
        <v>700.170105.0000.00000.000.0000.0000.000.0000.0000</v>
      </c>
      <c r="M53" s="187" t="s">
        <v>2784</v>
      </c>
      <c r="N53" s="191">
        <v>700</v>
      </c>
      <c r="O53" s="193">
        <v>170105</v>
      </c>
      <c r="P53" s="195" t="s">
        <v>2202</v>
      </c>
      <c r="Q53" s="191" t="s">
        <v>2334</v>
      </c>
      <c r="R53" s="195" t="s">
        <v>2178</v>
      </c>
      <c r="S53" s="191" t="s">
        <v>2202</v>
      </c>
      <c r="T53" s="191" t="s">
        <v>2202</v>
      </c>
      <c r="U53" s="190" t="s">
        <v>2178</v>
      </c>
      <c r="V53" s="167" t="s">
        <v>2202</v>
      </c>
      <c r="W53" s="167" t="s">
        <v>2202</v>
      </c>
      <c r="X53" s="170" t="s">
        <v>6671</v>
      </c>
      <c r="Y53" s="170" t="s">
        <v>6672</v>
      </c>
      <c r="Z53" s="170" t="s">
        <v>6671</v>
      </c>
      <c r="AB53" s="184" t="s">
        <v>6708</v>
      </c>
      <c r="AC53" s="186" t="s">
        <v>2202</v>
      </c>
      <c r="AD53" s="170">
        <f>VLOOKUP(O53,CSAcctMap!A:B,2,FALSE)</f>
        <v>200300</v>
      </c>
      <c r="AE53" s="170" t="str">
        <f ca="1">VLOOKUP(AD53,CSAcctMap!B:F,5,FALSE)</f>
        <v>Plant Under Construction</v>
      </c>
    </row>
    <row r="54" spans="1:31" x14ac:dyDescent="0.2">
      <c r="A54" s="170" t="str">
        <f t="shared" si="0"/>
        <v>700.200300.0000.00000.000.009.000</v>
      </c>
      <c r="B54" s="184" t="s">
        <v>6708</v>
      </c>
      <c r="C54" s="185" t="s">
        <v>4649</v>
      </c>
      <c r="D54" s="186" t="s">
        <v>562</v>
      </c>
      <c r="E54" s="186" t="s">
        <v>2202</v>
      </c>
      <c r="F54" s="186" t="s">
        <v>2334</v>
      </c>
      <c r="G54" s="186" t="s">
        <v>2178</v>
      </c>
      <c r="H54" s="186" t="s">
        <v>4216</v>
      </c>
      <c r="I54" s="186" t="s">
        <v>2178</v>
      </c>
      <c r="J54" s="186" t="s">
        <v>1214</v>
      </c>
      <c r="K54" s="184"/>
      <c r="L54" s="187" t="str">
        <f t="shared" si="1"/>
        <v>700.170105.0000.00000.000.0000.0000.000.0000.0000</v>
      </c>
      <c r="M54" s="187" t="s">
        <v>2784</v>
      </c>
      <c r="N54" s="191">
        <v>700</v>
      </c>
      <c r="O54" s="193">
        <v>170105</v>
      </c>
      <c r="P54" s="195" t="s">
        <v>2202</v>
      </c>
      <c r="Q54" s="191" t="s">
        <v>2334</v>
      </c>
      <c r="R54" s="195" t="s">
        <v>2178</v>
      </c>
      <c r="S54" s="191" t="s">
        <v>2202</v>
      </c>
      <c r="T54" s="191" t="s">
        <v>2202</v>
      </c>
      <c r="U54" s="190" t="s">
        <v>2178</v>
      </c>
      <c r="V54" s="167" t="s">
        <v>2202</v>
      </c>
      <c r="W54" s="167" t="s">
        <v>2202</v>
      </c>
      <c r="X54" s="170" t="s">
        <v>6671</v>
      </c>
      <c r="Y54" s="170" t="s">
        <v>6672</v>
      </c>
      <c r="Z54" s="170" t="s">
        <v>6671</v>
      </c>
      <c r="AB54" s="184" t="s">
        <v>6708</v>
      </c>
      <c r="AC54" s="186" t="s">
        <v>2202</v>
      </c>
      <c r="AD54" s="170">
        <f>VLOOKUP(O54,CSAcctMap!A:B,2,FALSE)</f>
        <v>200300</v>
      </c>
      <c r="AE54" s="170" t="str">
        <f ca="1">VLOOKUP(AD54,CSAcctMap!B:F,5,FALSE)</f>
        <v>Plant Under Construction</v>
      </c>
    </row>
    <row r="55" spans="1:31" x14ac:dyDescent="0.2">
      <c r="A55" s="170" t="str">
        <f t="shared" si="0"/>
        <v>700.200300.0150.00000.000.000.000</v>
      </c>
      <c r="B55" s="184" t="s">
        <v>6708</v>
      </c>
      <c r="C55" s="185" t="s">
        <v>4649</v>
      </c>
      <c r="D55" s="186" t="s">
        <v>562</v>
      </c>
      <c r="E55" s="186" t="s">
        <v>4060</v>
      </c>
      <c r="F55" s="186" t="s">
        <v>2334</v>
      </c>
      <c r="G55" s="186" t="s">
        <v>2178</v>
      </c>
      <c r="H55" s="186" t="s">
        <v>2178</v>
      </c>
      <c r="I55" s="186" t="s">
        <v>2178</v>
      </c>
      <c r="J55" s="186" t="s">
        <v>6695</v>
      </c>
      <c r="K55" s="184"/>
      <c r="L55" s="187" t="str">
        <f t="shared" si="1"/>
        <v>700.170105.0000.00000.000.0000.0000.000.0000.0000</v>
      </c>
      <c r="M55" s="187" t="s">
        <v>2784</v>
      </c>
      <c r="N55" s="191">
        <v>700</v>
      </c>
      <c r="O55" s="193">
        <v>170105</v>
      </c>
      <c r="P55" s="195" t="s">
        <v>2202</v>
      </c>
      <c r="Q55" s="191" t="s">
        <v>2334</v>
      </c>
      <c r="R55" s="195" t="s">
        <v>2178</v>
      </c>
      <c r="S55" s="191" t="s">
        <v>2202</v>
      </c>
      <c r="T55" s="191" t="s">
        <v>2202</v>
      </c>
      <c r="U55" s="190" t="s">
        <v>2178</v>
      </c>
      <c r="V55" s="167" t="s">
        <v>2202</v>
      </c>
      <c r="W55" s="167" t="s">
        <v>2202</v>
      </c>
      <c r="X55" s="170" t="s">
        <v>6671</v>
      </c>
      <c r="Y55" s="170" t="s">
        <v>6672</v>
      </c>
      <c r="Z55" s="170" t="s">
        <v>6671</v>
      </c>
      <c r="AB55" s="184" t="s">
        <v>6708</v>
      </c>
      <c r="AC55" s="186" t="s">
        <v>4060</v>
      </c>
      <c r="AD55" s="170">
        <f>VLOOKUP(O55,CSAcctMap!A:B,2,FALSE)</f>
        <v>200300</v>
      </c>
      <c r="AE55" s="170" t="str">
        <f ca="1">VLOOKUP(AD55,CSAcctMap!B:F,5,FALSE)</f>
        <v>Plant Under Construction</v>
      </c>
    </row>
    <row r="56" spans="1:31" x14ac:dyDescent="0.2">
      <c r="A56" s="170" t="str">
        <f t="shared" si="0"/>
        <v>700.200390.0000.00000.000.000.000</v>
      </c>
      <c r="B56" s="184" t="s">
        <v>6709</v>
      </c>
      <c r="C56" s="185" t="s">
        <v>4649</v>
      </c>
      <c r="D56" s="186" t="s">
        <v>6710</v>
      </c>
      <c r="E56" s="186" t="s">
        <v>2202</v>
      </c>
      <c r="F56" s="186" t="s">
        <v>2334</v>
      </c>
      <c r="G56" s="186" t="s">
        <v>2178</v>
      </c>
      <c r="H56" s="186" t="s">
        <v>2178</v>
      </c>
      <c r="I56" s="186" t="s">
        <v>2178</v>
      </c>
      <c r="J56" s="186" t="s">
        <v>1214</v>
      </c>
      <c r="K56" s="184"/>
      <c r="L56" s="187" t="str">
        <f t="shared" si="1"/>
        <v>700.170110.0000.00000.000.0000.0000.000.0000.0000</v>
      </c>
      <c r="M56" s="187" t="s">
        <v>2784</v>
      </c>
      <c r="N56" s="191">
        <v>700</v>
      </c>
      <c r="O56" s="191">
        <v>170110</v>
      </c>
      <c r="P56" s="195" t="s">
        <v>2202</v>
      </c>
      <c r="Q56" s="191" t="s">
        <v>2334</v>
      </c>
      <c r="R56" s="195" t="s">
        <v>2178</v>
      </c>
      <c r="S56" s="191" t="s">
        <v>2202</v>
      </c>
      <c r="T56" s="191" t="s">
        <v>2202</v>
      </c>
      <c r="U56" s="190" t="s">
        <v>2178</v>
      </c>
      <c r="V56" s="167" t="s">
        <v>2202</v>
      </c>
      <c r="W56" s="167" t="s">
        <v>2202</v>
      </c>
      <c r="X56" s="170" t="s">
        <v>6671</v>
      </c>
      <c r="Y56" s="170" t="s">
        <v>6672</v>
      </c>
      <c r="Z56" s="170" t="s">
        <v>6671</v>
      </c>
      <c r="AB56" s="184" t="s">
        <v>6709</v>
      </c>
      <c r="AC56" s="186" t="s">
        <v>2202</v>
      </c>
      <c r="AD56" s="170">
        <f>VLOOKUP(O56,CSAcctMap!A:B,2,FALSE)</f>
        <v>200300</v>
      </c>
      <c r="AE56" s="170" t="str">
        <f ca="1">VLOOKUP(AD56,CSAcctMap!B:F,5,FALSE)</f>
        <v>Plant Under Construction</v>
      </c>
    </row>
    <row r="57" spans="1:31" x14ac:dyDescent="0.2">
      <c r="A57" s="170" t="str">
        <f t="shared" si="0"/>
        <v>700.200700.0000.00000.000.000.000</v>
      </c>
      <c r="B57" s="184" t="s">
        <v>6711</v>
      </c>
      <c r="C57" s="185" t="s">
        <v>4649</v>
      </c>
      <c r="D57" s="186" t="s">
        <v>272</v>
      </c>
      <c r="E57" s="186" t="s">
        <v>2202</v>
      </c>
      <c r="F57" s="186" t="s">
        <v>2334</v>
      </c>
      <c r="G57" s="186" t="s">
        <v>2178</v>
      </c>
      <c r="H57" s="186" t="s">
        <v>2178</v>
      </c>
      <c r="I57" s="186" t="s">
        <v>2178</v>
      </c>
      <c r="J57" s="186" t="s">
        <v>1214</v>
      </c>
      <c r="K57" s="184"/>
      <c r="L57" s="187" t="str">
        <f t="shared" si="1"/>
        <v>700.185005.0000.00000.000.0000.0000.000.0000.0000</v>
      </c>
      <c r="M57" s="187" t="s">
        <v>6155</v>
      </c>
      <c r="N57" s="191">
        <v>700</v>
      </c>
      <c r="O57" s="193">
        <v>185005</v>
      </c>
      <c r="P57" s="195" t="s">
        <v>2202</v>
      </c>
      <c r="Q57" s="191" t="s">
        <v>2334</v>
      </c>
      <c r="R57" s="195" t="s">
        <v>2178</v>
      </c>
      <c r="S57" s="191" t="s">
        <v>2202</v>
      </c>
      <c r="T57" s="191" t="s">
        <v>2202</v>
      </c>
      <c r="U57" s="190" t="s">
        <v>2178</v>
      </c>
      <c r="V57" s="167" t="s">
        <v>2202</v>
      </c>
      <c r="W57" s="167" t="s">
        <v>2202</v>
      </c>
      <c r="X57" s="170" t="s">
        <v>6671</v>
      </c>
      <c r="Y57" s="170" t="s">
        <v>6672</v>
      </c>
      <c r="Z57" s="170" t="s">
        <v>6671</v>
      </c>
      <c r="AB57" s="184" t="s">
        <v>6711</v>
      </c>
      <c r="AC57" s="186" t="s">
        <v>2202</v>
      </c>
      <c r="AD57" s="170">
        <f>VLOOKUP(O57,CSAcctMap!A:B,2,FALSE)</f>
        <v>200700</v>
      </c>
      <c r="AE57" s="170">
        <f ca="1">VLOOKUP(AD57,CSAcctMap!B:F,5,FALSE)</f>
        <v>0</v>
      </c>
    </row>
    <row r="58" spans="1:31" x14ac:dyDescent="0.2">
      <c r="A58" s="170" t="str">
        <f t="shared" si="0"/>
        <v>700.200700.0150.00000.000.000.000</v>
      </c>
      <c r="B58" s="184" t="s">
        <v>6711</v>
      </c>
      <c r="C58" s="185" t="s">
        <v>4649</v>
      </c>
      <c r="D58" s="186" t="s">
        <v>272</v>
      </c>
      <c r="E58" s="186" t="s">
        <v>4060</v>
      </c>
      <c r="F58" s="186" t="s">
        <v>2334</v>
      </c>
      <c r="G58" s="186" t="s">
        <v>2178</v>
      </c>
      <c r="H58" s="186" t="s">
        <v>2178</v>
      </c>
      <c r="I58" s="186" t="s">
        <v>2178</v>
      </c>
      <c r="J58" s="186" t="s">
        <v>6695</v>
      </c>
      <c r="K58" s="184"/>
      <c r="L58" s="187" t="str">
        <f t="shared" si="1"/>
        <v>700.185005.0150.00000.000.0000.0000.000.0000.0000</v>
      </c>
      <c r="M58" s="187" t="s">
        <v>6155</v>
      </c>
      <c r="N58" s="191">
        <v>700</v>
      </c>
      <c r="O58" s="193">
        <v>185005</v>
      </c>
      <c r="P58" s="195" t="s">
        <v>4060</v>
      </c>
      <c r="Q58" s="191" t="s">
        <v>2334</v>
      </c>
      <c r="R58" s="195" t="s">
        <v>2178</v>
      </c>
      <c r="S58" s="191" t="s">
        <v>2202</v>
      </c>
      <c r="T58" s="191" t="s">
        <v>2202</v>
      </c>
      <c r="U58" s="190" t="s">
        <v>2178</v>
      </c>
      <c r="V58" s="167" t="s">
        <v>2202</v>
      </c>
      <c r="W58" s="167" t="s">
        <v>2202</v>
      </c>
      <c r="X58" s="170" t="s">
        <v>6696</v>
      </c>
      <c r="Y58" s="170" t="s">
        <v>6672</v>
      </c>
      <c r="Z58" s="170" t="s">
        <v>6671</v>
      </c>
      <c r="AB58" s="184" t="s">
        <v>6711</v>
      </c>
      <c r="AC58" s="186" t="s">
        <v>4060</v>
      </c>
      <c r="AD58" s="170">
        <f>VLOOKUP(O58,CSAcctMap!A:B,2,FALSE)</f>
        <v>200700</v>
      </c>
      <c r="AE58" s="170">
        <f ca="1">VLOOKUP(AD58,CSAcctMap!B:F,5,FALSE)</f>
        <v>0</v>
      </c>
    </row>
    <row r="59" spans="1:31" x14ac:dyDescent="0.2">
      <c r="A59" s="170" t="str">
        <f t="shared" si="0"/>
        <v>700.200701.0000.00000.000.000.000</v>
      </c>
      <c r="B59" s="184" t="s">
        <v>6712</v>
      </c>
      <c r="C59" s="185" t="s">
        <v>4649</v>
      </c>
      <c r="D59" s="186" t="s">
        <v>1190</v>
      </c>
      <c r="E59" s="186" t="s">
        <v>2202</v>
      </c>
      <c r="F59" s="186" t="s">
        <v>2334</v>
      </c>
      <c r="G59" s="186" t="s">
        <v>2178</v>
      </c>
      <c r="H59" s="186" t="s">
        <v>2178</v>
      </c>
      <c r="I59" s="186" t="s">
        <v>2178</v>
      </c>
      <c r="J59" s="186" t="s">
        <v>1214</v>
      </c>
      <c r="K59" s="184"/>
      <c r="L59" s="187" t="str">
        <f t="shared" si="1"/>
        <v>700.185005.0000.00000.000.0000.0000.000.0000.0000</v>
      </c>
      <c r="M59" s="187" t="s">
        <v>6155</v>
      </c>
      <c r="N59" s="191">
        <v>700</v>
      </c>
      <c r="O59" s="193">
        <v>185005</v>
      </c>
      <c r="P59" s="195" t="s">
        <v>2202</v>
      </c>
      <c r="Q59" s="191" t="s">
        <v>2334</v>
      </c>
      <c r="R59" s="195" t="s">
        <v>2178</v>
      </c>
      <c r="S59" s="191" t="s">
        <v>2202</v>
      </c>
      <c r="T59" s="191" t="s">
        <v>2202</v>
      </c>
      <c r="U59" s="190" t="s">
        <v>2178</v>
      </c>
      <c r="V59" s="167" t="s">
        <v>2202</v>
      </c>
      <c r="W59" s="167" t="s">
        <v>2202</v>
      </c>
      <c r="X59" s="170" t="s">
        <v>6671</v>
      </c>
      <c r="Y59" s="170" t="s">
        <v>6672</v>
      </c>
      <c r="Z59" s="170" t="s">
        <v>6671</v>
      </c>
      <c r="AB59" s="184" t="s">
        <v>6712</v>
      </c>
      <c r="AC59" s="186" t="s">
        <v>2202</v>
      </c>
      <c r="AD59" s="170">
        <f>VLOOKUP(O59,CSAcctMap!A:B,2,FALSE)</f>
        <v>200700</v>
      </c>
      <c r="AE59" s="170">
        <f ca="1">VLOOKUP(AD59,CSAcctMap!B:F,5,FALSE)</f>
        <v>0</v>
      </c>
    </row>
    <row r="60" spans="1:31" x14ac:dyDescent="0.2">
      <c r="A60" s="170" t="str">
        <f t="shared" si="0"/>
        <v>700.200701.0150.00000.000.000.000</v>
      </c>
      <c r="B60" s="184" t="s">
        <v>6712</v>
      </c>
      <c r="C60" s="185" t="s">
        <v>4649</v>
      </c>
      <c r="D60" s="186" t="s">
        <v>1190</v>
      </c>
      <c r="E60" s="186" t="s">
        <v>4060</v>
      </c>
      <c r="F60" s="186" t="s">
        <v>2334</v>
      </c>
      <c r="G60" s="186" t="s">
        <v>2178</v>
      </c>
      <c r="H60" s="186" t="s">
        <v>2178</v>
      </c>
      <c r="I60" s="186" t="s">
        <v>2178</v>
      </c>
      <c r="J60" s="186" t="s">
        <v>6695</v>
      </c>
      <c r="K60" s="184"/>
      <c r="L60" s="187" t="str">
        <f t="shared" si="1"/>
        <v>700.185005.0150.00000.000.0000.0000.000.0000.0000</v>
      </c>
      <c r="M60" s="187" t="s">
        <v>6155</v>
      </c>
      <c r="N60" s="191">
        <v>700</v>
      </c>
      <c r="O60" s="193">
        <v>185005</v>
      </c>
      <c r="P60" s="195" t="s">
        <v>4060</v>
      </c>
      <c r="Q60" s="191" t="s">
        <v>2334</v>
      </c>
      <c r="R60" s="195" t="s">
        <v>2178</v>
      </c>
      <c r="S60" s="191" t="s">
        <v>2202</v>
      </c>
      <c r="T60" s="191" t="s">
        <v>2202</v>
      </c>
      <c r="U60" s="190" t="s">
        <v>2178</v>
      </c>
      <c r="V60" s="167" t="s">
        <v>2202</v>
      </c>
      <c r="W60" s="167" t="s">
        <v>2202</v>
      </c>
      <c r="X60" s="170" t="s">
        <v>6696</v>
      </c>
      <c r="Y60" s="170" t="s">
        <v>6672</v>
      </c>
      <c r="Z60" s="170" t="s">
        <v>6671</v>
      </c>
      <c r="AB60" s="184" t="s">
        <v>6712</v>
      </c>
      <c r="AC60" s="186" t="s">
        <v>4060</v>
      </c>
      <c r="AD60" s="170">
        <f>VLOOKUP(O60,CSAcctMap!A:B,2,FALSE)</f>
        <v>200700</v>
      </c>
      <c r="AE60" s="170">
        <f ca="1">VLOOKUP(AD60,CSAcctMap!B:F,5,FALSE)</f>
        <v>0</v>
      </c>
    </row>
    <row r="61" spans="1:31" x14ac:dyDescent="0.2">
      <c r="A61" s="170" t="str">
        <f t="shared" si="0"/>
        <v>700.211100.0000.00000.000.000.000</v>
      </c>
      <c r="B61" s="184" t="s">
        <v>6713</v>
      </c>
      <c r="C61" s="185" t="s">
        <v>4649</v>
      </c>
      <c r="D61" s="186" t="s">
        <v>418</v>
      </c>
      <c r="E61" s="186" t="s">
        <v>2202</v>
      </c>
      <c r="F61" s="186" t="s">
        <v>2334</v>
      </c>
      <c r="G61" s="186" t="s">
        <v>2178</v>
      </c>
      <c r="H61" s="186" t="s">
        <v>2178</v>
      </c>
      <c r="I61" s="186" t="s">
        <v>2178</v>
      </c>
      <c r="J61" s="186" t="s">
        <v>1214</v>
      </c>
      <c r="K61" s="184"/>
      <c r="L61" s="187" t="str">
        <f t="shared" si="1"/>
        <v>700.170205.0000.00000.000.0000.0000.000.0000.0000</v>
      </c>
      <c r="M61" s="187" t="s">
        <v>2802</v>
      </c>
      <c r="N61" s="191">
        <v>700</v>
      </c>
      <c r="O61" s="193">
        <v>170205</v>
      </c>
      <c r="P61" s="195" t="s">
        <v>2202</v>
      </c>
      <c r="Q61" s="191" t="s">
        <v>2334</v>
      </c>
      <c r="R61" s="195" t="s">
        <v>2178</v>
      </c>
      <c r="S61" s="191" t="s">
        <v>2202</v>
      </c>
      <c r="T61" s="191" t="s">
        <v>2202</v>
      </c>
      <c r="U61" s="190" t="s">
        <v>2178</v>
      </c>
      <c r="V61" s="167" t="s">
        <v>2202</v>
      </c>
      <c r="W61" s="167" t="s">
        <v>2202</v>
      </c>
      <c r="X61" s="170" t="s">
        <v>6671</v>
      </c>
      <c r="Y61" s="170" t="s">
        <v>6672</v>
      </c>
      <c r="Z61" s="170" t="s">
        <v>6671</v>
      </c>
      <c r="AB61" s="184" t="s">
        <v>6713</v>
      </c>
      <c r="AC61" s="186" t="s">
        <v>2202</v>
      </c>
      <c r="AD61" s="170">
        <f>VLOOKUP(O61,CSAcctMap!A:B,2,FALSE)</f>
        <v>211100</v>
      </c>
      <c r="AE61" s="170" t="str">
        <f ca="1">VLOOKUP(AD61,CSAcctMap!B:F,5,FALSE)</f>
        <v>Land Costs And Clearing</v>
      </c>
    </row>
    <row r="62" spans="1:31" x14ac:dyDescent="0.2">
      <c r="A62" s="170" t="str">
        <f t="shared" si="0"/>
        <v>700.211100.0150.00000.000.000.000</v>
      </c>
      <c r="B62" s="184" t="s">
        <v>6713</v>
      </c>
      <c r="C62" s="185" t="s">
        <v>4649</v>
      </c>
      <c r="D62" s="186" t="s">
        <v>418</v>
      </c>
      <c r="E62" s="186" t="s">
        <v>4060</v>
      </c>
      <c r="F62" s="186" t="s">
        <v>2334</v>
      </c>
      <c r="G62" s="186" t="s">
        <v>2178</v>
      </c>
      <c r="H62" s="186" t="s">
        <v>2178</v>
      </c>
      <c r="I62" s="186" t="s">
        <v>2178</v>
      </c>
      <c r="J62" s="186" t="s">
        <v>6695</v>
      </c>
      <c r="K62" s="184"/>
      <c r="L62" s="187" t="str">
        <f t="shared" si="1"/>
        <v>700.170205.0150.00000.000.0000.0000.000.0000.0000</v>
      </c>
      <c r="M62" s="187" t="s">
        <v>2802</v>
      </c>
      <c r="N62" s="191">
        <v>700</v>
      </c>
      <c r="O62" s="193">
        <v>170205</v>
      </c>
      <c r="P62" s="195" t="s">
        <v>4060</v>
      </c>
      <c r="Q62" s="191" t="s">
        <v>2334</v>
      </c>
      <c r="R62" s="195" t="s">
        <v>2178</v>
      </c>
      <c r="S62" s="191" t="s">
        <v>2202</v>
      </c>
      <c r="T62" s="191" t="s">
        <v>2202</v>
      </c>
      <c r="U62" s="190" t="s">
        <v>2178</v>
      </c>
      <c r="V62" s="167" t="s">
        <v>2202</v>
      </c>
      <c r="W62" s="167" t="s">
        <v>2202</v>
      </c>
      <c r="X62" s="170" t="s">
        <v>6696</v>
      </c>
      <c r="Y62" s="170" t="s">
        <v>6672</v>
      </c>
      <c r="Z62" s="170" t="s">
        <v>6671</v>
      </c>
      <c r="AB62" s="184" t="s">
        <v>6713</v>
      </c>
      <c r="AC62" s="186" t="s">
        <v>4060</v>
      </c>
      <c r="AD62" s="170">
        <f>VLOOKUP(O62,CSAcctMap!A:B,2,FALSE)</f>
        <v>211100</v>
      </c>
      <c r="AE62" s="170" t="str">
        <f ca="1">VLOOKUP(AD62,CSAcctMap!B:F,5,FALSE)</f>
        <v>Land Costs And Clearing</v>
      </c>
    </row>
    <row r="63" spans="1:31" x14ac:dyDescent="0.2">
      <c r="A63" s="170" t="str">
        <f t="shared" si="0"/>
        <v>700.211120.0000.00000.000.000.000</v>
      </c>
      <c r="B63" s="184" t="s">
        <v>6714</v>
      </c>
      <c r="C63" s="185" t="s">
        <v>4649</v>
      </c>
      <c r="D63" s="186" t="s">
        <v>420</v>
      </c>
      <c r="E63" s="186" t="s">
        <v>2202</v>
      </c>
      <c r="F63" s="186" t="s">
        <v>2334</v>
      </c>
      <c r="G63" s="186" t="s">
        <v>2178</v>
      </c>
      <c r="H63" s="186" t="s">
        <v>2178</v>
      </c>
      <c r="I63" s="186" t="s">
        <v>2178</v>
      </c>
      <c r="J63" s="186" t="s">
        <v>1214</v>
      </c>
      <c r="K63" s="184"/>
      <c r="L63" s="187" t="str">
        <f t="shared" si="1"/>
        <v>700.170215.0000.00000.000.0000.0000.000.0000.0000</v>
      </c>
      <c r="M63" s="187" t="s">
        <v>2806</v>
      </c>
      <c r="N63" s="191">
        <v>700</v>
      </c>
      <c r="O63" s="193">
        <v>170215</v>
      </c>
      <c r="P63" s="195" t="s">
        <v>2202</v>
      </c>
      <c r="Q63" s="191" t="s">
        <v>2334</v>
      </c>
      <c r="R63" s="195" t="s">
        <v>2178</v>
      </c>
      <c r="S63" s="191" t="s">
        <v>2202</v>
      </c>
      <c r="T63" s="191" t="s">
        <v>2202</v>
      </c>
      <c r="U63" s="190" t="s">
        <v>2178</v>
      </c>
      <c r="V63" s="167" t="s">
        <v>2202</v>
      </c>
      <c r="W63" s="167" t="s">
        <v>2202</v>
      </c>
      <c r="X63" s="170" t="s">
        <v>6671</v>
      </c>
      <c r="Y63" s="170" t="s">
        <v>6672</v>
      </c>
      <c r="Z63" s="170" t="s">
        <v>6671</v>
      </c>
      <c r="AB63" s="184" t="s">
        <v>6714</v>
      </c>
      <c r="AC63" s="186" t="s">
        <v>2202</v>
      </c>
      <c r="AD63" s="170">
        <f>VLOOKUP(O63,CSAcctMap!A:B,2,FALSE)</f>
        <v>211120</v>
      </c>
      <c r="AE63" s="170" t="str">
        <f ca="1">VLOOKUP(AD63,CSAcctMap!B:F,5,FALSE)</f>
        <v>Land Improvements</v>
      </c>
    </row>
    <row r="64" spans="1:31" x14ac:dyDescent="0.2">
      <c r="A64" s="170" t="str">
        <f t="shared" si="0"/>
        <v>700.211120.0150.00000.000.000.000</v>
      </c>
      <c r="B64" s="184" t="s">
        <v>6714</v>
      </c>
      <c r="C64" s="185" t="s">
        <v>4649</v>
      </c>
      <c r="D64" s="186" t="s">
        <v>420</v>
      </c>
      <c r="E64" s="186" t="s">
        <v>4060</v>
      </c>
      <c r="F64" s="186" t="s">
        <v>2334</v>
      </c>
      <c r="G64" s="186" t="s">
        <v>2178</v>
      </c>
      <c r="H64" s="186" t="s">
        <v>2178</v>
      </c>
      <c r="I64" s="186" t="s">
        <v>2178</v>
      </c>
      <c r="J64" s="186" t="s">
        <v>6695</v>
      </c>
      <c r="K64" s="184"/>
      <c r="L64" s="187" t="str">
        <f t="shared" si="1"/>
        <v>700.170215.0150.00000.000.0000.0000.000.0000.0000</v>
      </c>
      <c r="M64" s="187" t="s">
        <v>2806</v>
      </c>
      <c r="N64" s="191">
        <v>700</v>
      </c>
      <c r="O64" s="193">
        <v>170215</v>
      </c>
      <c r="P64" s="195" t="s">
        <v>4060</v>
      </c>
      <c r="Q64" s="191" t="s">
        <v>2334</v>
      </c>
      <c r="R64" s="195" t="s">
        <v>2178</v>
      </c>
      <c r="S64" s="191" t="s">
        <v>2202</v>
      </c>
      <c r="T64" s="191" t="s">
        <v>2202</v>
      </c>
      <c r="U64" s="190" t="s">
        <v>2178</v>
      </c>
      <c r="V64" s="167" t="s">
        <v>2202</v>
      </c>
      <c r="W64" s="167" t="s">
        <v>2202</v>
      </c>
      <c r="X64" s="170" t="s">
        <v>6696</v>
      </c>
      <c r="Y64" s="170" t="s">
        <v>6672</v>
      </c>
      <c r="Z64" s="170" t="s">
        <v>6671</v>
      </c>
      <c r="AB64" s="184" t="s">
        <v>6714</v>
      </c>
      <c r="AC64" s="186" t="s">
        <v>4060</v>
      </c>
      <c r="AD64" s="170">
        <f>VLOOKUP(O64,CSAcctMap!A:B,2,FALSE)</f>
        <v>211120</v>
      </c>
      <c r="AE64" s="170" t="str">
        <f ca="1">VLOOKUP(AD64,CSAcctMap!B:F,5,FALSE)</f>
        <v>Land Improvements</v>
      </c>
    </row>
    <row r="65" spans="1:31" x14ac:dyDescent="0.2">
      <c r="A65" s="170" t="str">
        <f t="shared" si="0"/>
        <v>700.211190.0000.00000.000.000.000</v>
      </c>
      <c r="B65" s="184" t="s">
        <v>6715</v>
      </c>
      <c r="C65" s="185" t="s">
        <v>4649</v>
      </c>
      <c r="D65" s="186" t="s">
        <v>1192</v>
      </c>
      <c r="E65" s="186" t="s">
        <v>2202</v>
      </c>
      <c r="F65" s="186" t="s">
        <v>2334</v>
      </c>
      <c r="G65" s="186" t="s">
        <v>2178</v>
      </c>
      <c r="H65" s="186" t="s">
        <v>2178</v>
      </c>
      <c r="I65" s="186" t="s">
        <v>2178</v>
      </c>
      <c r="J65" s="186" t="s">
        <v>1214</v>
      </c>
      <c r="K65" s="184"/>
      <c r="L65" s="187" t="str">
        <f t="shared" si="1"/>
        <v>700.170210.0000.00000.000.0000.0000.000.0000.0000</v>
      </c>
      <c r="M65" s="187" t="s">
        <v>2804</v>
      </c>
      <c r="N65" s="191">
        <v>700</v>
      </c>
      <c r="O65" s="193">
        <v>170210</v>
      </c>
      <c r="P65" s="195" t="s">
        <v>2202</v>
      </c>
      <c r="Q65" s="191" t="s">
        <v>2334</v>
      </c>
      <c r="R65" s="195" t="s">
        <v>2178</v>
      </c>
      <c r="S65" s="191" t="s">
        <v>2202</v>
      </c>
      <c r="T65" s="191" t="s">
        <v>2202</v>
      </c>
      <c r="U65" s="190" t="s">
        <v>2178</v>
      </c>
      <c r="V65" s="167" t="s">
        <v>2202</v>
      </c>
      <c r="W65" s="167" t="s">
        <v>2202</v>
      </c>
      <c r="X65" s="170" t="s">
        <v>6671</v>
      </c>
      <c r="Y65" s="170" t="s">
        <v>6672</v>
      </c>
      <c r="Z65" s="170" t="s">
        <v>6671</v>
      </c>
      <c r="AB65" s="184" t="s">
        <v>6715</v>
      </c>
      <c r="AC65" s="186" t="s">
        <v>2202</v>
      </c>
      <c r="AD65" s="170">
        <f>VLOOKUP(O65,CSAcctMap!A:B,2,FALSE)</f>
        <v>211190</v>
      </c>
      <c r="AE65" s="170" t="str">
        <f ca="1">VLOOKUP(AD65,CSAcctMap!B:F,5,FALSE)</f>
        <v>Land Easements</v>
      </c>
    </row>
    <row r="66" spans="1:31" x14ac:dyDescent="0.2">
      <c r="A66" s="170" t="str">
        <f t="shared" si="0"/>
        <v>700.211190.0150.00000.000.000.000</v>
      </c>
      <c r="B66" s="184" t="s">
        <v>6715</v>
      </c>
      <c r="C66" s="185" t="s">
        <v>4649</v>
      </c>
      <c r="D66" s="186" t="s">
        <v>1192</v>
      </c>
      <c r="E66" s="186" t="s">
        <v>4060</v>
      </c>
      <c r="F66" s="186" t="s">
        <v>2334</v>
      </c>
      <c r="G66" s="186" t="s">
        <v>2178</v>
      </c>
      <c r="H66" s="186" t="s">
        <v>2178</v>
      </c>
      <c r="I66" s="186" t="s">
        <v>2178</v>
      </c>
      <c r="J66" s="186" t="s">
        <v>6695</v>
      </c>
      <c r="K66" s="184"/>
      <c r="L66" s="187" t="str">
        <f t="shared" si="1"/>
        <v>700.170210.0150.00000.000.0000.0000.000.0000.0000</v>
      </c>
      <c r="M66" s="187" t="s">
        <v>2804</v>
      </c>
      <c r="N66" s="191">
        <v>700</v>
      </c>
      <c r="O66" s="193">
        <v>170210</v>
      </c>
      <c r="P66" s="195" t="s">
        <v>4060</v>
      </c>
      <c r="Q66" s="191" t="s">
        <v>2334</v>
      </c>
      <c r="R66" s="195" t="s">
        <v>2178</v>
      </c>
      <c r="S66" s="191" t="s">
        <v>2202</v>
      </c>
      <c r="T66" s="191" t="s">
        <v>2202</v>
      </c>
      <c r="U66" s="190" t="s">
        <v>2178</v>
      </c>
      <c r="V66" s="167" t="s">
        <v>2202</v>
      </c>
      <c r="W66" s="167" t="s">
        <v>2202</v>
      </c>
      <c r="X66" s="170" t="s">
        <v>6696</v>
      </c>
      <c r="Y66" s="170" t="s">
        <v>6672</v>
      </c>
      <c r="Z66" s="170" t="s">
        <v>6671</v>
      </c>
      <c r="AB66" s="184" t="s">
        <v>6715</v>
      </c>
      <c r="AC66" s="186" t="s">
        <v>4060</v>
      </c>
      <c r="AD66" s="170">
        <f>VLOOKUP(O66,CSAcctMap!A:B,2,FALSE)</f>
        <v>211190</v>
      </c>
      <c r="AE66" s="170" t="str">
        <f ca="1">VLOOKUP(AD66,CSAcctMap!B:F,5,FALSE)</f>
        <v>Land Easements</v>
      </c>
    </row>
    <row r="67" spans="1:31" x14ac:dyDescent="0.2">
      <c r="A67" s="170" t="str">
        <f t="shared" si="0"/>
        <v>700.211200.0000.00000.000.000.000</v>
      </c>
      <c r="B67" s="184" t="s">
        <v>6716</v>
      </c>
      <c r="C67" s="185" t="s">
        <v>4649</v>
      </c>
      <c r="D67" s="186" t="s">
        <v>421</v>
      </c>
      <c r="E67" s="186" t="s">
        <v>2202</v>
      </c>
      <c r="F67" s="186" t="s">
        <v>2334</v>
      </c>
      <c r="G67" s="186" t="s">
        <v>2178</v>
      </c>
      <c r="H67" s="186" t="s">
        <v>2178</v>
      </c>
      <c r="I67" s="186" t="s">
        <v>2178</v>
      </c>
      <c r="J67" s="186" t="s">
        <v>1214</v>
      </c>
      <c r="K67" s="184"/>
      <c r="L67" s="187" t="str">
        <f t="shared" si="1"/>
        <v>700.170405.0000.00000.000.0000.0000.000.0000.0000</v>
      </c>
      <c r="M67" s="187" t="s">
        <v>2810</v>
      </c>
      <c r="N67" s="191">
        <v>700</v>
      </c>
      <c r="O67" s="193">
        <v>170405</v>
      </c>
      <c r="P67" s="195" t="s">
        <v>2202</v>
      </c>
      <c r="Q67" s="191" t="s">
        <v>2334</v>
      </c>
      <c r="R67" s="195" t="s">
        <v>2178</v>
      </c>
      <c r="S67" s="191" t="s">
        <v>2202</v>
      </c>
      <c r="T67" s="191" t="s">
        <v>2202</v>
      </c>
      <c r="U67" s="190" t="s">
        <v>2178</v>
      </c>
      <c r="V67" s="167" t="s">
        <v>2202</v>
      </c>
      <c r="W67" s="167" t="s">
        <v>2202</v>
      </c>
      <c r="X67" s="170" t="s">
        <v>6671</v>
      </c>
      <c r="Y67" s="170" t="s">
        <v>6672</v>
      </c>
      <c r="Z67" s="170" t="s">
        <v>6671</v>
      </c>
      <c r="AB67" s="184" t="s">
        <v>6716</v>
      </c>
      <c r="AC67" s="186" t="s">
        <v>2202</v>
      </c>
      <c r="AD67" s="170">
        <f>VLOOKUP(O67,CSAcctMap!A:B,2,FALSE)</f>
        <v>211200</v>
      </c>
      <c r="AE67" s="170" t="str">
        <f ca="1">VLOOKUP(AD67,CSAcctMap!B:F,5,FALSE)</f>
        <v>Vehicles</v>
      </c>
    </row>
    <row r="68" spans="1:31" x14ac:dyDescent="0.2">
      <c r="A68" s="170" t="str">
        <f t="shared" si="0"/>
        <v>700.211200.0150.00000.000.000.000</v>
      </c>
      <c r="B68" s="184" t="s">
        <v>6716</v>
      </c>
      <c r="C68" s="185" t="s">
        <v>4649</v>
      </c>
      <c r="D68" s="186" t="s">
        <v>421</v>
      </c>
      <c r="E68" s="186" t="s">
        <v>4060</v>
      </c>
      <c r="F68" s="186" t="s">
        <v>2334</v>
      </c>
      <c r="G68" s="186" t="s">
        <v>2178</v>
      </c>
      <c r="H68" s="186" t="s">
        <v>2178</v>
      </c>
      <c r="I68" s="186" t="s">
        <v>2178</v>
      </c>
      <c r="J68" s="186" t="s">
        <v>6695</v>
      </c>
      <c r="K68" s="184"/>
      <c r="L68" s="187" t="str">
        <f t="shared" si="1"/>
        <v>700.170405.0150.00000.000.0000.0000.000.0000.0000</v>
      </c>
      <c r="M68" s="187" t="s">
        <v>2810</v>
      </c>
      <c r="N68" s="191">
        <v>700</v>
      </c>
      <c r="O68" s="193">
        <v>170405</v>
      </c>
      <c r="P68" s="195" t="s">
        <v>4060</v>
      </c>
      <c r="Q68" s="191" t="s">
        <v>2334</v>
      </c>
      <c r="R68" s="195" t="s">
        <v>2178</v>
      </c>
      <c r="S68" s="191" t="s">
        <v>2202</v>
      </c>
      <c r="T68" s="191" t="s">
        <v>2202</v>
      </c>
      <c r="U68" s="190" t="s">
        <v>2178</v>
      </c>
      <c r="V68" s="167" t="s">
        <v>2202</v>
      </c>
      <c r="W68" s="167" t="s">
        <v>2202</v>
      </c>
      <c r="X68" s="170" t="s">
        <v>6696</v>
      </c>
      <c r="Y68" s="170" t="s">
        <v>6672</v>
      </c>
      <c r="Z68" s="170" t="s">
        <v>6671</v>
      </c>
      <c r="AB68" s="184" t="s">
        <v>6716</v>
      </c>
      <c r="AC68" s="186" t="s">
        <v>4060</v>
      </c>
      <c r="AD68" s="170">
        <f>VLOOKUP(O68,CSAcctMap!A:B,2,FALSE)</f>
        <v>211200</v>
      </c>
      <c r="AE68" s="170" t="str">
        <f ca="1">VLOOKUP(AD68,CSAcctMap!B:F,5,FALSE)</f>
        <v>Vehicles</v>
      </c>
    </row>
    <row r="69" spans="1:31" x14ac:dyDescent="0.2">
      <c r="A69" s="170" t="str">
        <f t="shared" si="0"/>
        <v>700.211400.0000.00000.000.000.000</v>
      </c>
      <c r="B69" s="184" t="s">
        <v>6717</v>
      </c>
      <c r="C69" s="185" t="s">
        <v>4649</v>
      </c>
      <c r="D69" s="186" t="s">
        <v>6576</v>
      </c>
      <c r="E69" s="186" t="s">
        <v>2202</v>
      </c>
      <c r="F69" s="186" t="s">
        <v>2334</v>
      </c>
      <c r="G69" s="186" t="s">
        <v>2178</v>
      </c>
      <c r="H69" s="186" t="s">
        <v>2178</v>
      </c>
      <c r="I69" s="186" t="s">
        <v>2178</v>
      </c>
      <c r="J69" s="186" t="s">
        <v>1214</v>
      </c>
      <c r="K69" s="184"/>
      <c r="L69" s="187" t="str">
        <f t="shared" si="1"/>
        <v>700.170405.0000.00000.000.0000.0000.000.0000.0000</v>
      </c>
      <c r="M69" s="187" t="s">
        <v>2810</v>
      </c>
      <c r="N69" s="191">
        <v>700</v>
      </c>
      <c r="O69" s="193">
        <v>170405</v>
      </c>
      <c r="P69" s="195" t="s">
        <v>2202</v>
      </c>
      <c r="Q69" s="191" t="s">
        <v>2334</v>
      </c>
      <c r="R69" s="195" t="s">
        <v>2178</v>
      </c>
      <c r="S69" s="191" t="s">
        <v>2202</v>
      </c>
      <c r="T69" s="191" t="s">
        <v>2202</v>
      </c>
      <c r="U69" s="190" t="s">
        <v>2178</v>
      </c>
      <c r="V69" s="167" t="s">
        <v>2202</v>
      </c>
      <c r="W69" s="167" t="s">
        <v>2202</v>
      </c>
      <c r="X69" s="170" t="s">
        <v>6671</v>
      </c>
      <c r="Y69" s="170" t="s">
        <v>6672</v>
      </c>
      <c r="Z69" s="170" t="s">
        <v>6671</v>
      </c>
      <c r="AB69" s="184" t="s">
        <v>6717</v>
      </c>
      <c r="AC69" s="186" t="s">
        <v>2202</v>
      </c>
      <c r="AD69" s="170">
        <f>VLOOKUP(O69,CSAcctMap!A:B,2,FALSE)</f>
        <v>211200</v>
      </c>
      <c r="AE69" s="170" t="str">
        <f ca="1">VLOOKUP(AD69,CSAcctMap!B:F,5,FALSE)</f>
        <v>Vehicles</v>
      </c>
    </row>
    <row r="70" spans="1:31" x14ac:dyDescent="0.2">
      <c r="A70" s="170" t="str">
        <f t="shared" ref="A70:A133" si="2">CONCATENATE(C70,".",D70,".",E70,".",F70,".",G70,".",H70,".",I70)</f>
        <v>700.211400.0150.00000.000.000.000</v>
      </c>
      <c r="B70" s="184" t="s">
        <v>6717</v>
      </c>
      <c r="C70" s="185" t="s">
        <v>4649</v>
      </c>
      <c r="D70" s="186" t="s">
        <v>6576</v>
      </c>
      <c r="E70" s="186" t="s">
        <v>4060</v>
      </c>
      <c r="F70" s="186" t="s">
        <v>2334</v>
      </c>
      <c r="G70" s="186" t="s">
        <v>2178</v>
      </c>
      <c r="H70" s="186" t="s">
        <v>2178</v>
      </c>
      <c r="I70" s="186" t="s">
        <v>2178</v>
      </c>
      <c r="J70" s="186" t="s">
        <v>6695</v>
      </c>
      <c r="K70" s="184"/>
      <c r="L70" s="187" t="str">
        <f t="shared" ref="L70:L133" si="3">CONCATENATE(N70,".",O70,".",P70,".",Q70,".",R70,".",S70,".",T70,".",U70,".",V70,".",W70)</f>
        <v>700.170405.0150.00000.000.0000.0000.000.0000.0000</v>
      </c>
      <c r="M70" s="187" t="s">
        <v>2810</v>
      </c>
      <c r="N70" s="191">
        <v>700</v>
      </c>
      <c r="O70" s="193">
        <v>170405</v>
      </c>
      <c r="P70" s="195" t="s">
        <v>4060</v>
      </c>
      <c r="Q70" s="191" t="s">
        <v>2334</v>
      </c>
      <c r="R70" s="195" t="s">
        <v>2178</v>
      </c>
      <c r="S70" s="191" t="s">
        <v>2202</v>
      </c>
      <c r="T70" s="191" t="s">
        <v>2202</v>
      </c>
      <c r="U70" s="190" t="s">
        <v>2178</v>
      </c>
      <c r="V70" s="167" t="s">
        <v>2202</v>
      </c>
      <c r="W70" s="167" t="s">
        <v>2202</v>
      </c>
      <c r="X70" s="170" t="s">
        <v>6696</v>
      </c>
      <c r="Y70" s="170" t="s">
        <v>6672</v>
      </c>
      <c r="Z70" s="170" t="s">
        <v>6671</v>
      </c>
      <c r="AB70" s="184" t="s">
        <v>6717</v>
      </c>
      <c r="AC70" s="186" t="s">
        <v>4060</v>
      </c>
      <c r="AD70" s="170">
        <f>VLOOKUP(O70,CSAcctMap!A:B,2,FALSE)</f>
        <v>211200</v>
      </c>
      <c r="AE70" s="170" t="str">
        <f ca="1">VLOOKUP(AD70,CSAcctMap!B:F,5,FALSE)</f>
        <v>Vehicles</v>
      </c>
    </row>
    <row r="71" spans="1:31" x14ac:dyDescent="0.2">
      <c r="A71" s="170" t="str">
        <f t="shared" si="2"/>
        <v>700.211600.0000.00000.000.000.000</v>
      </c>
      <c r="B71" s="184" t="s">
        <v>6718</v>
      </c>
      <c r="C71" s="185" t="s">
        <v>4649</v>
      </c>
      <c r="D71" s="186" t="s">
        <v>422</v>
      </c>
      <c r="E71" s="186" t="s">
        <v>2202</v>
      </c>
      <c r="F71" s="186" t="s">
        <v>2334</v>
      </c>
      <c r="G71" s="186" t="s">
        <v>2178</v>
      </c>
      <c r="H71" s="186" t="s">
        <v>2178</v>
      </c>
      <c r="I71" s="186" t="s">
        <v>2178</v>
      </c>
      <c r="J71" s="186" t="s">
        <v>1214</v>
      </c>
      <c r="K71" s="184"/>
      <c r="L71" s="187" t="str">
        <f t="shared" si="3"/>
        <v>700.170585.0000.00000.000.0000.0000.000.0000.0000</v>
      </c>
      <c r="M71" s="187" t="s">
        <v>5892</v>
      </c>
      <c r="N71" s="191">
        <v>700</v>
      </c>
      <c r="O71" s="193">
        <v>170585</v>
      </c>
      <c r="P71" s="195" t="s">
        <v>2202</v>
      </c>
      <c r="Q71" s="191" t="s">
        <v>2334</v>
      </c>
      <c r="R71" s="195" t="s">
        <v>2178</v>
      </c>
      <c r="S71" s="191" t="s">
        <v>2202</v>
      </c>
      <c r="T71" s="191" t="s">
        <v>2202</v>
      </c>
      <c r="U71" s="190" t="s">
        <v>2178</v>
      </c>
      <c r="V71" s="167" t="s">
        <v>2202</v>
      </c>
      <c r="W71" s="167" t="s">
        <v>2202</v>
      </c>
      <c r="X71" s="170" t="s">
        <v>6671</v>
      </c>
      <c r="Y71" s="170" t="s">
        <v>6672</v>
      </c>
      <c r="Z71" s="170" t="s">
        <v>6671</v>
      </c>
      <c r="AB71" s="184" t="s">
        <v>6718</v>
      </c>
      <c r="AC71" s="186" t="s">
        <v>2202</v>
      </c>
      <c r="AD71" s="170">
        <f>VLOOKUP(O71,CSAcctMap!A:B,2,FALSE)</f>
        <v>211600</v>
      </c>
      <c r="AE71" s="170" t="str">
        <f ca="1">VLOOKUP(AD71,CSAcctMap!B:F,5,FALSE)</f>
        <v>Other Work Equipment</v>
      </c>
    </row>
    <row r="72" spans="1:31" x14ac:dyDescent="0.2">
      <c r="A72" s="170" t="str">
        <f t="shared" si="2"/>
        <v>700.211600.0150.00000.000.000.000</v>
      </c>
      <c r="B72" s="184" t="s">
        <v>6718</v>
      </c>
      <c r="C72" s="185" t="s">
        <v>4649</v>
      </c>
      <c r="D72" s="186" t="s">
        <v>422</v>
      </c>
      <c r="E72" s="186" t="s">
        <v>4060</v>
      </c>
      <c r="F72" s="186" t="s">
        <v>2334</v>
      </c>
      <c r="G72" s="186" t="s">
        <v>2178</v>
      </c>
      <c r="H72" s="186" t="s">
        <v>2178</v>
      </c>
      <c r="I72" s="186" t="s">
        <v>2178</v>
      </c>
      <c r="J72" s="186" t="s">
        <v>6695</v>
      </c>
      <c r="K72" s="184"/>
      <c r="L72" s="187" t="str">
        <f t="shared" si="3"/>
        <v>700.170585.0150.00000.000.0000.0000.000.0000.0000</v>
      </c>
      <c r="M72" s="187" t="s">
        <v>5892</v>
      </c>
      <c r="N72" s="191">
        <v>700</v>
      </c>
      <c r="O72" s="193">
        <v>170585</v>
      </c>
      <c r="P72" s="195" t="s">
        <v>4060</v>
      </c>
      <c r="Q72" s="191" t="s">
        <v>2334</v>
      </c>
      <c r="R72" s="195" t="s">
        <v>2178</v>
      </c>
      <c r="S72" s="191" t="s">
        <v>2202</v>
      </c>
      <c r="T72" s="191" t="s">
        <v>2202</v>
      </c>
      <c r="U72" s="190" t="s">
        <v>2178</v>
      </c>
      <c r="V72" s="167" t="s">
        <v>2202</v>
      </c>
      <c r="W72" s="167" t="s">
        <v>2202</v>
      </c>
      <c r="X72" s="170" t="s">
        <v>6696</v>
      </c>
      <c r="Y72" s="170" t="s">
        <v>6672</v>
      </c>
      <c r="Z72" s="170" t="s">
        <v>6671</v>
      </c>
      <c r="AB72" s="184" t="s">
        <v>6718</v>
      </c>
      <c r="AC72" s="186" t="s">
        <v>4060</v>
      </c>
      <c r="AD72" s="170">
        <f>VLOOKUP(O72,CSAcctMap!A:B,2,FALSE)</f>
        <v>211600</v>
      </c>
      <c r="AE72" s="170" t="str">
        <f ca="1">VLOOKUP(AD72,CSAcctMap!B:F,5,FALSE)</f>
        <v>Other Work Equipment</v>
      </c>
    </row>
    <row r="73" spans="1:31" x14ac:dyDescent="0.2">
      <c r="A73" s="170" t="str">
        <f t="shared" si="2"/>
        <v>700.212100.0000.00000.000.000.000</v>
      </c>
      <c r="B73" s="184" t="s">
        <v>6719</v>
      </c>
      <c r="C73" s="185" t="s">
        <v>4649</v>
      </c>
      <c r="D73" s="186" t="s">
        <v>424</v>
      </c>
      <c r="E73" s="186" t="s">
        <v>2202</v>
      </c>
      <c r="F73" s="186" t="s">
        <v>2334</v>
      </c>
      <c r="G73" s="186" t="s">
        <v>2178</v>
      </c>
      <c r="H73" s="186" t="s">
        <v>2178</v>
      </c>
      <c r="I73" s="186" t="s">
        <v>2178</v>
      </c>
      <c r="J73" s="186" t="s">
        <v>1214</v>
      </c>
      <c r="K73" s="184"/>
      <c r="L73" s="187" t="str">
        <f t="shared" si="3"/>
        <v>700.170540.0000.00000.000.0000.0000.000.0000.0000</v>
      </c>
      <c r="M73" s="187" t="s">
        <v>5597</v>
      </c>
      <c r="N73" s="191">
        <v>700</v>
      </c>
      <c r="O73" s="193">
        <v>170540</v>
      </c>
      <c r="P73" s="195" t="s">
        <v>2202</v>
      </c>
      <c r="Q73" s="191" t="s">
        <v>2334</v>
      </c>
      <c r="R73" s="195" t="s">
        <v>2178</v>
      </c>
      <c r="S73" s="191" t="s">
        <v>2202</v>
      </c>
      <c r="T73" s="191" t="s">
        <v>2202</v>
      </c>
      <c r="U73" s="190" t="s">
        <v>2178</v>
      </c>
      <c r="V73" s="167" t="s">
        <v>2202</v>
      </c>
      <c r="W73" s="167" t="s">
        <v>2202</v>
      </c>
      <c r="X73" s="170" t="s">
        <v>6671</v>
      </c>
      <c r="Y73" s="170" t="s">
        <v>6672</v>
      </c>
      <c r="Z73" s="170" t="s">
        <v>6671</v>
      </c>
      <c r="AB73" s="184" t="s">
        <v>6719</v>
      </c>
      <c r="AC73" s="186" t="s">
        <v>2202</v>
      </c>
      <c r="AD73" s="170">
        <f>VLOOKUP(O73,CSAcctMap!A:B,2,FALSE)</f>
        <v>212100</v>
      </c>
      <c r="AE73" s="170" t="str">
        <f ca="1">VLOOKUP(AD73,CSAcctMap!B:F,5,FALSE)</f>
        <v>Buildings</v>
      </c>
    </row>
    <row r="74" spans="1:31" x14ac:dyDescent="0.2">
      <c r="A74" s="170" t="str">
        <f t="shared" si="2"/>
        <v>700.212100.0150.00000.000.000.000</v>
      </c>
      <c r="B74" s="184" t="s">
        <v>6719</v>
      </c>
      <c r="C74" s="185" t="s">
        <v>4649</v>
      </c>
      <c r="D74" s="186" t="s">
        <v>424</v>
      </c>
      <c r="E74" s="186" t="s">
        <v>4060</v>
      </c>
      <c r="F74" s="186" t="s">
        <v>2334</v>
      </c>
      <c r="G74" s="186" t="s">
        <v>2178</v>
      </c>
      <c r="H74" s="186" t="s">
        <v>2178</v>
      </c>
      <c r="I74" s="186" t="s">
        <v>2178</v>
      </c>
      <c r="J74" s="186" t="s">
        <v>6695</v>
      </c>
      <c r="K74" s="184"/>
      <c r="L74" s="187" t="str">
        <f t="shared" si="3"/>
        <v>700.170540.0150.00000.000.0000.0000.000.0000.0000</v>
      </c>
      <c r="M74" s="187" t="s">
        <v>5597</v>
      </c>
      <c r="N74" s="191">
        <v>700</v>
      </c>
      <c r="O74" s="193">
        <v>170540</v>
      </c>
      <c r="P74" s="195" t="s">
        <v>4060</v>
      </c>
      <c r="Q74" s="191" t="s">
        <v>2334</v>
      </c>
      <c r="R74" s="195" t="s">
        <v>2178</v>
      </c>
      <c r="S74" s="191" t="s">
        <v>2202</v>
      </c>
      <c r="T74" s="191" t="s">
        <v>2202</v>
      </c>
      <c r="U74" s="190" t="s">
        <v>2178</v>
      </c>
      <c r="V74" s="167" t="s">
        <v>2202</v>
      </c>
      <c r="W74" s="167" t="s">
        <v>2202</v>
      </c>
      <c r="X74" s="170" t="s">
        <v>6696</v>
      </c>
      <c r="Y74" s="170" t="s">
        <v>6672</v>
      </c>
      <c r="Z74" s="170" t="s">
        <v>6671</v>
      </c>
      <c r="AB74" s="184" t="s">
        <v>6719</v>
      </c>
      <c r="AC74" s="186" t="s">
        <v>4060</v>
      </c>
      <c r="AD74" s="170">
        <f>VLOOKUP(O74,CSAcctMap!A:B,2,FALSE)</f>
        <v>212100</v>
      </c>
      <c r="AE74" s="170" t="str">
        <f ca="1">VLOOKUP(AD74,CSAcctMap!B:F,5,FALSE)</f>
        <v>Buildings</v>
      </c>
    </row>
    <row r="75" spans="1:31" x14ac:dyDescent="0.2">
      <c r="A75" s="170" t="str">
        <f t="shared" si="2"/>
        <v>700.212200.0000.00000.000.000.000</v>
      </c>
      <c r="B75" s="184" t="s">
        <v>6720</v>
      </c>
      <c r="C75" s="185" t="s">
        <v>4649</v>
      </c>
      <c r="D75" s="186" t="s">
        <v>425</v>
      </c>
      <c r="E75" s="186" t="s">
        <v>2202</v>
      </c>
      <c r="F75" s="186" t="s">
        <v>2334</v>
      </c>
      <c r="G75" s="186" t="s">
        <v>2178</v>
      </c>
      <c r="H75" s="186" t="s">
        <v>2178</v>
      </c>
      <c r="I75" s="186" t="s">
        <v>2178</v>
      </c>
      <c r="J75" s="186" t="s">
        <v>1214</v>
      </c>
      <c r="K75" s="184"/>
      <c r="L75" s="187" t="str">
        <f t="shared" si="3"/>
        <v>700.170305.0000.00000.000.0000.0000.000.0000.0000</v>
      </c>
      <c r="M75" s="187" t="s">
        <v>5589</v>
      </c>
      <c r="N75" s="191">
        <v>700</v>
      </c>
      <c r="O75" s="193">
        <v>170305</v>
      </c>
      <c r="P75" s="195" t="s">
        <v>2202</v>
      </c>
      <c r="Q75" s="191" t="s">
        <v>2334</v>
      </c>
      <c r="R75" s="195" t="s">
        <v>2178</v>
      </c>
      <c r="S75" s="191" t="s">
        <v>2202</v>
      </c>
      <c r="T75" s="191" t="s">
        <v>2202</v>
      </c>
      <c r="U75" s="190" t="s">
        <v>2178</v>
      </c>
      <c r="V75" s="167" t="s">
        <v>2202</v>
      </c>
      <c r="W75" s="167" t="s">
        <v>2202</v>
      </c>
      <c r="X75" s="170" t="s">
        <v>6671</v>
      </c>
      <c r="Y75" s="170" t="s">
        <v>6672</v>
      </c>
      <c r="Z75" s="170" t="s">
        <v>6671</v>
      </c>
      <c r="AB75" s="184" t="s">
        <v>6720</v>
      </c>
      <c r="AC75" s="186" t="s">
        <v>2202</v>
      </c>
      <c r="AD75" s="170">
        <f>VLOOKUP(O75,CSAcctMap!A:B,2,FALSE)</f>
        <v>212200</v>
      </c>
      <c r="AE75" s="170" t="str">
        <f ca="1">VLOOKUP(AD75,CSAcctMap!B:F,5,FALSE)</f>
        <v>Furniture</v>
      </c>
    </row>
    <row r="76" spans="1:31" x14ac:dyDescent="0.2">
      <c r="A76" s="170" t="str">
        <f t="shared" si="2"/>
        <v>700.212200.0150.00000.000.000.000</v>
      </c>
      <c r="B76" s="184" t="s">
        <v>6720</v>
      </c>
      <c r="C76" s="185" t="s">
        <v>4649</v>
      </c>
      <c r="D76" s="186" t="s">
        <v>425</v>
      </c>
      <c r="E76" s="186" t="s">
        <v>4060</v>
      </c>
      <c r="F76" s="186" t="s">
        <v>2334</v>
      </c>
      <c r="G76" s="186" t="s">
        <v>2178</v>
      </c>
      <c r="H76" s="186" t="s">
        <v>2178</v>
      </c>
      <c r="I76" s="186" t="s">
        <v>2178</v>
      </c>
      <c r="J76" s="186" t="s">
        <v>6695</v>
      </c>
      <c r="K76" s="184"/>
      <c r="L76" s="187" t="str">
        <f t="shared" si="3"/>
        <v>700.170305.0150.00000.000.0000.0000.000.0000.0000</v>
      </c>
      <c r="M76" s="187" t="s">
        <v>5589</v>
      </c>
      <c r="N76" s="191">
        <v>700</v>
      </c>
      <c r="O76" s="193">
        <v>170305</v>
      </c>
      <c r="P76" s="195" t="s">
        <v>4060</v>
      </c>
      <c r="Q76" s="191" t="s">
        <v>2334</v>
      </c>
      <c r="R76" s="195" t="s">
        <v>2178</v>
      </c>
      <c r="S76" s="191" t="s">
        <v>2202</v>
      </c>
      <c r="T76" s="191" t="s">
        <v>2202</v>
      </c>
      <c r="U76" s="190" t="s">
        <v>2178</v>
      </c>
      <c r="V76" s="167" t="s">
        <v>2202</v>
      </c>
      <c r="W76" s="167" t="s">
        <v>2202</v>
      </c>
      <c r="X76" s="170" t="s">
        <v>6696</v>
      </c>
      <c r="Y76" s="170" t="s">
        <v>6672</v>
      </c>
      <c r="Z76" s="170" t="s">
        <v>6671</v>
      </c>
      <c r="AB76" s="184" t="s">
        <v>6720</v>
      </c>
      <c r="AC76" s="186" t="s">
        <v>4060</v>
      </c>
      <c r="AD76" s="170">
        <f>VLOOKUP(O76,CSAcctMap!A:B,2,FALSE)</f>
        <v>212200</v>
      </c>
      <c r="AE76" s="170" t="str">
        <f ca="1">VLOOKUP(AD76,CSAcctMap!B:F,5,FALSE)</f>
        <v>Furniture</v>
      </c>
    </row>
    <row r="77" spans="1:31" x14ac:dyDescent="0.2">
      <c r="A77" s="170" t="str">
        <f t="shared" si="2"/>
        <v>700.212300.0000.00000.000.000.000</v>
      </c>
      <c r="B77" s="184" t="s">
        <v>6721</v>
      </c>
      <c r="C77" s="185" t="s">
        <v>4649</v>
      </c>
      <c r="D77" s="186" t="s">
        <v>427</v>
      </c>
      <c r="E77" s="186" t="s">
        <v>2202</v>
      </c>
      <c r="F77" s="186" t="s">
        <v>2334</v>
      </c>
      <c r="G77" s="186" t="s">
        <v>2178</v>
      </c>
      <c r="H77" s="186" t="s">
        <v>2178</v>
      </c>
      <c r="I77" s="186" t="s">
        <v>2178</v>
      </c>
      <c r="J77" s="186" t="s">
        <v>1214</v>
      </c>
      <c r="K77" s="184"/>
      <c r="L77" s="187" t="str">
        <f t="shared" si="3"/>
        <v>700.170315.0000.00000.000.0000.0000.000.0000.0000</v>
      </c>
      <c r="M77" s="187" t="s">
        <v>5590</v>
      </c>
      <c r="N77" s="191">
        <v>700</v>
      </c>
      <c r="O77" s="193">
        <v>170315</v>
      </c>
      <c r="P77" s="195" t="s">
        <v>2202</v>
      </c>
      <c r="Q77" s="191" t="s">
        <v>2334</v>
      </c>
      <c r="R77" s="195" t="s">
        <v>2178</v>
      </c>
      <c r="S77" s="191" t="s">
        <v>2202</v>
      </c>
      <c r="T77" s="191" t="s">
        <v>2202</v>
      </c>
      <c r="U77" s="190" t="s">
        <v>2178</v>
      </c>
      <c r="V77" s="167" t="s">
        <v>2202</v>
      </c>
      <c r="W77" s="167" t="s">
        <v>2202</v>
      </c>
      <c r="X77" s="170" t="s">
        <v>6671</v>
      </c>
      <c r="Y77" s="170" t="s">
        <v>6672</v>
      </c>
      <c r="Z77" s="170" t="s">
        <v>6671</v>
      </c>
      <c r="AB77" s="184" t="s">
        <v>6721</v>
      </c>
      <c r="AC77" s="186" t="s">
        <v>2202</v>
      </c>
      <c r="AD77" s="170">
        <f>VLOOKUP(O77,CSAcctMap!A:B,2,FALSE)</f>
        <v>212300</v>
      </c>
      <c r="AE77" s="170" t="str">
        <f ca="1">VLOOKUP(AD77,CSAcctMap!B:F,5,FALSE)</f>
        <v>Office Equipment</v>
      </c>
    </row>
    <row r="78" spans="1:31" x14ac:dyDescent="0.2">
      <c r="A78" s="170" t="str">
        <f t="shared" si="2"/>
        <v>700.212300.0000.00000.000.000.100</v>
      </c>
      <c r="B78" s="184" t="s">
        <v>6721</v>
      </c>
      <c r="C78" s="185" t="s">
        <v>4649</v>
      </c>
      <c r="D78" s="186" t="s">
        <v>427</v>
      </c>
      <c r="E78" s="186" t="s">
        <v>2202</v>
      </c>
      <c r="F78" s="186" t="s">
        <v>2334</v>
      </c>
      <c r="G78" s="186" t="s">
        <v>2178</v>
      </c>
      <c r="H78" s="186" t="s">
        <v>2178</v>
      </c>
      <c r="I78" s="186" t="s">
        <v>555</v>
      </c>
      <c r="J78" s="186" t="s">
        <v>1214</v>
      </c>
      <c r="K78" s="184"/>
      <c r="L78" s="187" t="str">
        <f t="shared" si="3"/>
        <v>700.170315.0000.00000.000.0000.0000.100.0000.0000</v>
      </c>
      <c r="M78" s="187" t="s">
        <v>5590</v>
      </c>
      <c r="N78" s="191">
        <v>700</v>
      </c>
      <c r="O78" s="193">
        <v>170315</v>
      </c>
      <c r="P78" s="195" t="s">
        <v>2202</v>
      </c>
      <c r="Q78" s="191" t="s">
        <v>2334</v>
      </c>
      <c r="R78" s="195" t="s">
        <v>2178</v>
      </c>
      <c r="S78" s="191" t="s">
        <v>2202</v>
      </c>
      <c r="T78" s="191" t="s">
        <v>2202</v>
      </c>
      <c r="U78" s="190" t="s">
        <v>555</v>
      </c>
      <c r="V78" s="167" t="s">
        <v>2202</v>
      </c>
      <c r="W78" s="167" t="s">
        <v>2202</v>
      </c>
      <c r="X78" s="170" t="s">
        <v>6671</v>
      </c>
      <c r="Y78" s="170" t="s">
        <v>6672</v>
      </c>
      <c r="Z78" s="170" t="s">
        <v>6671</v>
      </c>
      <c r="AB78" s="184" t="s">
        <v>6721</v>
      </c>
      <c r="AC78" s="186" t="s">
        <v>2202</v>
      </c>
      <c r="AD78" s="170">
        <f>VLOOKUP(O78,CSAcctMap!A:B,2,FALSE)</f>
        <v>212300</v>
      </c>
      <c r="AE78" s="170" t="str">
        <f ca="1">VLOOKUP(AD78,CSAcctMap!B:F,5,FALSE)</f>
        <v>Office Equipment</v>
      </c>
    </row>
    <row r="79" spans="1:31" x14ac:dyDescent="0.2">
      <c r="A79" s="170" t="str">
        <f t="shared" si="2"/>
        <v>700.212300.0150.00000.000.000.000</v>
      </c>
      <c r="B79" s="184" t="s">
        <v>6721</v>
      </c>
      <c r="C79" s="185" t="s">
        <v>4649</v>
      </c>
      <c r="D79" s="186" t="s">
        <v>427</v>
      </c>
      <c r="E79" s="186" t="s">
        <v>4060</v>
      </c>
      <c r="F79" s="186" t="s">
        <v>2334</v>
      </c>
      <c r="G79" s="186" t="s">
        <v>2178</v>
      </c>
      <c r="H79" s="186" t="s">
        <v>2178</v>
      </c>
      <c r="I79" s="186" t="s">
        <v>2178</v>
      </c>
      <c r="J79" s="186" t="s">
        <v>6695</v>
      </c>
      <c r="K79" s="184"/>
      <c r="L79" s="187" t="str">
        <f t="shared" si="3"/>
        <v>700.170315.0150.00000.000.0000.0000.000.0000.0000</v>
      </c>
      <c r="M79" s="187" t="s">
        <v>5590</v>
      </c>
      <c r="N79" s="191">
        <v>700</v>
      </c>
      <c r="O79" s="193">
        <v>170315</v>
      </c>
      <c r="P79" s="195" t="s">
        <v>4060</v>
      </c>
      <c r="Q79" s="191" t="s">
        <v>2334</v>
      </c>
      <c r="R79" s="195" t="s">
        <v>2178</v>
      </c>
      <c r="S79" s="191" t="s">
        <v>2202</v>
      </c>
      <c r="T79" s="191" t="s">
        <v>2202</v>
      </c>
      <c r="U79" s="190" t="s">
        <v>2178</v>
      </c>
      <c r="V79" s="167" t="s">
        <v>2202</v>
      </c>
      <c r="W79" s="167" t="s">
        <v>2202</v>
      </c>
      <c r="X79" s="170" t="s">
        <v>6696</v>
      </c>
      <c r="Y79" s="170" t="s">
        <v>6672</v>
      </c>
      <c r="Z79" s="170" t="s">
        <v>6671</v>
      </c>
      <c r="AB79" s="184" t="s">
        <v>6721</v>
      </c>
      <c r="AC79" s="186" t="s">
        <v>4060</v>
      </c>
      <c r="AD79" s="170">
        <f>VLOOKUP(O79,CSAcctMap!A:B,2,FALSE)</f>
        <v>212300</v>
      </c>
      <c r="AE79" s="170" t="str">
        <f ca="1">VLOOKUP(AD79,CSAcctMap!B:F,5,FALSE)</f>
        <v>Office Equipment</v>
      </c>
    </row>
    <row r="80" spans="1:31" x14ac:dyDescent="0.2">
      <c r="A80" s="170" t="str">
        <f t="shared" si="2"/>
        <v>700.212400.0000.00000.000.000.000</v>
      </c>
      <c r="B80" s="184" t="s">
        <v>6722</v>
      </c>
      <c r="C80" s="185" t="s">
        <v>4649</v>
      </c>
      <c r="D80" s="186" t="s">
        <v>429</v>
      </c>
      <c r="E80" s="186" t="s">
        <v>2202</v>
      </c>
      <c r="F80" s="186" t="s">
        <v>2334</v>
      </c>
      <c r="G80" s="186" t="s">
        <v>2178</v>
      </c>
      <c r="H80" s="186" t="s">
        <v>2178</v>
      </c>
      <c r="I80" s="186" t="s">
        <v>2178</v>
      </c>
      <c r="J80" s="186" t="s">
        <v>1214</v>
      </c>
      <c r="K80" s="184"/>
      <c r="L80" s="187" t="str">
        <f t="shared" si="3"/>
        <v>700.170320.0000.00000.000.0000.0000.000.0000.0000</v>
      </c>
      <c r="M80" s="187" t="s">
        <v>5591</v>
      </c>
      <c r="N80" s="191">
        <v>700</v>
      </c>
      <c r="O80" s="193">
        <v>170320</v>
      </c>
      <c r="P80" s="195" t="s">
        <v>2202</v>
      </c>
      <c r="Q80" s="191" t="s">
        <v>2334</v>
      </c>
      <c r="R80" s="195" t="s">
        <v>2178</v>
      </c>
      <c r="S80" s="191" t="s">
        <v>2202</v>
      </c>
      <c r="T80" s="191" t="s">
        <v>2202</v>
      </c>
      <c r="U80" s="190" t="s">
        <v>2178</v>
      </c>
      <c r="V80" s="167" t="s">
        <v>2202</v>
      </c>
      <c r="W80" s="167" t="s">
        <v>2202</v>
      </c>
      <c r="X80" s="170" t="s">
        <v>6671</v>
      </c>
      <c r="Y80" s="170" t="s">
        <v>6672</v>
      </c>
      <c r="Z80" s="170" t="s">
        <v>6671</v>
      </c>
      <c r="AB80" s="184" t="s">
        <v>6722</v>
      </c>
      <c r="AC80" s="186" t="s">
        <v>2202</v>
      </c>
      <c r="AD80" s="170">
        <f>VLOOKUP(O80,CSAcctMap!A:B,2,FALSE)</f>
        <v>212400</v>
      </c>
      <c r="AE80" s="170" t="str">
        <f ca="1">VLOOKUP(AD80,CSAcctMap!B:F,5,FALSE)</f>
        <v>Computer Hardware</v>
      </c>
    </row>
    <row r="81" spans="1:31" x14ac:dyDescent="0.2">
      <c r="A81" s="170" t="str">
        <f t="shared" si="2"/>
        <v>700.212400.0150.00000.000.000.000</v>
      </c>
      <c r="B81" s="184" t="s">
        <v>6722</v>
      </c>
      <c r="C81" s="185" t="s">
        <v>4649</v>
      </c>
      <c r="D81" s="186" t="s">
        <v>429</v>
      </c>
      <c r="E81" s="186" t="s">
        <v>4060</v>
      </c>
      <c r="F81" s="186" t="s">
        <v>2334</v>
      </c>
      <c r="G81" s="186" t="s">
        <v>2178</v>
      </c>
      <c r="H81" s="186" t="s">
        <v>2178</v>
      </c>
      <c r="I81" s="186" t="s">
        <v>2178</v>
      </c>
      <c r="J81" s="186" t="s">
        <v>6695</v>
      </c>
      <c r="K81" s="184"/>
      <c r="L81" s="187" t="str">
        <f t="shared" si="3"/>
        <v>700.170320.0150.00000.000.0000.0000.000.0000.0000</v>
      </c>
      <c r="M81" s="187" t="s">
        <v>5591</v>
      </c>
      <c r="N81" s="191">
        <v>700</v>
      </c>
      <c r="O81" s="193">
        <v>170320</v>
      </c>
      <c r="P81" s="195" t="s">
        <v>4060</v>
      </c>
      <c r="Q81" s="191" t="s">
        <v>2334</v>
      </c>
      <c r="R81" s="195" t="s">
        <v>2178</v>
      </c>
      <c r="S81" s="191" t="s">
        <v>2202</v>
      </c>
      <c r="T81" s="191" t="s">
        <v>2202</v>
      </c>
      <c r="U81" s="190" t="s">
        <v>2178</v>
      </c>
      <c r="V81" s="167" t="s">
        <v>2202</v>
      </c>
      <c r="W81" s="167" t="s">
        <v>2202</v>
      </c>
      <c r="X81" s="170" t="s">
        <v>6696</v>
      </c>
      <c r="Y81" s="170" t="s">
        <v>6672</v>
      </c>
      <c r="Z81" s="170" t="s">
        <v>6671</v>
      </c>
      <c r="AB81" s="184" t="s">
        <v>6722</v>
      </c>
      <c r="AC81" s="186" t="s">
        <v>4060</v>
      </c>
      <c r="AD81" s="170">
        <f>VLOOKUP(O81,CSAcctMap!A:B,2,FALSE)</f>
        <v>212400</v>
      </c>
      <c r="AE81" s="170" t="str">
        <f ca="1">VLOOKUP(AD81,CSAcctMap!B:F,5,FALSE)</f>
        <v>Computer Hardware</v>
      </c>
    </row>
    <row r="82" spans="1:31" x14ac:dyDescent="0.2">
      <c r="A82" s="170" t="str">
        <f t="shared" si="2"/>
        <v>700.221200.0000.00000.000.000.000</v>
      </c>
      <c r="B82" s="184" t="s">
        <v>6723</v>
      </c>
      <c r="C82" s="185" t="s">
        <v>4649</v>
      </c>
      <c r="D82" s="186" t="s">
        <v>430</v>
      </c>
      <c r="E82" s="186" t="s">
        <v>2202</v>
      </c>
      <c r="F82" s="186" t="s">
        <v>2334</v>
      </c>
      <c r="G82" s="186" t="s">
        <v>2178</v>
      </c>
      <c r="H82" s="186" t="s">
        <v>2178</v>
      </c>
      <c r="I82" s="186" t="s">
        <v>2178</v>
      </c>
      <c r="J82" s="186" t="s">
        <v>1214</v>
      </c>
      <c r="K82" s="184"/>
      <c r="L82" s="187" t="str">
        <f t="shared" si="3"/>
        <v>700.170525.0000.00000.000.0000.0000.000.0000.0000</v>
      </c>
      <c r="M82" s="187" t="s">
        <v>2824</v>
      </c>
      <c r="N82" s="191">
        <v>700</v>
      </c>
      <c r="O82" s="193">
        <v>170525</v>
      </c>
      <c r="P82" s="195" t="s">
        <v>2202</v>
      </c>
      <c r="Q82" s="191" t="s">
        <v>2334</v>
      </c>
      <c r="R82" s="195" t="s">
        <v>2178</v>
      </c>
      <c r="S82" s="191" t="s">
        <v>2202</v>
      </c>
      <c r="T82" s="191" t="s">
        <v>2202</v>
      </c>
      <c r="U82" s="190" t="s">
        <v>2178</v>
      </c>
      <c r="V82" s="167" t="s">
        <v>2202</v>
      </c>
      <c r="W82" s="167" t="s">
        <v>2202</v>
      </c>
      <c r="X82" s="170" t="s">
        <v>6671</v>
      </c>
      <c r="Y82" s="170" t="s">
        <v>6672</v>
      </c>
      <c r="Z82" s="170" t="s">
        <v>6671</v>
      </c>
      <c r="AB82" s="184" t="s">
        <v>6723</v>
      </c>
      <c r="AC82" s="186" t="s">
        <v>2202</v>
      </c>
      <c r="AD82" s="170">
        <f>VLOOKUP(O82,CSAcctMap!A:B,2,FALSE)</f>
        <v>221200</v>
      </c>
      <c r="AE82" s="170" t="str">
        <f ca="1">VLOOKUP(AD82,CSAcctMap!B:F,5,FALSE)</f>
        <v>Digital CO Switching</v>
      </c>
    </row>
    <row r="83" spans="1:31" x14ac:dyDescent="0.2">
      <c r="A83" s="170" t="str">
        <f t="shared" si="2"/>
        <v>700.221200.0150.00000.000.000.000</v>
      </c>
      <c r="B83" s="184" t="s">
        <v>6723</v>
      </c>
      <c r="C83" s="185" t="s">
        <v>4649</v>
      </c>
      <c r="D83" s="186" t="s">
        <v>430</v>
      </c>
      <c r="E83" s="186" t="s">
        <v>4060</v>
      </c>
      <c r="F83" s="186" t="s">
        <v>2334</v>
      </c>
      <c r="G83" s="186" t="s">
        <v>2178</v>
      </c>
      <c r="H83" s="186" t="s">
        <v>2178</v>
      </c>
      <c r="I83" s="186" t="s">
        <v>2178</v>
      </c>
      <c r="J83" s="186" t="s">
        <v>6695</v>
      </c>
      <c r="K83" s="184"/>
      <c r="L83" s="187" t="str">
        <f t="shared" si="3"/>
        <v>700.170525.0150.00000.000.0000.0000.000.0000.0000</v>
      </c>
      <c r="M83" s="187" t="s">
        <v>2824</v>
      </c>
      <c r="N83" s="191">
        <v>700</v>
      </c>
      <c r="O83" s="193">
        <v>170525</v>
      </c>
      <c r="P83" s="195" t="s">
        <v>4060</v>
      </c>
      <c r="Q83" s="191" t="s">
        <v>2334</v>
      </c>
      <c r="R83" s="195" t="s">
        <v>2178</v>
      </c>
      <c r="S83" s="191" t="s">
        <v>2202</v>
      </c>
      <c r="T83" s="191" t="s">
        <v>2202</v>
      </c>
      <c r="U83" s="190" t="s">
        <v>2178</v>
      </c>
      <c r="V83" s="167" t="s">
        <v>2202</v>
      </c>
      <c r="W83" s="167" t="s">
        <v>2202</v>
      </c>
      <c r="X83" s="170" t="s">
        <v>6696</v>
      </c>
      <c r="Y83" s="170" t="s">
        <v>6672</v>
      </c>
      <c r="Z83" s="170" t="s">
        <v>6671</v>
      </c>
      <c r="AB83" s="184" t="s">
        <v>6723</v>
      </c>
      <c r="AC83" s="186" t="s">
        <v>4060</v>
      </c>
      <c r="AD83" s="170">
        <f>VLOOKUP(O83,CSAcctMap!A:B,2,FALSE)</f>
        <v>221200</v>
      </c>
      <c r="AE83" s="170" t="str">
        <f ca="1">VLOOKUP(AD83,CSAcctMap!B:F,5,FALSE)</f>
        <v>Digital CO Switching</v>
      </c>
    </row>
    <row r="84" spans="1:31" x14ac:dyDescent="0.2">
      <c r="A84" s="170" t="str">
        <f t="shared" si="2"/>
        <v>700.221290.0000.00000.000.000.000</v>
      </c>
      <c r="B84" s="184" t="s">
        <v>6724</v>
      </c>
      <c r="C84" s="185" t="s">
        <v>4649</v>
      </c>
      <c r="D84" s="186" t="s">
        <v>1196</v>
      </c>
      <c r="E84" s="186" t="s">
        <v>2202</v>
      </c>
      <c r="F84" s="186" t="s">
        <v>2334</v>
      </c>
      <c r="G84" s="186" t="s">
        <v>2178</v>
      </c>
      <c r="H84" s="186" t="s">
        <v>2178</v>
      </c>
      <c r="I84" s="186" t="s">
        <v>2178</v>
      </c>
      <c r="J84" s="186" t="s">
        <v>1214</v>
      </c>
      <c r="K84" s="184"/>
      <c r="L84" s="187" t="str">
        <f t="shared" si="3"/>
        <v>700.170325.0000.00000.000.0000.0000.000.0000.0000</v>
      </c>
      <c r="M84" s="187" t="s">
        <v>2820</v>
      </c>
      <c r="N84" s="191">
        <v>700</v>
      </c>
      <c r="O84" s="193">
        <v>170325</v>
      </c>
      <c r="P84" s="195" t="s">
        <v>2202</v>
      </c>
      <c r="Q84" s="191" t="s">
        <v>2334</v>
      </c>
      <c r="R84" s="195" t="s">
        <v>2178</v>
      </c>
      <c r="S84" s="191" t="s">
        <v>2202</v>
      </c>
      <c r="T84" s="191" t="s">
        <v>2202</v>
      </c>
      <c r="U84" s="190" t="s">
        <v>2178</v>
      </c>
      <c r="V84" s="167" t="s">
        <v>2202</v>
      </c>
      <c r="W84" s="167" t="s">
        <v>2202</v>
      </c>
      <c r="X84" s="170" t="s">
        <v>6671</v>
      </c>
      <c r="Y84" s="170" t="s">
        <v>6672</v>
      </c>
      <c r="Z84" s="170" t="s">
        <v>6671</v>
      </c>
      <c r="AB84" s="184" t="s">
        <v>6724</v>
      </c>
      <c r="AC84" s="186" t="s">
        <v>2202</v>
      </c>
      <c r="AD84" s="170">
        <f>VLOOKUP(O84,CSAcctMap!A:B,2,FALSE)</f>
        <v>221290</v>
      </c>
      <c r="AE84" s="170" t="str">
        <f ca="1">VLOOKUP(AD84,CSAcctMap!B:F,5,FALSE)</f>
        <v>Central Office Colocation Costs</v>
      </c>
    </row>
    <row r="85" spans="1:31" x14ac:dyDescent="0.2">
      <c r="A85" s="170" t="str">
        <f t="shared" si="2"/>
        <v>700.221290.0150.00000.000.000.000</v>
      </c>
      <c r="B85" s="184" t="s">
        <v>6724</v>
      </c>
      <c r="C85" s="185" t="s">
        <v>4649</v>
      </c>
      <c r="D85" s="186" t="s">
        <v>1196</v>
      </c>
      <c r="E85" s="186" t="s">
        <v>4060</v>
      </c>
      <c r="F85" s="186" t="s">
        <v>2334</v>
      </c>
      <c r="G85" s="186" t="s">
        <v>2178</v>
      </c>
      <c r="H85" s="186" t="s">
        <v>2178</v>
      </c>
      <c r="I85" s="186" t="s">
        <v>2178</v>
      </c>
      <c r="J85" s="186" t="s">
        <v>6695</v>
      </c>
      <c r="K85" s="184"/>
      <c r="L85" s="187" t="str">
        <f t="shared" si="3"/>
        <v>700.170325.0150.00000.000.0000.0000.000.0000.0000</v>
      </c>
      <c r="M85" s="187" t="s">
        <v>2820</v>
      </c>
      <c r="N85" s="191">
        <v>700</v>
      </c>
      <c r="O85" s="193">
        <v>170325</v>
      </c>
      <c r="P85" s="195" t="s">
        <v>4060</v>
      </c>
      <c r="Q85" s="191" t="s">
        <v>2334</v>
      </c>
      <c r="R85" s="195" t="s">
        <v>2178</v>
      </c>
      <c r="S85" s="191" t="s">
        <v>2202</v>
      </c>
      <c r="T85" s="191" t="s">
        <v>2202</v>
      </c>
      <c r="U85" s="190" t="s">
        <v>2178</v>
      </c>
      <c r="V85" s="167" t="s">
        <v>2202</v>
      </c>
      <c r="W85" s="167" t="s">
        <v>2202</v>
      </c>
      <c r="X85" s="170" t="s">
        <v>6696</v>
      </c>
      <c r="Y85" s="170" t="s">
        <v>6672</v>
      </c>
      <c r="Z85" s="170" t="s">
        <v>6671</v>
      </c>
      <c r="AB85" s="184" t="s">
        <v>6724</v>
      </c>
      <c r="AC85" s="186" t="s">
        <v>4060</v>
      </c>
      <c r="AD85" s="170">
        <f>VLOOKUP(O85,CSAcctMap!A:B,2,FALSE)</f>
        <v>221290</v>
      </c>
      <c r="AE85" s="170" t="str">
        <f ca="1">VLOOKUP(AD85,CSAcctMap!B:F,5,FALSE)</f>
        <v>Central Office Colocation Costs</v>
      </c>
    </row>
    <row r="86" spans="1:31" x14ac:dyDescent="0.2">
      <c r="A86" s="170" t="str">
        <f t="shared" si="2"/>
        <v>700.223200.0000.00000.000.000.000</v>
      </c>
      <c r="B86" s="184" t="s">
        <v>6725</v>
      </c>
      <c r="C86" s="185" t="s">
        <v>4649</v>
      </c>
      <c r="D86" s="186" t="s">
        <v>431</v>
      </c>
      <c r="E86" s="186" t="s">
        <v>2202</v>
      </c>
      <c r="F86" s="186" t="s">
        <v>2334</v>
      </c>
      <c r="G86" s="186" t="s">
        <v>2178</v>
      </c>
      <c r="H86" s="186" t="s">
        <v>2178</v>
      </c>
      <c r="I86" s="186" t="s">
        <v>2178</v>
      </c>
      <c r="J86" s="186" t="s">
        <v>1214</v>
      </c>
      <c r="K86" s="184"/>
      <c r="L86" s="187" t="str">
        <f t="shared" si="3"/>
        <v>700.170605.0000.00000.000.0000.0000.000.0000.0000</v>
      </c>
      <c r="M86" s="187" t="s">
        <v>2285</v>
      </c>
      <c r="N86" s="191">
        <v>700</v>
      </c>
      <c r="O86" s="193">
        <v>170605</v>
      </c>
      <c r="P86" s="195" t="s">
        <v>2202</v>
      </c>
      <c r="Q86" s="191" t="s">
        <v>2334</v>
      </c>
      <c r="R86" s="195" t="s">
        <v>2178</v>
      </c>
      <c r="S86" s="191" t="s">
        <v>2202</v>
      </c>
      <c r="T86" s="191" t="s">
        <v>2202</v>
      </c>
      <c r="U86" s="190" t="s">
        <v>2178</v>
      </c>
      <c r="V86" s="167" t="s">
        <v>2202</v>
      </c>
      <c r="W86" s="167" t="s">
        <v>2202</v>
      </c>
      <c r="X86" s="170" t="s">
        <v>6671</v>
      </c>
      <c r="Y86" s="170" t="s">
        <v>6672</v>
      </c>
      <c r="Z86" s="170" t="s">
        <v>6671</v>
      </c>
      <c r="AB86" s="184" t="s">
        <v>6725</v>
      </c>
      <c r="AC86" s="186" t="s">
        <v>2202</v>
      </c>
      <c r="AD86" s="170">
        <f>VLOOKUP(O86,CSAcctMap!A:B,2,FALSE)</f>
        <v>223200</v>
      </c>
      <c r="AE86" s="170" t="str">
        <f ca="1">VLOOKUP(AD86,CSAcctMap!B:F,5,FALSE)</f>
        <v>Standard Circuit Equipment</v>
      </c>
    </row>
    <row r="87" spans="1:31" x14ac:dyDescent="0.2">
      <c r="A87" s="170" t="str">
        <f t="shared" si="2"/>
        <v>700.223200.0150.00000.000.000.000</v>
      </c>
      <c r="B87" s="184" t="s">
        <v>6725</v>
      </c>
      <c r="C87" s="185" t="s">
        <v>4649</v>
      </c>
      <c r="D87" s="186" t="s">
        <v>431</v>
      </c>
      <c r="E87" s="186" t="s">
        <v>4060</v>
      </c>
      <c r="F87" s="186" t="s">
        <v>2334</v>
      </c>
      <c r="G87" s="186" t="s">
        <v>2178</v>
      </c>
      <c r="H87" s="186" t="s">
        <v>2178</v>
      </c>
      <c r="I87" s="186" t="s">
        <v>2178</v>
      </c>
      <c r="J87" s="186" t="s">
        <v>6695</v>
      </c>
      <c r="K87" s="184"/>
      <c r="L87" s="187" t="str">
        <f t="shared" si="3"/>
        <v>700.170605.0150.00000.000.0000.0000.000.0000.0000</v>
      </c>
      <c r="M87" s="187" t="s">
        <v>2285</v>
      </c>
      <c r="N87" s="191">
        <v>700</v>
      </c>
      <c r="O87" s="193">
        <v>170605</v>
      </c>
      <c r="P87" s="195" t="s">
        <v>4060</v>
      </c>
      <c r="Q87" s="191" t="s">
        <v>2334</v>
      </c>
      <c r="R87" s="195" t="s">
        <v>2178</v>
      </c>
      <c r="S87" s="191" t="s">
        <v>2202</v>
      </c>
      <c r="T87" s="191" t="s">
        <v>2202</v>
      </c>
      <c r="U87" s="190" t="s">
        <v>2178</v>
      </c>
      <c r="V87" s="167" t="s">
        <v>2202</v>
      </c>
      <c r="W87" s="167" t="s">
        <v>2202</v>
      </c>
      <c r="X87" s="170" t="s">
        <v>6696</v>
      </c>
      <c r="Y87" s="170" t="s">
        <v>6672</v>
      </c>
      <c r="Z87" s="170" t="s">
        <v>6671</v>
      </c>
      <c r="AB87" s="184" t="s">
        <v>6725</v>
      </c>
      <c r="AC87" s="186" t="s">
        <v>4060</v>
      </c>
      <c r="AD87" s="170">
        <f>VLOOKUP(O87,CSAcctMap!A:B,2,FALSE)</f>
        <v>223200</v>
      </c>
      <c r="AE87" s="170" t="str">
        <f ca="1">VLOOKUP(AD87,CSAcctMap!B:F,5,FALSE)</f>
        <v>Standard Circuit Equipment</v>
      </c>
    </row>
    <row r="88" spans="1:31" x14ac:dyDescent="0.2">
      <c r="A88" s="170" t="str">
        <f t="shared" si="2"/>
        <v>700.223230.0000.00000.000.000.000</v>
      </c>
      <c r="B88" s="184" t="s">
        <v>6726</v>
      </c>
      <c r="C88" s="185" t="s">
        <v>4649</v>
      </c>
      <c r="D88" s="186" t="s">
        <v>563</v>
      </c>
      <c r="E88" s="186" t="s">
        <v>2202</v>
      </c>
      <c r="F88" s="186" t="s">
        <v>2334</v>
      </c>
      <c r="G88" s="186" t="s">
        <v>2178</v>
      </c>
      <c r="H88" s="186" t="s">
        <v>2178</v>
      </c>
      <c r="I88" s="186" t="s">
        <v>2178</v>
      </c>
      <c r="J88" s="186" t="s">
        <v>1214</v>
      </c>
      <c r="K88" s="184"/>
      <c r="L88" s="187" t="str">
        <f t="shared" si="3"/>
        <v>700.170610.0000.00000.000.0000.0000.000.0000.0000</v>
      </c>
      <c r="M88" s="187" t="s">
        <v>6615</v>
      </c>
      <c r="N88" s="191">
        <v>700</v>
      </c>
      <c r="O88" s="193">
        <v>170610</v>
      </c>
      <c r="P88" s="195" t="s">
        <v>2202</v>
      </c>
      <c r="Q88" s="191" t="s">
        <v>2334</v>
      </c>
      <c r="R88" s="195" t="s">
        <v>2178</v>
      </c>
      <c r="S88" s="191" t="s">
        <v>2202</v>
      </c>
      <c r="T88" s="191" t="s">
        <v>2202</v>
      </c>
      <c r="U88" s="190" t="s">
        <v>2178</v>
      </c>
      <c r="V88" s="167" t="s">
        <v>2202</v>
      </c>
      <c r="W88" s="167" t="s">
        <v>2202</v>
      </c>
      <c r="X88" s="170" t="s">
        <v>6671</v>
      </c>
      <c r="Y88" s="170" t="s">
        <v>6672</v>
      </c>
      <c r="Z88" s="170" t="s">
        <v>6671</v>
      </c>
      <c r="AB88" s="184" t="s">
        <v>6726</v>
      </c>
      <c r="AC88" s="186" t="s">
        <v>2202</v>
      </c>
      <c r="AD88" s="170">
        <f>VLOOKUP(O88,CSAcctMap!A:B,2,FALSE)</f>
        <v>223230</v>
      </c>
      <c r="AE88" s="170" t="str">
        <f ca="1">VLOOKUP(AD88,CSAcctMap!B:F,5,FALSE)</f>
        <v>TechAdv Circuit Equipment</v>
      </c>
    </row>
    <row r="89" spans="1:31" x14ac:dyDescent="0.2">
      <c r="A89" s="170" t="str">
        <f t="shared" si="2"/>
        <v>700.223230.0150.00000.000.000.000</v>
      </c>
      <c r="B89" s="184" t="s">
        <v>6726</v>
      </c>
      <c r="C89" s="185" t="s">
        <v>4649</v>
      </c>
      <c r="D89" s="186" t="s">
        <v>563</v>
      </c>
      <c r="E89" s="186" t="s">
        <v>4060</v>
      </c>
      <c r="F89" s="186" t="s">
        <v>2334</v>
      </c>
      <c r="G89" s="186" t="s">
        <v>2178</v>
      </c>
      <c r="H89" s="186" t="s">
        <v>2178</v>
      </c>
      <c r="I89" s="186" t="s">
        <v>2178</v>
      </c>
      <c r="J89" s="186" t="s">
        <v>6695</v>
      </c>
      <c r="K89" s="184"/>
      <c r="L89" s="187" t="str">
        <f t="shared" si="3"/>
        <v>700.170610.0150.00000.000.0000.0000.000.0000.0000</v>
      </c>
      <c r="M89" s="187" t="s">
        <v>6615</v>
      </c>
      <c r="N89" s="191">
        <v>700</v>
      </c>
      <c r="O89" s="193">
        <v>170610</v>
      </c>
      <c r="P89" s="195" t="s">
        <v>4060</v>
      </c>
      <c r="Q89" s="191" t="s">
        <v>2334</v>
      </c>
      <c r="R89" s="195" t="s">
        <v>2178</v>
      </c>
      <c r="S89" s="191" t="s">
        <v>2202</v>
      </c>
      <c r="T89" s="191" t="s">
        <v>2202</v>
      </c>
      <c r="U89" s="190" t="s">
        <v>2178</v>
      </c>
      <c r="V89" s="167" t="s">
        <v>2202</v>
      </c>
      <c r="W89" s="167" t="s">
        <v>2202</v>
      </c>
      <c r="X89" s="170" t="s">
        <v>6696</v>
      </c>
      <c r="Y89" s="170" t="s">
        <v>6672</v>
      </c>
      <c r="Z89" s="170" t="s">
        <v>6671</v>
      </c>
      <c r="AB89" s="184" t="s">
        <v>6726</v>
      </c>
      <c r="AC89" s="186" t="s">
        <v>4060</v>
      </c>
      <c r="AD89" s="170">
        <f>VLOOKUP(O89,CSAcctMap!A:B,2,FALSE)</f>
        <v>223230</v>
      </c>
      <c r="AE89" s="170" t="str">
        <f ca="1">VLOOKUP(AD89,CSAcctMap!B:F,5,FALSE)</f>
        <v>TechAdv Circuit Equipment</v>
      </c>
    </row>
    <row r="90" spans="1:31" x14ac:dyDescent="0.2">
      <c r="A90" s="170" t="str">
        <f t="shared" si="2"/>
        <v>700.223250.0000.00000.000.000.000</v>
      </c>
      <c r="B90" s="184" t="s">
        <v>6727</v>
      </c>
      <c r="C90" s="185" t="s">
        <v>4649</v>
      </c>
      <c r="D90" s="186" t="s">
        <v>6568</v>
      </c>
      <c r="E90" s="186" t="s">
        <v>2202</v>
      </c>
      <c r="F90" s="186" t="s">
        <v>2334</v>
      </c>
      <c r="G90" s="186" t="s">
        <v>2178</v>
      </c>
      <c r="H90" s="186" t="s">
        <v>2178</v>
      </c>
      <c r="I90" s="186" t="s">
        <v>2178</v>
      </c>
      <c r="J90" s="186" t="s">
        <v>1214</v>
      </c>
      <c r="K90" s="184"/>
      <c r="L90" s="187" t="str">
        <f t="shared" si="3"/>
        <v>700.170615.0000.00000.000.0000.0000.000.0000.0000</v>
      </c>
      <c r="M90" s="187" t="s">
        <v>6616</v>
      </c>
      <c r="N90" s="191">
        <v>700</v>
      </c>
      <c r="O90" s="193">
        <v>170615</v>
      </c>
      <c r="P90" s="195" t="s">
        <v>2202</v>
      </c>
      <c r="Q90" s="191" t="s">
        <v>2334</v>
      </c>
      <c r="R90" s="195" t="s">
        <v>2178</v>
      </c>
      <c r="S90" s="191" t="s">
        <v>2202</v>
      </c>
      <c r="T90" s="191" t="s">
        <v>2202</v>
      </c>
      <c r="U90" s="190" t="s">
        <v>2178</v>
      </c>
      <c r="V90" s="167" t="s">
        <v>2202</v>
      </c>
      <c r="W90" s="167" t="s">
        <v>2202</v>
      </c>
      <c r="X90" s="170" t="s">
        <v>6671</v>
      </c>
      <c r="Y90" s="170" t="s">
        <v>6672</v>
      </c>
      <c r="Z90" s="170" t="s">
        <v>6671</v>
      </c>
      <c r="AB90" s="184" t="s">
        <v>6727</v>
      </c>
      <c r="AC90" s="186" t="s">
        <v>2202</v>
      </c>
      <c r="AD90" s="170">
        <f>VLOOKUP(O90,CSAcctMap!A:B,2,FALSE)</f>
        <v>223250</v>
      </c>
      <c r="AE90" s="170" t="str">
        <f ca="1">VLOOKUP(AD90,CSAcctMap!B:F,5,FALSE)</f>
        <v>Power Equipment</v>
      </c>
    </row>
    <row r="91" spans="1:31" x14ac:dyDescent="0.2">
      <c r="A91" s="170" t="str">
        <f t="shared" si="2"/>
        <v>700.223250.0150.00000.000.000.000</v>
      </c>
      <c r="B91" s="184" t="s">
        <v>6727</v>
      </c>
      <c r="C91" s="185" t="s">
        <v>4649</v>
      </c>
      <c r="D91" s="186" t="s">
        <v>6568</v>
      </c>
      <c r="E91" s="186" t="s">
        <v>4060</v>
      </c>
      <c r="F91" s="186" t="s">
        <v>2334</v>
      </c>
      <c r="G91" s="186" t="s">
        <v>2178</v>
      </c>
      <c r="H91" s="186" t="s">
        <v>2178</v>
      </c>
      <c r="I91" s="186" t="s">
        <v>2178</v>
      </c>
      <c r="J91" s="186" t="s">
        <v>6695</v>
      </c>
      <c r="K91" s="184"/>
      <c r="L91" s="187" t="str">
        <f t="shared" si="3"/>
        <v>700.170615.0150.00000.000.0000.0000.000.0000.0000</v>
      </c>
      <c r="M91" s="187" t="s">
        <v>6616</v>
      </c>
      <c r="N91" s="191">
        <v>700</v>
      </c>
      <c r="O91" s="193">
        <v>170615</v>
      </c>
      <c r="P91" s="195" t="s">
        <v>4060</v>
      </c>
      <c r="Q91" s="191" t="s">
        <v>2334</v>
      </c>
      <c r="R91" s="195" t="s">
        <v>2178</v>
      </c>
      <c r="S91" s="191" t="s">
        <v>2202</v>
      </c>
      <c r="T91" s="191" t="s">
        <v>2202</v>
      </c>
      <c r="U91" s="190" t="s">
        <v>2178</v>
      </c>
      <c r="V91" s="167" t="s">
        <v>2202</v>
      </c>
      <c r="W91" s="167" t="s">
        <v>2202</v>
      </c>
      <c r="X91" s="170" t="s">
        <v>6696</v>
      </c>
      <c r="Y91" s="170" t="s">
        <v>6672</v>
      </c>
      <c r="Z91" s="170" t="s">
        <v>6671</v>
      </c>
      <c r="AB91" s="184" t="s">
        <v>6727</v>
      </c>
      <c r="AC91" s="186" t="s">
        <v>4060</v>
      </c>
      <c r="AD91" s="170">
        <f>VLOOKUP(O91,CSAcctMap!A:B,2,FALSE)</f>
        <v>223250</v>
      </c>
      <c r="AE91" s="170" t="str">
        <f ca="1">VLOOKUP(AD91,CSAcctMap!B:F,5,FALSE)</f>
        <v>Power Equipment</v>
      </c>
    </row>
    <row r="92" spans="1:31" x14ac:dyDescent="0.2">
      <c r="A92" s="170" t="str">
        <f t="shared" si="2"/>
        <v>700.223300.0000.00000.000.000.000</v>
      </c>
      <c r="B92" s="184" t="s">
        <v>6728</v>
      </c>
      <c r="C92" s="185" t="s">
        <v>4649</v>
      </c>
      <c r="D92" s="186" t="s">
        <v>1199</v>
      </c>
      <c r="E92" s="186" t="s">
        <v>2202</v>
      </c>
      <c r="F92" s="186" t="s">
        <v>2334</v>
      </c>
      <c r="G92" s="186" t="s">
        <v>2178</v>
      </c>
      <c r="H92" s="186" t="s">
        <v>2178</v>
      </c>
      <c r="I92" s="186" t="s">
        <v>2178</v>
      </c>
      <c r="J92" s="186" t="s">
        <v>1214</v>
      </c>
      <c r="K92" s="184"/>
      <c r="L92" s="187" t="str">
        <f t="shared" si="3"/>
        <v>700.170620.0000.00000.000.0000.0000.000.0000.0000</v>
      </c>
      <c r="M92" s="187" t="s">
        <v>2814</v>
      </c>
      <c r="N92" s="191">
        <v>700</v>
      </c>
      <c r="O92" s="193">
        <v>170620</v>
      </c>
      <c r="P92" s="195" t="s">
        <v>2202</v>
      </c>
      <c r="Q92" s="191" t="s">
        <v>2334</v>
      </c>
      <c r="R92" s="195" t="s">
        <v>2178</v>
      </c>
      <c r="S92" s="191" t="s">
        <v>2202</v>
      </c>
      <c r="T92" s="191" t="s">
        <v>2202</v>
      </c>
      <c r="U92" s="190" t="s">
        <v>2178</v>
      </c>
      <c r="V92" s="167" t="s">
        <v>2202</v>
      </c>
      <c r="W92" s="167" t="s">
        <v>2202</v>
      </c>
      <c r="X92" s="170" t="s">
        <v>6671</v>
      </c>
      <c r="Y92" s="170" t="s">
        <v>6672</v>
      </c>
      <c r="Z92" s="170" t="s">
        <v>6671</v>
      </c>
      <c r="AB92" s="184" t="s">
        <v>6728</v>
      </c>
      <c r="AC92" s="186" t="s">
        <v>2202</v>
      </c>
      <c r="AD92" s="170">
        <f>VLOOKUP(O92,CSAcctMap!A:B,2,FALSE)</f>
        <v>223300</v>
      </c>
      <c r="AE92" s="170" t="str">
        <f ca="1">VLOOKUP(AD92,CSAcctMap!B:F,5,FALSE)</f>
        <v>Headend Equipment</v>
      </c>
    </row>
    <row r="93" spans="1:31" x14ac:dyDescent="0.2">
      <c r="A93" s="170" t="str">
        <f t="shared" si="2"/>
        <v>700.231100.0000.00000.000.000.000</v>
      </c>
      <c r="B93" s="184" t="s">
        <v>6729</v>
      </c>
      <c r="C93" s="185" t="s">
        <v>4649</v>
      </c>
      <c r="D93" s="186" t="s">
        <v>1194</v>
      </c>
      <c r="E93" s="186" t="s">
        <v>2202</v>
      </c>
      <c r="F93" s="186" t="s">
        <v>2334</v>
      </c>
      <c r="G93" s="186" t="s">
        <v>2178</v>
      </c>
      <c r="H93" s="186" t="s">
        <v>2178</v>
      </c>
      <c r="I93" s="186" t="s">
        <v>2178</v>
      </c>
      <c r="J93" s="186" t="s">
        <v>1214</v>
      </c>
      <c r="K93" s="184"/>
      <c r="L93" s="187" t="str">
        <f t="shared" si="3"/>
        <v>700.170625.0000.00000.000.0000.0000.000.0000.0000</v>
      </c>
      <c r="M93" s="187" t="s">
        <v>6617</v>
      </c>
      <c r="N93" s="191">
        <v>700</v>
      </c>
      <c r="O93" s="193">
        <v>170625</v>
      </c>
      <c r="P93" s="195" t="s">
        <v>2202</v>
      </c>
      <c r="Q93" s="191" t="s">
        <v>2334</v>
      </c>
      <c r="R93" s="195" t="s">
        <v>2178</v>
      </c>
      <c r="S93" s="191" t="s">
        <v>2202</v>
      </c>
      <c r="T93" s="191" t="s">
        <v>2202</v>
      </c>
      <c r="U93" s="190" t="s">
        <v>2178</v>
      </c>
      <c r="V93" s="167" t="s">
        <v>2202</v>
      </c>
      <c r="W93" s="167" t="s">
        <v>2202</v>
      </c>
      <c r="X93" s="170" t="s">
        <v>6671</v>
      </c>
      <c r="Y93" s="170" t="s">
        <v>6672</v>
      </c>
      <c r="Z93" s="170" t="s">
        <v>6671</v>
      </c>
      <c r="AB93" s="184" t="s">
        <v>6729</v>
      </c>
      <c r="AC93" s="186" t="s">
        <v>2202</v>
      </c>
      <c r="AD93" s="170">
        <f>VLOOKUP(O93,CSAcctMap!A:B,2,FALSE)</f>
        <v>231100</v>
      </c>
      <c r="AE93" s="170" t="str">
        <f ca="1">VLOOKUP(AD93,CSAcctMap!B:F,5,FALSE)</f>
        <v>Customer Premise Equipment</v>
      </c>
    </row>
    <row r="94" spans="1:31" x14ac:dyDescent="0.2">
      <c r="A94" s="170" t="str">
        <f t="shared" si="2"/>
        <v>700.232100.0000.00000.000.000.000</v>
      </c>
      <c r="B94" s="184" t="s">
        <v>6730</v>
      </c>
      <c r="C94" s="185" t="s">
        <v>4649</v>
      </c>
      <c r="D94" s="186" t="s">
        <v>2839</v>
      </c>
      <c r="E94" s="186" t="s">
        <v>2202</v>
      </c>
      <c r="F94" s="186" t="s">
        <v>2334</v>
      </c>
      <c r="G94" s="186" t="s">
        <v>2178</v>
      </c>
      <c r="H94" s="186" t="s">
        <v>2178</v>
      </c>
      <c r="I94" s="186" t="s">
        <v>2178</v>
      </c>
      <c r="J94" s="186" t="s">
        <v>1214</v>
      </c>
      <c r="K94" s="184"/>
      <c r="L94" s="187" t="str">
        <f t="shared" si="3"/>
        <v>700.170630.0000.00000.000.0000.0000.000.0000.0000</v>
      </c>
      <c r="M94" s="187" t="s">
        <v>6618</v>
      </c>
      <c r="N94" s="191">
        <v>700</v>
      </c>
      <c r="O94" s="193">
        <v>170630</v>
      </c>
      <c r="P94" s="195" t="s">
        <v>2202</v>
      </c>
      <c r="Q94" s="191" t="s">
        <v>2334</v>
      </c>
      <c r="R94" s="195" t="s">
        <v>2178</v>
      </c>
      <c r="S94" s="191" t="s">
        <v>2202</v>
      </c>
      <c r="T94" s="191" t="s">
        <v>2202</v>
      </c>
      <c r="U94" s="190" t="s">
        <v>2178</v>
      </c>
      <c r="V94" s="167" t="s">
        <v>2202</v>
      </c>
      <c r="W94" s="167" t="s">
        <v>2202</v>
      </c>
      <c r="X94" s="170" t="s">
        <v>6671</v>
      </c>
      <c r="Y94" s="170" t="s">
        <v>6672</v>
      </c>
      <c r="Z94" s="170" t="s">
        <v>6671</v>
      </c>
      <c r="AB94" s="184" t="s">
        <v>6730</v>
      </c>
      <c r="AC94" s="186" t="s">
        <v>2202</v>
      </c>
      <c r="AD94" s="170">
        <f>VLOOKUP(O94,CSAcctMap!A:B,2,FALSE)</f>
        <v>232100</v>
      </c>
      <c r="AE94" s="170" t="str">
        <f ca="1">VLOOKUP(AD94,CSAcctMap!B:F,5,FALSE)</f>
        <v>Premises Distribution Equipment</v>
      </c>
    </row>
    <row r="95" spans="1:31" x14ac:dyDescent="0.2">
      <c r="A95" s="170" t="str">
        <f t="shared" si="2"/>
        <v>700.232100.0150.00000.000.000.000</v>
      </c>
      <c r="B95" s="184" t="s">
        <v>6730</v>
      </c>
      <c r="C95" s="185" t="s">
        <v>4649</v>
      </c>
      <c r="D95" s="186" t="s">
        <v>2839</v>
      </c>
      <c r="E95" s="186" t="s">
        <v>4060</v>
      </c>
      <c r="F95" s="186" t="s">
        <v>2334</v>
      </c>
      <c r="G95" s="186" t="s">
        <v>2178</v>
      </c>
      <c r="H95" s="186" t="s">
        <v>2178</v>
      </c>
      <c r="I95" s="186" t="s">
        <v>2178</v>
      </c>
      <c r="J95" s="186" t="s">
        <v>6695</v>
      </c>
      <c r="K95" s="184"/>
      <c r="L95" s="187" t="str">
        <f t="shared" si="3"/>
        <v>700.170630.0150.00000.000.0000.0000.000.0000.0000</v>
      </c>
      <c r="M95" s="187" t="s">
        <v>6618</v>
      </c>
      <c r="N95" s="191">
        <v>700</v>
      </c>
      <c r="O95" s="193">
        <v>170630</v>
      </c>
      <c r="P95" s="195" t="s">
        <v>4060</v>
      </c>
      <c r="Q95" s="191" t="s">
        <v>2334</v>
      </c>
      <c r="R95" s="195" t="s">
        <v>2178</v>
      </c>
      <c r="S95" s="191" t="s">
        <v>2202</v>
      </c>
      <c r="T95" s="191" t="s">
        <v>2202</v>
      </c>
      <c r="U95" s="190" t="s">
        <v>2178</v>
      </c>
      <c r="V95" s="167" t="s">
        <v>2202</v>
      </c>
      <c r="W95" s="167" t="s">
        <v>2202</v>
      </c>
      <c r="X95" s="170" t="s">
        <v>6696</v>
      </c>
      <c r="Y95" s="170" t="s">
        <v>6672</v>
      </c>
      <c r="Z95" s="170" t="s">
        <v>6671</v>
      </c>
      <c r="AB95" s="184" t="s">
        <v>6730</v>
      </c>
      <c r="AC95" s="186" t="s">
        <v>4060</v>
      </c>
      <c r="AD95" s="170">
        <f>VLOOKUP(O95,CSAcctMap!A:B,2,FALSE)</f>
        <v>232100</v>
      </c>
      <c r="AE95" s="170" t="str">
        <f ca="1">VLOOKUP(AD95,CSAcctMap!B:F,5,FALSE)</f>
        <v>Premises Distribution Equipment</v>
      </c>
    </row>
    <row r="96" spans="1:31" x14ac:dyDescent="0.2">
      <c r="A96" s="170" t="str">
        <f t="shared" si="2"/>
        <v>700.241000.0000.00000.000.000.000</v>
      </c>
      <c r="B96" s="184" t="s">
        <v>6731</v>
      </c>
      <c r="C96" s="185" t="s">
        <v>4649</v>
      </c>
      <c r="D96" s="186" t="s">
        <v>4214</v>
      </c>
      <c r="E96" s="186" t="s">
        <v>2202</v>
      </c>
      <c r="F96" s="186" t="s">
        <v>2334</v>
      </c>
      <c r="G96" s="186" t="s">
        <v>2178</v>
      </c>
      <c r="H96" s="186" t="s">
        <v>2178</v>
      </c>
      <c r="I96" s="186" t="s">
        <v>2178</v>
      </c>
      <c r="J96" s="186" t="s">
        <v>1214</v>
      </c>
      <c r="K96" s="184"/>
      <c r="L96" s="187" t="str">
        <f t="shared" si="3"/>
        <v>700.170635.0000.00000.000.0000.0000.000.0000.0000</v>
      </c>
      <c r="M96" s="187" t="s">
        <v>6619</v>
      </c>
      <c r="N96" s="191">
        <v>700</v>
      </c>
      <c r="O96" s="193">
        <v>170635</v>
      </c>
      <c r="P96" s="195" t="s">
        <v>2202</v>
      </c>
      <c r="Q96" s="191" t="s">
        <v>2334</v>
      </c>
      <c r="R96" s="195" t="s">
        <v>2178</v>
      </c>
      <c r="S96" s="191" t="s">
        <v>2202</v>
      </c>
      <c r="T96" s="191" t="s">
        <v>2202</v>
      </c>
      <c r="U96" s="190" t="s">
        <v>2178</v>
      </c>
      <c r="V96" s="167" t="s">
        <v>2202</v>
      </c>
      <c r="W96" s="167" t="s">
        <v>2202</v>
      </c>
      <c r="X96" s="170" t="s">
        <v>6671</v>
      </c>
      <c r="Y96" s="170" t="s">
        <v>6672</v>
      </c>
      <c r="Z96" s="170" t="s">
        <v>6671</v>
      </c>
      <c r="AB96" s="184" t="s">
        <v>6731</v>
      </c>
      <c r="AC96" s="186" t="s">
        <v>2202</v>
      </c>
      <c r="AD96" s="170">
        <f>VLOOKUP(O96,CSAcctMap!A:B,2,FALSE)</f>
        <v>241000</v>
      </c>
      <c r="AE96" s="170" t="str">
        <f ca="1">VLOOKUP(AD96,CSAcctMap!B:F,5,FALSE)</f>
        <v>CATV Distribution System</v>
      </c>
    </row>
    <row r="97" spans="1:31" x14ac:dyDescent="0.2">
      <c r="A97" s="170" t="str">
        <f t="shared" si="2"/>
        <v>700.242300.0000.00000.000.000.000</v>
      </c>
      <c r="B97" s="184" t="s">
        <v>6732</v>
      </c>
      <c r="C97" s="185" t="s">
        <v>4649</v>
      </c>
      <c r="D97" s="186" t="s">
        <v>436</v>
      </c>
      <c r="E97" s="186" t="s">
        <v>2202</v>
      </c>
      <c r="F97" s="186" t="s">
        <v>2334</v>
      </c>
      <c r="G97" s="186" t="s">
        <v>2178</v>
      </c>
      <c r="H97" s="186" t="s">
        <v>2178</v>
      </c>
      <c r="I97" s="186" t="s">
        <v>2178</v>
      </c>
      <c r="J97" s="186" t="s">
        <v>1214</v>
      </c>
      <c r="K97" s="184"/>
      <c r="L97" s="187" t="str">
        <f t="shared" si="3"/>
        <v>700.170640.0000.00000.000.0000.0000.000.0000.0000</v>
      </c>
      <c r="M97" s="187" t="s">
        <v>6612</v>
      </c>
      <c r="N97" s="191">
        <v>700</v>
      </c>
      <c r="O97" s="189">
        <v>170640</v>
      </c>
      <c r="P97" s="195" t="s">
        <v>2202</v>
      </c>
      <c r="Q97" s="191" t="s">
        <v>2334</v>
      </c>
      <c r="R97" s="195" t="s">
        <v>2178</v>
      </c>
      <c r="S97" s="191" t="s">
        <v>2202</v>
      </c>
      <c r="T97" s="191" t="s">
        <v>2202</v>
      </c>
      <c r="U97" s="190" t="s">
        <v>2178</v>
      </c>
      <c r="V97" s="167" t="s">
        <v>2202</v>
      </c>
      <c r="W97" s="167" t="s">
        <v>2202</v>
      </c>
      <c r="X97" s="170" t="s">
        <v>6671</v>
      </c>
      <c r="Y97" s="170" t="s">
        <v>6672</v>
      </c>
      <c r="Z97" s="170" t="s">
        <v>6671</v>
      </c>
      <c r="AB97" s="184" t="s">
        <v>6732</v>
      </c>
      <c r="AC97" s="186" t="s">
        <v>2202</v>
      </c>
      <c r="AD97" s="170">
        <f>VLOOKUP(O97,CSAcctMap!A:B,2,FALSE)</f>
        <v>242310</v>
      </c>
      <c r="AE97" s="170" t="str">
        <f ca="1">VLOOKUP(AD97,CSAcctMap!B:F,5,FALSE)</f>
        <v>Buried Fiber Cable</v>
      </c>
    </row>
    <row r="98" spans="1:31" x14ac:dyDescent="0.2">
      <c r="A98" s="170" t="str">
        <f t="shared" si="2"/>
        <v>700.242300.0150.00000.000.000.000</v>
      </c>
      <c r="B98" s="184" t="s">
        <v>6732</v>
      </c>
      <c r="C98" s="185" t="s">
        <v>4649</v>
      </c>
      <c r="D98" s="186" t="s">
        <v>436</v>
      </c>
      <c r="E98" s="186" t="s">
        <v>4060</v>
      </c>
      <c r="F98" s="186" t="s">
        <v>2334</v>
      </c>
      <c r="G98" s="186" t="s">
        <v>2178</v>
      </c>
      <c r="H98" s="186" t="s">
        <v>2178</v>
      </c>
      <c r="I98" s="186" t="s">
        <v>2178</v>
      </c>
      <c r="J98" s="186" t="s">
        <v>6695</v>
      </c>
      <c r="K98" s="184"/>
      <c r="L98" s="187" t="str">
        <f t="shared" si="3"/>
        <v>700.170640.0150.00000.000.0000.0000.000.0000.0000</v>
      </c>
      <c r="M98" s="187" t="s">
        <v>6612</v>
      </c>
      <c r="N98" s="191">
        <v>700</v>
      </c>
      <c r="O98" s="189">
        <v>170640</v>
      </c>
      <c r="P98" s="195" t="s">
        <v>4060</v>
      </c>
      <c r="Q98" s="191" t="s">
        <v>2334</v>
      </c>
      <c r="R98" s="195" t="s">
        <v>2178</v>
      </c>
      <c r="S98" s="191" t="s">
        <v>2202</v>
      </c>
      <c r="T98" s="191" t="s">
        <v>2202</v>
      </c>
      <c r="U98" s="190" t="s">
        <v>2178</v>
      </c>
      <c r="V98" s="167" t="s">
        <v>2202</v>
      </c>
      <c r="W98" s="167" t="s">
        <v>2202</v>
      </c>
      <c r="X98" s="170" t="s">
        <v>6696</v>
      </c>
      <c r="Y98" s="170" t="s">
        <v>6672</v>
      </c>
      <c r="Z98" s="170" t="s">
        <v>6671</v>
      </c>
      <c r="AB98" s="184" t="s">
        <v>6732</v>
      </c>
      <c r="AC98" s="186" t="s">
        <v>4060</v>
      </c>
      <c r="AD98" s="170">
        <f>VLOOKUP(O98,CSAcctMap!A:B,2,FALSE)</f>
        <v>242310</v>
      </c>
      <c r="AE98" s="170" t="str">
        <f ca="1">VLOOKUP(AD98,CSAcctMap!B:F,5,FALSE)</f>
        <v>Buried Fiber Cable</v>
      </c>
    </row>
    <row r="99" spans="1:31" x14ac:dyDescent="0.2">
      <c r="A99" s="170" t="str">
        <f t="shared" si="2"/>
        <v>700.242310.0000.00000.000.000.000</v>
      </c>
      <c r="B99" s="184" t="s">
        <v>6733</v>
      </c>
      <c r="C99" s="185" t="s">
        <v>4649</v>
      </c>
      <c r="D99" s="186" t="s">
        <v>437</v>
      </c>
      <c r="E99" s="186" t="s">
        <v>2202</v>
      </c>
      <c r="F99" s="186" t="s">
        <v>2334</v>
      </c>
      <c r="G99" s="186" t="s">
        <v>2178</v>
      </c>
      <c r="H99" s="186" t="s">
        <v>2178</v>
      </c>
      <c r="I99" s="186" t="s">
        <v>2178</v>
      </c>
      <c r="J99" s="186" t="s">
        <v>1214</v>
      </c>
      <c r="K99" s="184"/>
      <c r="L99" s="187" t="str">
        <f t="shared" si="3"/>
        <v>700.170640.0000.00000.000.0000.0000.000.0000.0000</v>
      </c>
      <c r="M99" s="187" t="s">
        <v>6612</v>
      </c>
      <c r="N99" s="191">
        <v>700</v>
      </c>
      <c r="O99" s="189">
        <v>170640</v>
      </c>
      <c r="P99" s="195" t="s">
        <v>2202</v>
      </c>
      <c r="Q99" s="191" t="s">
        <v>2334</v>
      </c>
      <c r="R99" s="195" t="s">
        <v>2178</v>
      </c>
      <c r="S99" s="191" t="s">
        <v>2202</v>
      </c>
      <c r="T99" s="191" t="s">
        <v>2202</v>
      </c>
      <c r="U99" s="190" t="s">
        <v>2178</v>
      </c>
      <c r="V99" s="167" t="s">
        <v>2202</v>
      </c>
      <c r="W99" s="167" t="s">
        <v>2202</v>
      </c>
      <c r="X99" s="170" t="s">
        <v>6671</v>
      </c>
      <c r="Y99" s="170" t="s">
        <v>6672</v>
      </c>
      <c r="Z99" s="170" t="s">
        <v>6671</v>
      </c>
      <c r="AB99" s="184" t="s">
        <v>6733</v>
      </c>
      <c r="AC99" s="186" t="s">
        <v>2202</v>
      </c>
      <c r="AD99" s="170">
        <f>VLOOKUP(O99,CSAcctMap!A:B,2,FALSE)</f>
        <v>242310</v>
      </c>
      <c r="AE99" s="170" t="str">
        <f ca="1">VLOOKUP(AD99,CSAcctMap!B:F,5,FALSE)</f>
        <v>Buried Fiber Cable</v>
      </c>
    </row>
    <row r="100" spans="1:31" x14ac:dyDescent="0.2">
      <c r="A100" s="170" t="str">
        <f t="shared" si="2"/>
        <v>700.242310.0150.00000.000.000.000</v>
      </c>
      <c r="B100" s="184" t="s">
        <v>6733</v>
      </c>
      <c r="C100" s="185" t="s">
        <v>4649</v>
      </c>
      <c r="D100" s="186" t="s">
        <v>437</v>
      </c>
      <c r="E100" s="186" t="s">
        <v>4060</v>
      </c>
      <c r="F100" s="186" t="s">
        <v>2334</v>
      </c>
      <c r="G100" s="186" t="s">
        <v>2178</v>
      </c>
      <c r="H100" s="186" t="s">
        <v>2178</v>
      </c>
      <c r="I100" s="186" t="s">
        <v>2178</v>
      </c>
      <c r="J100" s="186" t="s">
        <v>6695</v>
      </c>
      <c r="K100" s="184"/>
      <c r="L100" s="187" t="str">
        <f t="shared" si="3"/>
        <v>700.170640.0150.00000.000.0000.0000.000.0000.0000</v>
      </c>
      <c r="M100" s="187" t="s">
        <v>6612</v>
      </c>
      <c r="N100" s="191">
        <v>700</v>
      </c>
      <c r="O100" s="189">
        <v>170640</v>
      </c>
      <c r="P100" s="195" t="s">
        <v>4060</v>
      </c>
      <c r="Q100" s="191" t="s">
        <v>2334</v>
      </c>
      <c r="R100" s="195" t="s">
        <v>2178</v>
      </c>
      <c r="S100" s="191" t="s">
        <v>2202</v>
      </c>
      <c r="T100" s="191" t="s">
        <v>2202</v>
      </c>
      <c r="U100" s="190" t="s">
        <v>2178</v>
      </c>
      <c r="V100" s="167" t="s">
        <v>2202</v>
      </c>
      <c r="W100" s="167" t="s">
        <v>2202</v>
      </c>
      <c r="X100" s="170" t="s">
        <v>6696</v>
      </c>
      <c r="Y100" s="170" t="s">
        <v>6672</v>
      </c>
      <c r="Z100" s="170" t="s">
        <v>6671</v>
      </c>
      <c r="AB100" s="184" t="s">
        <v>6733</v>
      </c>
      <c r="AC100" s="186" t="s">
        <v>4060</v>
      </c>
      <c r="AD100" s="170">
        <f>VLOOKUP(O100,CSAcctMap!A:B,2,FALSE)</f>
        <v>242310</v>
      </c>
      <c r="AE100" s="170" t="str">
        <f ca="1">VLOOKUP(AD100,CSAcctMap!B:F,5,FALSE)</f>
        <v>Buried Fiber Cable</v>
      </c>
    </row>
    <row r="101" spans="1:31" x14ac:dyDescent="0.2">
      <c r="A101" s="170" t="str">
        <f t="shared" si="2"/>
        <v>700.244100.0000.00000.000.000.000</v>
      </c>
      <c r="B101" s="184" t="s">
        <v>6734</v>
      </c>
      <c r="C101" s="185" t="s">
        <v>4649</v>
      </c>
      <c r="D101" s="186" t="s">
        <v>439</v>
      </c>
      <c r="E101" s="186" t="s">
        <v>2202</v>
      </c>
      <c r="F101" s="186" t="s">
        <v>2334</v>
      </c>
      <c r="G101" s="186" t="s">
        <v>2178</v>
      </c>
      <c r="H101" s="186" t="s">
        <v>2178</v>
      </c>
      <c r="I101" s="186" t="s">
        <v>2178</v>
      </c>
      <c r="J101" s="186" t="s">
        <v>1214</v>
      </c>
      <c r="K101" s="184"/>
      <c r="L101" s="187" t="str">
        <f t="shared" si="3"/>
        <v>700.170640.0000.00000.000.0000.0000.000.0000.0000</v>
      </c>
      <c r="M101" s="187" t="s">
        <v>6612</v>
      </c>
      <c r="N101" s="191">
        <v>700</v>
      </c>
      <c r="O101" s="189">
        <v>170640</v>
      </c>
      <c r="P101" s="195" t="s">
        <v>2202</v>
      </c>
      <c r="Q101" s="191" t="s">
        <v>2334</v>
      </c>
      <c r="R101" s="195" t="s">
        <v>2178</v>
      </c>
      <c r="S101" s="191" t="s">
        <v>2202</v>
      </c>
      <c r="T101" s="191" t="s">
        <v>2202</v>
      </c>
      <c r="U101" s="190" t="s">
        <v>2178</v>
      </c>
      <c r="V101" s="167" t="s">
        <v>2202</v>
      </c>
      <c r="W101" s="167" t="s">
        <v>2202</v>
      </c>
      <c r="X101" s="170" t="s">
        <v>6671</v>
      </c>
      <c r="Y101" s="170" t="s">
        <v>6672</v>
      </c>
      <c r="Z101" s="170" t="s">
        <v>6671</v>
      </c>
      <c r="AB101" s="184" t="s">
        <v>6734</v>
      </c>
      <c r="AC101" s="186" t="s">
        <v>2202</v>
      </c>
      <c r="AD101" s="170">
        <f>VLOOKUP(O101,CSAcctMap!A:B,2,FALSE)</f>
        <v>242310</v>
      </c>
      <c r="AE101" s="170" t="str">
        <f ca="1">VLOOKUP(AD101,CSAcctMap!B:F,5,FALSE)</f>
        <v>Buried Fiber Cable</v>
      </c>
    </row>
    <row r="102" spans="1:31" x14ac:dyDescent="0.2">
      <c r="A102" s="170" t="str">
        <f t="shared" si="2"/>
        <v>700.244100.0150.00000.000.000.000</v>
      </c>
      <c r="B102" s="184" t="s">
        <v>6734</v>
      </c>
      <c r="C102" s="185" t="s">
        <v>4649</v>
      </c>
      <c r="D102" s="186" t="s">
        <v>439</v>
      </c>
      <c r="E102" s="186" t="s">
        <v>4060</v>
      </c>
      <c r="F102" s="186" t="s">
        <v>2334</v>
      </c>
      <c r="G102" s="186" t="s">
        <v>2178</v>
      </c>
      <c r="H102" s="186" t="s">
        <v>2178</v>
      </c>
      <c r="I102" s="186" t="s">
        <v>2178</v>
      </c>
      <c r="J102" s="186" t="s">
        <v>6695</v>
      </c>
      <c r="K102" s="184"/>
      <c r="L102" s="187" t="str">
        <f t="shared" si="3"/>
        <v>700.170640.0150.00000.000.0000.0000.000.0000.0000</v>
      </c>
      <c r="M102" s="187" t="s">
        <v>6612</v>
      </c>
      <c r="N102" s="191">
        <v>700</v>
      </c>
      <c r="O102" s="189">
        <v>170640</v>
      </c>
      <c r="P102" s="195" t="s">
        <v>4060</v>
      </c>
      <c r="Q102" s="191" t="s">
        <v>2334</v>
      </c>
      <c r="R102" s="195" t="s">
        <v>2178</v>
      </c>
      <c r="S102" s="191" t="s">
        <v>2202</v>
      </c>
      <c r="T102" s="191" t="s">
        <v>2202</v>
      </c>
      <c r="U102" s="190" t="s">
        <v>2178</v>
      </c>
      <c r="V102" s="167" t="s">
        <v>2202</v>
      </c>
      <c r="W102" s="167" t="s">
        <v>2202</v>
      </c>
      <c r="X102" s="170" t="s">
        <v>6696</v>
      </c>
      <c r="Y102" s="170" t="s">
        <v>6672</v>
      </c>
      <c r="Z102" s="170" t="s">
        <v>6671</v>
      </c>
      <c r="AB102" s="184" t="s">
        <v>6734</v>
      </c>
      <c r="AC102" s="186" t="s">
        <v>4060</v>
      </c>
      <c r="AD102" s="170">
        <f>VLOOKUP(O102,CSAcctMap!A:B,2,FALSE)</f>
        <v>242310</v>
      </c>
      <c r="AE102" s="170" t="str">
        <f ca="1">VLOOKUP(AD102,CSAcctMap!B:F,5,FALSE)</f>
        <v>Buried Fiber Cable</v>
      </c>
    </row>
    <row r="103" spans="1:31" x14ac:dyDescent="0.2">
      <c r="A103" s="170" t="str">
        <f t="shared" si="2"/>
        <v>700.268100.0000.00000.000.000.000</v>
      </c>
      <c r="B103" s="184" t="s">
        <v>6735</v>
      </c>
      <c r="C103" s="185" t="s">
        <v>4649</v>
      </c>
      <c r="D103" s="186" t="s">
        <v>1346</v>
      </c>
      <c r="E103" s="186" t="s">
        <v>2202</v>
      </c>
      <c r="F103" s="186" t="s">
        <v>2334</v>
      </c>
      <c r="G103" s="186" t="s">
        <v>2178</v>
      </c>
      <c r="H103" s="186" t="s">
        <v>2178</v>
      </c>
      <c r="I103" s="186" t="s">
        <v>2178</v>
      </c>
      <c r="J103" s="186" t="s">
        <v>1214</v>
      </c>
      <c r="K103" s="184"/>
      <c r="L103" s="187" t="str">
        <f t="shared" si="3"/>
        <v>700.170325.0000.00000.000.0000.0000.000.0000.0000</v>
      </c>
      <c r="M103" s="187" t="s">
        <v>2820</v>
      </c>
      <c r="N103" s="191">
        <v>700</v>
      </c>
      <c r="O103" s="189">
        <v>170325</v>
      </c>
      <c r="P103" s="195" t="s">
        <v>2202</v>
      </c>
      <c r="Q103" s="191" t="s">
        <v>2334</v>
      </c>
      <c r="R103" s="195" t="s">
        <v>2178</v>
      </c>
      <c r="S103" s="191" t="s">
        <v>2202</v>
      </c>
      <c r="T103" s="191" t="s">
        <v>2202</v>
      </c>
      <c r="U103" s="190" t="s">
        <v>2178</v>
      </c>
      <c r="V103" s="167" t="s">
        <v>2202</v>
      </c>
      <c r="W103" s="167" t="s">
        <v>2202</v>
      </c>
      <c r="X103" s="170" t="s">
        <v>6671</v>
      </c>
      <c r="Y103" s="170" t="s">
        <v>6672</v>
      </c>
      <c r="Z103" s="170" t="s">
        <v>6671</v>
      </c>
      <c r="AB103" s="184" t="s">
        <v>6735</v>
      </c>
      <c r="AC103" s="186" t="s">
        <v>2202</v>
      </c>
      <c r="AD103" s="170">
        <f>VLOOKUP(O103,CSAcctMap!A:B,2,FALSE)</f>
        <v>221290</v>
      </c>
      <c r="AE103" s="170" t="str">
        <f ca="1">VLOOKUP(AD103,CSAcctMap!B:F,5,FALSE)</f>
        <v>Central Office Colocation Costs</v>
      </c>
    </row>
    <row r="104" spans="1:31" x14ac:dyDescent="0.2">
      <c r="A104" s="170" t="str">
        <f t="shared" si="2"/>
        <v>700.268100.0150.00000.000.000.000</v>
      </c>
      <c r="B104" s="184" t="s">
        <v>6735</v>
      </c>
      <c r="C104" s="185" t="s">
        <v>4649</v>
      </c>
      <c r="D104" s="186" t="s">
        <v>1346</v>
      </c>
      <c r="E104" s="186" t="s">
        <v>4060</v>
      </c>
      <c r="F104" s="186" t="s">
        <v>2334</v>
      </c>
      <c r="G104" s="186" t="s">
        <v>2178</v>
      </c>
      <c r="H104" s="186" t="s">
        <v>2178</v>
      </c>
      <c r="I104" s="186" t="s">
        <v>2178</v>
      </c>
      <c r="J104" s="186" t="s">
        <v>6695</v>
      </c>
      <c r="K104" s="184"/>
      <c r="L104" s="187" t="str">
        <f t="shared" si="3"/>
        <v>700.170325.0150.00000.000.0000.0000.000.0000.0000</v>
      </c>
      <c r="M104" s="187" t="s">
        <v>2820</v>
      </c>
      <c r="N104" s="191">
        <v>700</v>
      </c>
      <c r="O104" s="189">
        <v>170325</v>
      </c>
      <c r="P104" s="195" t="s">
        <v>4060</v>
      </c>
      <c r="Q104" s="191" t="s">
        <v>2334</v>
      </c>
      <c r="R104" s="195" t="s">
        <v>2178</v>
      </c>
      <c r="S104" s="191" t="s">
        <v>2202</v>
      </c>
      <c r="T104" s="191" t="s">
        <v>2202</v>
      </c>
      <c r="U104" s="190" t="s">
        <v>2178</v>
      </c>
      <c r="V104" s="167" t="s">
        <v>2202</v>
      </c>
      <c r="W104" s="167" t="s">
        <v>2202</v>
      </c>
      <c r="X104" s="170" t="s">
        <v>6696</v>
      </c>
      <c r="Y104" s="170" t="s">
        <v>6672</v>
      </c>
      <c r="Z104" s="170" t="s">
        <v>6671</v>
      </c>
      <c r="AB104" s="184" t="s">
        <v>6735</v>
      </c>
      <c r="AC104" s="186" t="s">
        <v>4060</v>
      </c>
      <c r="AD104" s="170">
        <f>VLOOKUP(O104,CSAcctMap!A:B,2,FALSE)</f>
        <v>221290</v>
      </c>
      <c r="AE104" s="170" t="str">
        <f ca="1">VLOOKUP(AD104,CSAcctMap!B:F,5,FALSE)</f>
        <v>Central Office Colocation Costs</v>
      </c>
    </row>
    <row r="105" spans="1:31" x14ac:dyDescent="0.2">
      <c r="A105" s="170" t="str">
        <f t="shared" si="2"/>
        <v>700.269100.0000.00000.000.000.000</v>
      </c>
      <c r="B105" s="184" t="s">
        <v>6736</v>
      </c>
      <c r="C105" s="185" t="s">
        <v>4649</v>
      </c>
      <c r="D105" s="186" t="s">
        <v>1200</v>
      </c>
      <c r="E105" s="186" t="s">
        <v>2202</v>
      </c>
      <c r="F105" s="186" t="s">
        <v>2334</v>
      </c>
      <c r="G105" s="186" t="s">
        <v>2178</v>
      </c>
      <c r="H105" s="186" t="s">
        <v>2178</v>
      </c>
      <c r="I105" s="186" t="s">
        <v>2178</v>
      </c>
      <c r="J105" s="186" t="s">
        <v>1214</v>
      </c>
      <c r="K105" s="184"/>
      <c r="L105" s="187" t="str">
        <f t="shared" si="3"/>
        <v>700.170560.0000.00000.000.0000.0000.000.0000.0000</v>
      </c>
      <c r="M105" s="187" t="s">
        <v>2309</v>
      </c>
      <c r="N105" s="191">
        <v>700</v>
      </c>
      <c r="O105" s="189">
        <v>170560</v>
      </c>
      <c r="P105" s="195" t="s">
        <v>2202</v>
      </c>
      <c r="Q105" s="191" t="s">
        <v>2334</v>
      </c>
      <c r="R105" s="195" t="s">
        <v>2178</v>
      </c>
      <c r="S105" s="191" t="s">
        <v>2202</v>
      </c>
      <c r="T105" s="191" t="s">
        <v>2202</v>
      </c>
      <c r="U105" s="190" t="s">
        <v>2178</v>
      </c>
      <c r="V105" s="167" t="s">
        <v>2202</v>
      </c>
      <c r="W105" s="167" t="s">
        <v>2202</v>
      </c>
      <c r="X105" s="170" t="s">
        <v>6671</v>
      </c>
      <c r="Y105" s="170" t="s">
        <v>6672</v>
      </c>
      <c r="Z105" s="170" t="s">
        <v>6671</v>
      </c>
      <c r="AB105" s="184" t="s">
        <v>6736</v>
      </c>
      <c r="AC105" s="186" t="s">
        <v>2202</v>
      </c>
      <c r="AD105" s="170">
        <f>VLOOKUP(O105,CSAcctMap!A:B,2,FALSE)</f>
        <v>269100</v>
      </c>
      <c r="AE105" s="170" t="str">
        <f ca="1">VLOOKUP(AD105,CSAcctMap!B:F,5,FALSE)</f>
        <v>Computer Software</v>
      </c>
    </row>
    <row r="106" spans="1:31" x14ac:dyDescent="0.2">
      <c r="A106" s="170" t="str">
        <f t="shared" si="2"/>
        <v>700.269100.0150.00000.000.000.000</v>
      </c>
      <c r="B106" s="184" t="s">
        <v>6736</v>
      </c>
      <c r="C106" s="185" t="s">
        <v>4649</v>
      </c>
      <c r="D106" s="186" t="s">
        <v>1200</v>
      </c>
      <c r="E106" s="186" t="s">
        <v>4060</v>
      </c>
      <c r="F106" s="186" t="s">
        <v>2334</v>
      </c>
      <c r="G106" s="186" t="s">
        <v>2178</v>
      </c>
      <c r="H106" s="186" t="s">
        <v>2178</v>
      </c>
      <c r="I106" s="186" t="s">
        <v>2178</v>
      </c>
      <c r="J106" s="186" t="s">
        <v>6695</v>
      </c>
      <c r="K106" s="184"/>
      <c r="L106" s="187" t="str">
        <f t="shared" si="3"/>
        <v>700.170560.0150.00000.000.0000.0000.000.0000.0000</v>
      </c>
      <c r="M106" s="187" t="s">
        <v>2309</v>
      </c>
      <c r="N106" s="191">
        <v>700</v>
      </c>
      <c r="O106" s="189">
        <v>170560</v>
      </c>
      <c r="P106" s="195" t="s">
        <v>4060</v>
      </c>
      <c r="Q106" s="191" t="s">
        <v>2334</v>
      </c>
      <c r="R106" s="195" t="s">
        <v>2178</v>
      </c>
      <c r="S106" s="191" t="s">
        <v>2202</v>
      </c>
      <c r="T106" s="191" t="s">
        <v>2202</v>
      </c>
      <c r="U106" s="190" t="s">
        <v>2178</v>
      </c>
      <c r="V106" s="167" t="s">
        <v>2202</v>
      </c>
      <c r="W106" s="167" t="s">
        <v>2202</v>
      </c>
      <c r="X106" s="170" t="s">
        <v>6696</v>
      </c>
      <c r="Y106" s="170" t="s">
        <v>6672</v>
      </c>
      <c r="Z106" s="170" t="s">
        <v>6671</v>
      </c>
      <c r="AB106" s="184" t="s">
        <v>6736</v>
      </c>
      <c r="AC106" s="186" t="s">
        <v>4060</v>
      </c>
      <c r="AD106" s="170">
        <f>VLOOKUP(O106,CSAcctMap!A:B,2,FALSE)</f>
        <v>269100</v>
      </c>
      <c r="AE106" s="170" t="str">
        <f ca="1">VLOOKUP(AD106,CSAcctMap!B:F,5,FALSE)</f>
        <v>Computer Software</v>
      </c>
    </row>
    <row r="107" spans="1:31" x14ac:dyDescent="0.2">
      <c r="A107" s="170" t="str">
        <f t="shared" si="2"/>
        <v>700.269200.0000.00000.000.000.000</v>
      </c>
      <c r="B107" s="184" t="s">
        <v>6737</v>
      </c>
      <c r="C107" s="185" t="s">
        <v>4649</v>
      </c>
      <c r="D107" s="186" t="s">
        <v>1201</v>
      </c>
      <c r="E107" s="186" t="s">
        <v>2202</v>
      </c>
      <c r="F107" s="186" t="s">
        <v>2334</v>
      </c>
      <c r="G107" s="186" t="s">
        <v>2178</v>
      </c>
      <c r="H107" s="186" t="s">
        <v>2178</v>
      </c>
      <c r="I107" s="186" t="s">
        <v>2178</v>
      </c>
      <c r="J107" s="186" t="s">
        <v>1214</v>
      </c>
      <c r="K107" s="184"/>
      <c r="L107" s="187" t="str">
        <f t="shared" si="3"/>
        <v>700.170565.0000.00000.000.0000.0000.000.0000.0000</v>
      </c>
      <c r="M107" s="187" t="s">
        <v>2311</v>
      </c>
      <c r="N107" s="191">
        <v>700</v>
      </c>
      <c r="O107" s="189">
        <v>170565</v>
      </c>
      <c r="P107" s="195" t="s">
        <v>2202</v>
      </c>
      <c r="Q107" s="191" t="s">
        <v>2334</v>
      </c>
      <c r="R107" s="195" t="s">
        <v>2178</v>
      </c>
      <c r="S107" s="191" t="s">
        <v>2202</v>
      </c>
      <c r="T107" s="191" t="s">
        <v>2202</v>
      </c>
      <c r="U107" s="190" t="s">
        <v>2178</v>
      </c>
      <c r="V107" s="167" t="s">
        <v>2202</v>
      </c>
      <c r="W107" s="167" t="s">
        <v>2202</v>
      </c>
      <c r="X107" s="170" t="s">
        <v>6671</v>
      </c>
      <c r="Y107" s="170" t="s">
        <v>6672</v>
      </c>
      <c r="Z107" s="170" t="s">
        <v>6671</v>
      </c>
      <c r="AB107" s="184" t="s">
        <v>6737</v>
      </c>
      <c r="AC107" s="186" t="s">
        <v>2202</v>
      </c>
      <c r="AD107" s="170">
        <f>VLOOKUP(O107,CSAcctMap!A:B,2,FALSE)</f>
        <v>269200</v>
      </c>
      <c r="AE107" s="170" t="str">
        <f ca="1">VLOOKUP(AD107,CSAcctMap!B:F,5,FALSE)</f>
        <v>License Investments</v>
      </c>
    </row>
    <row r="108" spans="1:31" x14ac:dyDescent="0.2">
      <c r="A108" s="170" t="str">
        <f t="shared" si="2"/>
        <v>700.269200.0150.00000.000.000.000</v>
      </c>
      <c r="B108" s="184" t="s">
        <v>6737</v>
      </c>
      <c r="C108" s="185" t="s">
        <v>4649</v>
      </c>
      <c r="D108" s="186" t="s">
        <v>1201</v>
      </c>
      <c r="E108" s="186" t="s">
        <v>4060</v>
      </c>
      <c r="F108" s="186" t="s">
        <v>2334</v>
      </c>
      <c r="G108" s="186" t="s">
        <v>2178</v>
      </c>
      <c r="H108" s="186" t="s">
        <v>2178</v>
      </c>
      <c r="I108" s="186" t="s">
        <v>2178</v>
      </c>
      <c r="J108" s="186" t="s">
        <v>6695</v>
      </c>
      <c r="K108" s="184"/>
      <c r="L108" s="187" t="str">
        <f t="shared" si="3"/>
        <v>700.170565.0150.00000.000.0000.0000.000.0000.0000</v>
      </c>
      <c r="M108" s="187" t="s">
        <v>2311</v>
      </c>
      <c r="N108" s="191">
        <v>700</v>
      </c>
      <c r="O108" s="189">
        <v>170565</v>
      </c>
      <c r="P108" s="195" t="s">
        <v>4060</v>
      </c>
      <c r="Q108" s="191" t="s">
        <v>2334</v>
      </c>
      <c r="R108" s="195" t="s">
        <v>2178</v>
      </c>
      <c r="S108" s="191" t="s">
        <v>2202</v>
      </c>
      <c r="T108" s="191" t="s">
        <v>2202</v>
      </c>
      <c r="U108" s="190" t="s">
        <v>2178</v>
      </c>
      <c r="V108" s="167" t="s">
        <v>2202</v>
      </c>
      <c r="W108" s="167" t="s">
        <v>2202</v>
      </c>
      <c r="X108" s="170" t="s">
        <v>6696</v>
      </c>
      <c r="Y108" s="170" t="s">
        <v>6672</v>
      </c>
      <c r="Z108" s="170" t="s">
        <v>6671</v>
      </c>
      <c r="AB108" s="184" t="s">
        <v>6737</v>
      </c>
      <c r="AC108" s="186" t="s">
        <v>4060</v>
      </c>
      <c r="AD108" s="170">
        <f>VLOOKUP(O108,CSAcctMap!A:B,2,FALSE)</f>
        <v>269200</v>
      </c>
      <c r="AE108" s="170" t="str">
        <f ca="1">VLOOKUP(AD108,CSAcctMap!B:F,5,FALSE)</f>
        <v>License Investments</v>
      </c>
    </row>
    <row r="109" spans="1:31" x14ac:dyDescent="0.2">
      <c r="A109" s="170" t="str">
        <f t="shared" si="2"/>
        <v>700.269300.0000.00000.000.000.000</v>
      </c>
      <c r="B109" s="184" t="s">
        <v>6738</v>
      </c>
      <c r="C109" s="185" t="s">
        <v>4649</v>
      </c>
      <c r="D109" s="186" t="s">
        <v>1202</v>
      </c>
      <c r="E109" s="186" t="s">
        <v>2202</v>
      </c>
      <c r="F109" s="186" t="s">
        <v>2334</v>
      </c>
      <c r="G109" s="186" t="s">
        <v>2178</v>
      </c>
      <c r="H109" s="186" t="s">
        <v>2178</v>
      </c>
      <c r="I109" s="186" t="s">
        <v>2178</v>
      </c>
      <c r="J109" s="186" t="s">
        <v>1214</v>
      </c>
      <c r="K109" s="184"/>
      <c r="L109" s="187" t="str">
        <f t="shared" si="3"/>
        <v>700.186101.0000.00000.000.0000.0000.000.0000.0000</v>
      </c>
      <c r="M109" s="187" t="s">
        <v>6181</v>
      </c>
      <c r="N109" s="191">
        <v>700</v>
      </c>
      <c r="O109" s="189">
        <v>186101</v>
      </c>
      <c r="P109" s="195" t="s">
        <v>2202</v>
      </c>
      <c r="Q109" s="191" t="s">
        <v>2334</v>
      </c>
      <c r="R109" s="195" t="s">
        <v>2178</v>
      </c>
      <c r="S109" s="191" t="s">
        <v>2202</v>
      </c>
      <c r="T109" s="191" t="s">
        <v>2202</v>
      </c>
      <c r="U109" s="190" t="s">
        <v>2178</v>
      </c>
      <c r="V109" s="167" t="s">
        <v>2202</v>
      </c>
      <c r="W109" s="167" t="s">
        <v>2202</v>
      </c>
      <c r="X109" s="170" t="s">
        <v>6671</v>
      </c>
      <c r="Y109" s="170" t="s">
        <v>6672</v>
      </c>
      <c r="Z109" s="170" t="s">
        <v>6671</v>
      </c>
      <c r="AB109" s="184" t="s">
        <v>6738</v>
      </c>
      <c r="AC109" s="186" t="s">
        <v>2202</v>
      </c>
      <c r="AD109" s="170">
        <f>VLOOKUP(O109,CSAcctMap!A:B,2,FALSE)</f>
        <v>269300</v>
      </c>
      <c r="AE109" s="170" t="str">
        <f ca="1">VLOOKUP(AD109,CSAcctMap!B:F,5,FALSE)</f>
        <v>Trademark/Tradename</v>
      </c>
    </row>
    <row r="110" spans="1:31" x14ac:dyDescent="0.2">
      <c r="A110" s="170" t="str">
        <f t="shared" si="2"/>
        <v>700.310000.0000.00000.000.000.000</v>
      </c>
      <c r="B110" s="184" t="s">
        <v>6739</v>
      </c>
      <c r="C110" s="185" t="s">
        <v>4649</v>
      </c>
      <c r="D110" s="186" t="s">
        <v>443</v>
      </c>
      <c r="E110" s="186" t="s">
        <v>2202</v>
      </c>
      <c r="F110" s="186" t="s">
        <v>2334</v>
      </c>
      <c r="G110" s="186" t="s">
        <v>2178</v>
      </c>
      <c r="H110" s="186" t="s">
        <v>2178</v>
      </c>
      <c r="I110" s="186" t="s">
        <v>2178</v>
      </c>
      <c r="J110" s="186" t="s">
        <v>1214</v>
      </c>
      <c r="K110" s="184"/>
      <c r="L110" s="187" t="str">
        <f t="shared" si="3"/>
        <v>700.179005.0000.00000.000.0000.0000.000.0000.0000</v>
      </c>
      <c r="M110" s="187" t="s">
        <v>2329</v>
      </c>
      <c r="N110" s="191">
        <v>700</v>
      </c>
      <c r="O110" s="189">
        <v>179005</v>
      </c>
      <c r="P110" s="195" t="s">
        <v>2202</v>
      </c>
      <c r="Q110" s="191" t="s">
        <v>2334</v>
      </c>
      <c r="R110" s="195" t="s">
        <v>2178</v>
      </c>
      <c r="S110" s="191" t="s">
        <v>2202</v>
      </c>
      <c r="T110" s="191" t="s">
        <v>2202</v>
      </c>
      <c r="U110" s="190" t="s">
        <v>2178</v>
      </c>
      <c r="V110" s="167" t="s">
        <v>2202</v>
      </c>
      <c r="W110" s="167" t="s">
        <v>2202</v>
      </c>
      <c r="X110" s="170" t="s">
        <v>6671</v>
      </c>
      <c r="Y110" s="170" t="s">
        <v>6672</v>
      </c>
      <c r="Z110" s="170" t="s">
        <v>6671</v>
      </c>
      <c r="AB110" s="184" t="s">
        <v>6739</v>
      </c>
      <c r="AC110" s="186" t="s">
        <v>2202</v>
      </c>
      <c r="AD110" s="170">
        <f>VLOOKUP(O110,CSAcctMap!A:B,2,FALSE)</f>
        <v>310000</v>
      </c>
      <c r="AE110" s="170" t="str">
        <f ca="1">VLOOKUP(AD110,CSAcctMap!B:F,5,FALSE)</f>
        <v>Accumulated Depreciation</v>
      </c>
    </row>
    <row r="111" spans="1:31" x14ac:dyDescent="0.2">
      <c r="A111" s="170" t="str">
        <f t="shared" si="2"/>
        <v>700.310000.0150.00000.000.000.000</v>
      </c>
      <c r="B111" s="184" t="s">
        <v>6739</v>
      </c>
      <c r="C111" s="185" t="s">
        <v>4649</v>
      </c>
      <c r="D111" s="186" t="s">
        <v>443</v>
      </c>
      <c r="E111" s="186" t="s">
        <v>4060</v>
      </c>
      <c r="F111" s="186" t="s">
        <v>2334</v>
      </c>
      <c r="G111" s="186" t="s">
        <v>2178</v>
      </c>
      <c r="H111" s="186" t="s">
        <v>2178</v>
      </c>
      <c r="I111" s="186" t="s">
        <v>2178</v>
      </c>
      <c r="J111" s="186" t="s">
        <v>6695</v>
      </c>
      <c r="K111" s="184"/>
      <c r="L111" s="187" t="str">
        <f t="shared" si="3"/>
        <v>700.179005.0150.00000.000.0000.0000.000.0000.0000</v>
      </c>
      <c r="M111" s="187" t="s">
        <v>2329</v>
      </c>
      <c r="N111" s="191">
        <v>700</v>
      </c>
      <c r="O111" s="189">
        <v>179005</v>
      </c>
      <c r="P111" s="195" t="s">
        <v>4060</v>
      </c>
      <c r="Q111" s="191" t="s">
        <v>2334</v>
      </c>
      <c r="R111" s="195" t="s">
        <v>2178</v>
      </c>
      <c r="S111" s="191" t="s">
        <v>2202</v>
      </c>
      <c r="T111" s="191" t="s">
        <v>2202</v>
      </c>
      <c r="U111" s="190" t="s">
        <v>2178</v>
      </c>
      <c r="V111" s="167" t="s">
        <v>2202</v>
      </c>
      <c r="W111" s="167" t="s">
        <v>2202</v>
      </c>
      <c r="X111" s="170" t="s">
        <v>6696</v>
      </c>
      <c r="Y111" s="170" t="s">
        <v>6672</v>
      </c>
      <c r="Z111" s="170" t="s">
        <v>6671</v>
      </c>
      <c r="AB111" s="184" t="s">
        <v>6739</v>
      </c>
      <c r="AC111" s="186" t="s">
        <v>4060</v>
      </c>
      <c r="AD111" s="170">
        <f>VLOOKUP(O111,CSAcctMap!A:B,2,FALSE)</f>
        <v>310000</v>
      </c>
      <c r="AE111" s="170" t="str">
        <f ca="1">VLOOKUP(AD111,CSAcctMap!B:F,5,FALSE)</f>
        <v>Accumulated Depreciation</v>
      </c>
    </row>
    <row r="112" spans="1:31" x14ac:dyDescent="0.2">
      <c r="A112" s="170" t="str">
        <f t="shared" si="2"/>
        <v>700.320000.0000.00000.000.000.000</v>
      </c>
      <c r="B112" s="184" t="s">
        <v>6740</v>
      </c>
      <c r="C112" s="185" t="s">
        <v>4649</v>
      </c>
      <c r="D112" s="186" t="s">
        <v>1198</v>
      </c>
      <c r="E112" s="186" t="s">
        <v>2202</v>
      </c>
      <c r="F112" s="186" t="s">
        <v>2334</v>
      </c>
      <c r="G112" s="186" t="s">
        <v>2178</v>
      </c>
      <c r="H112" s="186" t="s">
        <v>2178</v>
      </c>
      <c r="I112" s="186" t="s">
        <v>2178</v>
      </c>
      <c r="J112" s="186" t="s">
        <v>1214</v>
      </c>
      <c r="K112" s="184"/>
      <c r="L112" s="187" t="str">
        <f t="shared" si="3"/>
        <v>700.179010.0000.00000.000.0000.0000.000.0000.0000</v>
      </c>
      <c r="M112" s="187" t="s">
        <v>5603</v>
      </c>
      <c r="N112" s="191">
        <v>700</v>
      </c>
      <c r="O112" s="189">
        <v>179010</v>
      </c>
      <c r="P112" s="195" t="s">
        <v>2202</v>
      </c>
      <c r="Q112" s="191" t="s">
        <v>2334</v>
      </c>
      <c r="R112" s="195" t="s">
        <v>2178</v>
      </c>
      <c r="S112" s="191" t="s">
        <v>2202</v>
      </c>
      <c r="T112" s="191" t="s">
        <v>2202</v>
      </c>
      <c r="U112" s="190" t="s">
        <v>2178</v>
      </c>
      <c r="V112" s="167" t="s">
        <v>2202</v>
      </c>
      <c r="W112" s="167" t="s">
        <v>2202</v>
      </c>
      <c r="X112" s="170" t="s">
        <v>6671</v>
      </c>
      <c r="Y112" s="170" t="s">
        <v>6672</v>
      </c>
      <c r="Z112" s="170" t="s">
        <v>6671</v>
      </c>
      <c r="AB112" s="184" t="s">
        <v>6740</v>
      </c>
      <c r="AC112" s="186" t="s">
        <v>2202</v>
      </c>
      <c r="AD112" s="170">
        <f>VLOOKUP(O112,CSAcctMap!A:B,2,FALSE)</f>
        <v>320000</v>
      </c>
      <c r="AE112" s="170" t="str">
        <f ca="1">VLOOKUP(AD112,CSAcctMap!B:F,5,FALSE)</f>
        <v>Accumulated Depreciation-Intangibles</v>
      </c>
    </row>
    <row r="113" spans="1:31" x14ac:dyDescent="0.2">
      <c r="A113" s="170" t="str">
        <f t="shared" si="2"/>
        <v>700.320000.0150.00000.000.000.000</v>
      </c>
      <c r="B113" s="184" t="s">
        <v>6740</v>
      </c>
      <c r="C113" s="185" t="s">
        <v>4649</v>
      </c>
      <c r="D113" s="186" t="s">
        <v>1198</v>
      </c>
      <c r="E113" s="186" t="s">
        <v>4060</v>
      </c>
      <c r="F113" s="186" t="s">
        <v>2334</v>
      </c>
      <c r="G113" s="186" t="s">
        <v>2178</v>
      </c>
      <c r="H113" s="186" t="s">
        <v>2178</v>
      </c>
      <c r="I113" s="186" t="s">
        <v>2178</v>
      </c>
      <c r="J113" s="186" t="s">
        <v>6695</v>
      </c>
      <c r="K113" s="184"/>
      <c r="L113" s="187" t="str">
        <f t="shared" si="3"/>
        <v>700.179010.0150.00000.000.0000.0000.000.0000.0000</v>
      </c>
      <c r="M113" s="187" t="s">
        <v>5603</v>
      </c>
      <c r="N113" s="191">
        <v>700</v>
      </c>
      <c r="O113" s="189">
        <v>179010</v>
      </c>
      <c r="P113" s="195" t="s">
        <v>4060</v>
      </c>
      <c r="Q113" s="191" t="s">
        <v>2334</v>
      </c>
      <c r="R113" s="195" t="s">
        <v>2178</v>
      </c>
      <c r="S113" s="191" t="s">
        <v>2202</v>
      </c>
      <c r="T113" s="191" t="s">
        <v>2202</v>
      </c>
      <c r="U113" s="190" t="s">
        <v>2178</v>
      </c>
      <c r="V113" s="167" t="s">
        <v>2202</v>
      </c>
      <c r="W113" s="167" t="s">
        <v>2202</v>
      </c>
      <c r="X113" s="170" t="s">
        <v>6696</v>
      </c>
      <c r="Y113" s="170" t="s">
        <v>6672</v>
      </c>
      <c r="Z113" s="170" t="s">
        <v>6671</v>
      </c>
      <c r="AB113" s="184" t="s">
        <v>6740</v>
      </c>
      <c r="AC113" s="186" t="s">
        <v>4060</v>
      </c>
      <c r="AD113" s="170">
        <f>VLOOKUP(O113,CSAcctMap!A:B,2,FALSE)</f>
        <v>320000</v>
      </c>
      <c r="AE113" s="170" t="str">
        <f ca="1">VLOOKUP(AD113,CSAcctMap!B:F,5,FALSE)</f>
        <v>Accumulated Depreciation-Intangibles</v>
      </c>
    </row>
    <row r="114" spans="1:31" x14ac:dyDescent="0.2">
      <c r="A114" s="170" t="str">
        <f t="shared" si="2"/>
        <v>700.341000.0000.00000.000.000.000</v>
      </c>
      <c r="B114" s="184" t="s">
        <v>6741</v>
      </c>
      <c r="C114" s="185" t="s">
        <v>4649</v>
      </c>
      <c r="D114" s="186" t="s">
        <v>4563</v>
      </c>
      <c r="E114" s="186" t="s">
        <v>2202</v>
      </c>
      <c r="F114" s="186" t="s">
        <v>2334</v>
      </c>
      <c r="G114" s="186" t="s">
        <v>2178</v>
      </c>
      <c r="H114" s="186" t="s">
        <v>2178</v>
      </c>
      <c r="I114" s="186" t="s">
        <v>2178</v>
      </c>
      <c r="J114" s="186" t="s">
        <v>1214</v>
      </c>
      <c r="K114" s="184"/>
      <c r="L114" s="187" t="str">
        <f t="shared" si="3"/>
        <v>700.179015.0000.00000.000.0000.0000.000.0000.0000</v>
      </c>
      <c r="M114" s="187" t="s">
        <v>2971</v>
      </c>
      <c r="N114" s="191">
        <v>700</v>
      </c>
      <c r="O114" s="189">
        <v>179015</v>
      </c>
      <c r="P114" s="195" t="s">
        <v>2202</v>
      </c>
      <c r="Q114" s="191" t="s">
        <v>2334</v>
      </c>
      <c r="R114" s="195" t="s">
        <v>2178</v>
      </c>
      <c r="S114" s="191" t="s">
        <v>2202</v>
      </c>
      <c r="T114" s="191" t="s">
        <v>2202</v>
      </c>
      <c r="U114" s="190" t="s">
        <v>2178</v>
      </c>
      <c r="V114" s="167" t="s">
        <v>2202</v>
      </c>
      <c r="W114" s="167" t="s">
        <v>2202</v>
      </c>
      <c r="X114" s="170" t="s">
        <v>6671</v>
      </c>
      <c r="Y114" s="170" t="s">
        <v>6672</v>
      </c>
      <c r="Z114" s="170" t="s">
        <v>6671</v>
      </c>
      <c r="AB114" s="184" t="s">
        <v>6741</v>
      </c>
      <c r="AC114" s="186" t="s">
        <v>2202</v>
      </c>
      <c r="AD114" s="170">
        <f>VLOOKUP(O114,CSAcctMap!A:B,2,FALSE)</f>
        <v>350000</v>
      </c>
      <c r="AE114" s="170" t="str">
        <f ca="1">VLOOKUP(AD114,CSAcctMap!B:F,5,FALSE)</f>
        <v>Accum Amortization-Intangibles</v>
      </c>
    </row>
    <row r="115" spans="1:31" x14ac:dyDescent="0.2">
      <c r="A115" s="170" t="str">
        <f t="shared" si="2"/>
        <v>700.341000.0150.00000.000.000.000</v>
      </c>
      <c r="B115" s="184" t="s">
        <v>6741</v>
      </c>
      <c r="C115" s="185" t="s">
        <v>4649</v>
      </c>
      <c r="D115" s="186" t="s">
        <v>4563</v>
      </c>
      <c r="E115" s="186" t="s">
        <v>4060</v>
      </c>
      <c r="F115" s="186" t="s">
        <v>2334</v>
      </c>
      <c r="G115" s="186" t="s">
        <v>2178</v>
      </c>
      <c r="H115" s="186" t="s">
        <v>2178</v>
      </c>
      <c r="I115" s="186" t="s">
        <v>2178</v>
      </c>
      <c r="J115" s="186" t="s">
        <v>6695</v>
      </c>
      <c r="K115" s="184"/>
      <c r="L115" s="187" t="str">
        <f t="shared" si="3"/>
        <v>700.179015.0150.00000.000.0000.0000.000.0000.0000</v>
      </c>
      <c r="M115" s="187" t="s">
        <v>2971</v>
      </c>
      <c r="N115" s="191">
        <v>700</v>
      </c>
      <c r="O115" s="189">
        <v>179015</v>
      </c>
      <c r="P115" s="195" t="s">
        <v>4060</v>
      </c>
      <c r="Q115" s="191" t="s">
        <v>2334</v>
      </c>
      <c r="R115" s="195" t="s">
        <v>2178</v>
      </c>
      <c r="S115" s="191" t="s">
        <v>2202</v>
      </c>
      <c r="T115" s="191" t="s">
        <v>2202</v>
      </c>
      <c r="U115" s="190" t="s">
        <v>2178</v>
      </c>
      <c r="V115" s="167" t="s">
        <v>2202</v>
      </c>
      <c r="W115" s="167" t="s">
        <v>2202</v>
      </c>
      <c r="X115" s="170" t="s">
        <v>6696</v>
      </c>
      <c r="Y115" s="170" t="s">
        <v>6672</v>
      </c>
      <c r="Z115" s="170" t="s">
        <v>6671</v>
      </c>
      <c r="AB115" s="184" t="s">
        <v>6741</v>
      </c>
      <c r="AC115" s="186" t="s">
        <v>4060</v>
      </c>
      <c r="AD115" s="170">
        <f>VLOOKUP(O115,CSAcctMap!A:B,2,FALSE)</f>
        <v>350000</v>
      </c>
      <c r="AE115" s="170" t="str">
        <f ca="1">VLOOKUP(AD115,CSAcctMap!B:F,5,FALSE)</f>
        <v>Accum Amortization-Intangibles</v>
      </c>
    </row>
    <row r="116" spans="1:31" x14ac:dyDescent="0.2">
      <c r="A116" s="170" t="str">
        <f t="shared" si="2"/>
        <v>700.350000.0000.00000.000.000.000</v>
      </c>
      <c r="B116" s="184" t="s">
        <v>6742</v>
      </c>
      <c r="C116" s="185" t="s">
        <v>4649</v>
      </c>
      <c r="D116" s="186" t="s">
        <v>4564</v>
      </c>
      <c r="E116" s="186" t="s">
        <v>2202</v>
      </c>
      <c r="F116" s="186" t="s">
        <v>2334</v>
      </c>
      <c r="G116" s="186" t="s">
        <v>2178</v>
      </c>
      <c r="H116" s="186" t="s">
        <v>2178</v>
      </c>
      <c r="I116" s="186" t="s">
        <v>2178</v>
      </c>
      <c r="J116" s="186" t="s">
        <v>1214</v>
      </c>
      <c r="K116" s="184"/>
      <c r="L116" s="187" t="str">
        <f t="shared" si="3"/>
        <v>700.179015.0000.00000.000.0000.0000.000.0000.0000</v>
      </c>
      <c r="M116" s="187" t="s">
        <v>2971</v>
      </c>
      <c r="N116" s="191">
        <v>700</v>
      </c>
      <c r="O116" s="189">
        <v>179015</v>
      </c>
      <c r="P116" s="195" t="s">
        <v>2202</v>
      </c>
      <c r="Q116" s="191" t="s">
        <v>2334</v>
      </c>
      <c r="R116" s="195" t="s">
        <v>2178</v>
      </c>
      <c r="S116" s="191" t="s">
        <v>2202</v>
      </c>
      <c r="T116" s="191" t="s">
        <v>2202</v>
      </c>
      <c r="U116" s="190" t="s">
        <v>2178</v>
      </c>
      <c r="V116" s="167" t="s">
        <v>2202</v>
      </c>
      <c r="W116" s="167" t="s">
        <v>2202</v>
      </c>
      <c r="X116" s="170" t="s">
        <v>6671</v>
      </c>
      <c r="Y116" s="170" t="s">
        <v>6672</v>
      </c>
      <c r="Z116" s="170" t="s">
        <v>6671</v>
      </c>
      <c r="AB116" s="184" t="s">
        <v>6742</v>
      </c>
      <c r="AC116" s="186" t="s">
        <v>2202</v>
      </c>
      <c r="AD116" s="170">
        <f>VLOOKUP(O116,CSAcctMap!A:B,2,FALSE)</f>
        <v>350000</v>
      </c>
      <c r="AE116" s="170" t="str">
        <f ca="1">VLOOKUP(AD116,CSAcctMap!B:F,5,FALSE)</f>
        <v>Accum Amortization-Intangibles</v>
      </c>
    </row>
    <row r="117" spans="1:31" x14ac:dyDescent="0.2">
      <c r="A117" s="170" t="str">
        <f t="shared" si="2"/>
        <v>700.350000.0150.00000.000.000.000</v>
      </c>
      <c r="B117" s="184" t="s">
        <v>6742</v>
      </c>
      <c r="C117" s="185" t="s">
        <v>4649</v>
      </c>
      <c r="D117" s="186" t="s">
        <v>4564</v>
      </c>
      <c r="E117" s="186" t="s">
        <v>4060</v>
      </c>
      <c r="F117" s="186" t="s">
        <v>2334</v>
      </c>
      <c r="G117" s="186" t="s">
        <v>2178</v>
      </c>
      <c r="H117" s="186" t="s">
        <v>2178</v>
      </c>
      <c r="I117" s="186" t="s">
        <v>2178</v>
      </c>
      <c r="J117" s="186" t="s">
        <v>6695</v>
      </c>
      <c r="K117" s="184"/>
      <c r="L117" s="187" t="str">
        <f t="shared" si="3"/>
        <v>700.179015.0150.00000.000.0000.0000.000.0000.0000</v>
      </c>
      <c r="M117" s="187" t="s">
        <v>2971</v>
      </c>
      <c r="N117" s="191">
        <v>700</v>
      </c>
      <c r="O117" s="189">
        <v>179015</v>
      </c>
      <c r="P117" s="195" t="s">
        <v>4060</v>
      </c>
      <c r="Q117" s="191" t="s">
        <v>2334</v>
      </c>
      <c r="R117" s="195" t="s">
        <v>2178</v>
      </c>
      <c r="S117" s="191" t="s">
        <v>2202</v>
      </c>
      <c r="T117" s="191" t="s">
        <v>2202</v>
      </c>
      <c r="U117" s="190" t="s">
        <v>2178</v>
      </c>
      <c r="V117" s="167" t="s">
        <v>2202</v>
      </c>
      <c r="W117" s="167" t="s">
        <v>2202</v>
      </c>
      <c r="X117" s="170" t="s">
        <v>6696</v>
      </c>
      <c r="Y117" s="170" t="s">
        <v>6672</v>
      </c>
      <c r="Z117" s="170" t="s">
        <v>6671</v>
      </c>
      <c r="AB117" s="184" t="s">
        <v>6742</v>
      </c>
      <c r="AC117" s="186" t="s">
        <v>4060</v>
      </c>
      <c r="AD117" s="170">
        <f>VLOOKUP(O117,CSAcctMap!A:B,2,FALSE)</f>
        <v>350000</v>
      </c>
      <c r="AE117" s="170" t="str">
        <f ca="1">VLOOKUP(AD117,CSAcctMap!B:F,5,FALSE)</f>
        <v>Accum Amortization-Intangibles</v>
      </c>
    </row>
    <row r="118" spans="1:31" x14ac:dyDescent="0.2">
      <c r="A118" s="170" t="str">
        <f t="shared" si="2"/>
        <v>700.350020.0000.00000.000.000.000</v>
      </c>
      <c r="B118" s="184" t="s">
        <v>6743</v>
      </c>
      <c r="C118" s="185" t="s">
        <v>4649</v>
      </c>
      <c r="D118" s="186" t="s">
        <v>4970</v>
      </c>
      <c r="E118" s="186" t="s">
        <v>2202</v>
      </c>
      <c r="F118" s="186" t="s">
        <v>2334</v>
      </c>
      <c r="G118" s="186" t="s">
        <v>2178</v>
      </c>
      <c r="H118" s="186" t="s">
        <v>2178</v>
      </c>
      <c r="I118" s="186" t="s">
        <v>2178</v>
      </c>
      <c r="J118" s="186" t="s">
        <v>1214</v>
      </c>
      <c r="K118" s="184"/>
      <c r="L118" s="187" t="str">
        <f t="shared" si="3"/>
        <v>700.179020.0000.00000.000.0000.0000.000.0000.0000</v>
      </c>
      <c r="M118" s="187" t="s">
        <v>5604</v>
      </c>
      <c r="N118" s="191">
        <v>700</v>
      </c>
      <c r="O118" s="189">
        <v>179020</v>
      </c>
      <c r="P118" s="195" t="s">
        <v>2202</v>
      </c>
      <c r="Q118" s="191" t="s">
        <v>2334</v>
      </c>
      <c r="R118" s="195" t="s">
        <v>2178</v>
      </c>
      <c r="S118" s="191" t="s">
        <v>2202</v>
      </c>
      <c r="T118" s="191" t="s">
        <v>2202</v>
      </c>
      <c r="U118" s="190" t="s">
        <v>2178</v>
      </c>
      <c r="V118" s="167" t="s">
        <v>2202</v>
      </c>
      <c r="W118" s="167" t="s">
        <v>2202</v>
      </c>
      <c r="X118" s="170" t="s">
        <v>6671</v>
      </c>
      <c r="Y118" s="170" t="s">
        <v>6672</v>
      </c>
      <c r="Z118" s="170" t="s">
        <v>6671</v>
      </c>
      <c r="AB118" s="184" t="s">
        <v>6743</v>
      </c>
      <c r="AC118" s="186" t="s">
        <v>2202</v>
      </c>
      <c r="AD118" s="170">
        <f>VLOOKUP(O118,CSAcctMap!A:B,2,FALSE)</f>
        <v>350020</v>
      </c>
      <c r="AE118" s="170" t="str">
        <f ca="1">VLOOKUP(AD118,CSAcctMap!B:F,5,FALSE)</f>
        <v>Accum amortization-Licenses</v>
      </c>
    </row>
    <row r="119" spans="1:31" x14ac:dyDescent="0.2">
      <c r="A119" s="170" t="str">
        <f t="shared" si="2"/>
        <v>700.350020.0150.00000.000.000.000</v>
      </c>
      <c r="B119" s="184" t="s">
        <v>6743</v>
      </c>
      <c r="C119" s="185" t="s">
        <v>4649</v>
      </c>
      <c r="D119" s="186" t="s">
        <v>4970</v>
      </c>
      <c r="E119" s="186" t="s">
        <v>4060</v>
      </c>
      <c r="F119" s="186" t="s">
        <v>2334</v>
      </c>
      <c r="G119" s="186" t="s">
        <v>2178</v>
      </c>
      <c r="H119" s="186" t="s">
        <v>2178</v>
      </c>
      <c r="I119" s="186" t="s">
        <v>2178</v>
      </c>
      <c r="J119" s="186" t="s">
        <v>6695</v>
      </c>
      <c r="K119" s="184"/>
      <c r="L119" s="187" t="str">
        <f t="shared" si="3"/>
        <v>700.179020.0150.00000.000.0000.0000.000.0000.0000</v>
      </c>
      <c r="M119" s="187" t="s">
        <v>5604</v>
      </c>
      <c r="N119" s="191">
        <v>700</v>
      </c>
      <c r="O119" s="189">
        <v>179020</v>
      </c>
      <c r="P119" s="195" t="s">
        <v>4060</v>
      </c>
      <c r="Q119" s="191" t="s">
        <v>2334</v>
      </c>
      <c r="R119" s="195" t="s">
        <v>2178</v>
      </c>
      <c r="S119" s="191" t="s">
        <v>2202</v>
      </c>
      <c r="T119" s="191" t="s">
        <v>2202</v>
      </c>
      <c r="U119" s="190" t="s">
        <v>2178</v>
      </c>
      <c r="V119" s="167" t="s">
        <v>2202</v>
      </c>
      <c r="W119" s="167" t="s">
        <v>2202</v>
      </c>
      <c r="X119" s="170" t="s">
        <v>6696</v>
      </c>
      <c r="Y119" s="170" t="s">
        <v>6672</v>
      </c>
      <c r="Z119" s="170" t="s">
        <v>6671</v>
      </c>
      <c r="AB119" s="184" t="s">
        <v>6743</v>
      </c>
      <c r="AC119" s="186" t="s">
        <v>4060</v>
      </c>
      <c r="AD119" s="170">
        <f>VLOOKUP(O119,CSAcctMap!A:B,2,FALSE)</f>
        <v>350020</v>
      </c>
      <c r="AE119" s="170" t="str">
        <f ca="1">VLOOKUP(AD119,CSAcctMap!B:F,5,FALSE)</f>
        <v>Accum amortization-Licenses</v>
      </c>
    </row>
    <row r="120" spans="1:31" x14ac:dyDescent="0.2">
      <c r="A120" s="170" t="str">
        <f t="shared" si="2"/>
        <v>700.350060.0000.00000.000.000.000</v>
      </c>
      <c r="B120" s="184" t="s">
        <v>6744</v>
      </c>
      <c r="C120" s="185" t="s">
        <v>4649</v>
      </c>
      <c r="D120" s="186" t="s">
        <v>6235</v>
      </c>
      <c r="E120" s="186" t="s">
        <v>2202</v>
      </c>
      <c r="F120" s="186" t="s">
        <v>2334</v>
      </c>
      <c r="G120" s="186" t="s">
        <v>2178</v>
      </c>
      <c r="H120" s="186" t="s">
        <v>2178</v>
      </c>
      <c r="I120" s="186" t="s">
        <v>2178</v>
      </c>
      <c r="J120" s="186" t="s">
        <v>1214</v>
      </c>
      <c r="K120" s="184"/>
      <c r="L120" s="187" t="str">
        <f t="shared" si="3"/>
        <v>700.186201.0000.00000.000.0000.0000.000.0000.0000</v>
      </c>
      <c r="M120" s="187" t="s">
        <v>6745</v>
      </c>
      <c r="N120" s="191">
        <v>700</v>
      </c>
      <c r="O120" s="189">
        <v>186201</v>
      </c>
      <c r="P120" s="195" t="s">
        <v>2202</v>
      </c>
      <c r="Q120" s="191" t="s">
        <v>2334</v>
      </c>
      <c r="R120" s="195" t="s">
        <v>2178</v>
      </c>
      <c r="S120" s="191" t="s">
        <v>2202</v>
      </c>
      <c r="T120" s="191" t="s">
        <v>2202</v>
      </c>
      <c r="U120" s="190" t="s">
        <v>2178</v>
      </c>
      <c r="V120" s="167" t="s">
        <v>2202</v>
      </c>
      <c r="W120" s="167" t="s">
        <v>2202</v>
      </c>
      <c r="X120" s="170" t="s">
        <v>6671</v>
      </c>
      <c r="Y120" s="170" t="s">
        <v>6672</v>
      </c>
      <c r="Z120" s="170" t="s">
        <v>6671</v>
      </c>
      <c r="AB120" s="184" t="s">
        <v>6744</v>
      </c>
      <c r="AC120" s="186" t="s">
        <v>2202</v>
      </c>
      <c r="AD120" s="170">
        <f>VLOOKUP(O120,CSAcctMap!A:B,2,FALSE)</f>
        <v>350060</v>
      </c>
      <c r="AE120" s="170" t="str">
        <f ca="1">VLOOKUP(AD120,CSAcctMap!B:F,5,FALSE)</f>
        <v>Accum Amortization-Intangibles</v>
      </c>
    </row>
    <row r="121" spans="1:31" x14ac:dyDescent="0.2">
      <c r="A121" s="170" t="str">
        <f t="shared" si="2"/>
        <v>700.401010.0000.00000.000.000.000</v>
      </c>
      <c r="B121" s="184" t="s">
        <v>6746</v>
      </c>
      <c r="C121" s="185" t="s">
        <v>4649</v>
      </c>
      <c r="D121" s="186" t="s">
        <v>465</v>
      </c>
      <c r="E121" s="186" t="s">
        <v>2202</v>
      </c>
      <c r="F121" s="186" t="s">
        <v>2334</v>
      </c>
      <c r="G121" s="186" t="s">
        <v>2178</v>
      </c>
      <c r="H121" s="186" t="s">
        <v>2178</v>
      </c>
      <c r="I121" s="186" t="s">
        <v>2178</v>
      </c>
      <c r="J121" s="186" t="s">
        <v>1214</v>
      </c>
      <c r="K121" s="184"/>
      <c r="L121" s="187" t="str">
        <f t="shared" si="3"/>
        <v>700.201005.0000.00000.000.0000.0000.000.0000.0000</v>
      </c>
      <c r="M121" s="187" t="s">
        <v>2975</v>
      </c>
      <c r="N121" s="191">
        <v>700</v>
      </c>
      <c r="O121" s="189">
        <v>201005</v>
      </c>
      <c r="P121" s="195" t="s">
        <v>2202</v>
      </c>
      <c r="Q121" s="191" t="s">
        <v>2334</v>
      </c>
      <c r="R121" s="195" t="s">
        <v>2178</v>
      </c>
      <c r="S121" s="191" t="s">
        <v>2202</v>
      </c>
      <c r="T121" s="191" t="s">
        <v>2202</v>
      </c>
      <c r="U121" s="190" t="s">
        <v>2178</v>
      </c>
      <c r="V121" s="167" t="s">
        <v>2202</v>
      </c>
      <c r="W121" s="167" t="s">
        <v>2202</v>
      </c>
      <c r="X121" s="170" t="s">
        <v>6671</v>
      </c>
      <c r="Y121" s="170" t="s">
        <v>6747</v>
      </c>
      <c r="Z121" s="170" t="s">
        <v>6671</v>
      </c>
      <c r="AB121" s="184" t="s">
        <v>6746</v>
      </c>
      <c r="AC121" s="186" t="s">
        <v>2202</v>
      </c>
      <c r="AD121" s="170">
        <f>VLOOKUP(O121,CSAcctMap!A:B,2,FALSE)</f>
        <v>401010</v>
      </c>
      <c r="AE121" s="170" t="str">
        <f ca="1">VLOOKUP(AD121,CSAcctMap!B:F,5,FALSE)</f>
        <v>Accts Pay-Trade</v>
      </c>
    </row>
    <row r="122" spans="1:31" x14ac:dyDescent="0.2">
      <c r="A122" s="170" t="str">
        <f t="shared" si="2"/>
        <v>700.401012.0000.00000.000.000.000</v>
      </c>
      <c r="B122" s="184" t="s">
        <v>6748</v>
      </c>
      <c r="C122" s="185" t="s">
        <v>4649</v>
      </c>
      <c r="D122" s="186" t="s">
        <v>467</v>
      </c>
      <c r="E122" s="186" t="s">
        <v>2202</v>
      </c>
      <c r="F122" s="186" t="s">
        <v>2334</v>
      </c>
      <c r="G122" s="186" t="s">
        <v>2178</v>
      </c>
      <c r="H122" s="186" t="s">
        <v>2178</v>
      </c>
      <c r="I122" s="186" t="s">
        <v>2178</v>
      </c>
      <c r="J122" s="186" t="s">
        <v>1214</v>
      </c>
      <c r="K122" s="184"/>
      <c r="L122" s="187" t="str">
        <f t="shared" si="3"/>
        <v>700.201070.0000.00000.000.0000.0000.000.0000.0000</v>
      </c>
      <c r="M122" s="187" t="s">
        <v>2983</v>
      </c>
      <c r="N122" s="191">
        <v>700</v>
      </c>
      <c r="O122" s="189">
        <v>201070</v>
      </c>
      <c r="P122" s="195" t="s">
        <v>2202</v>
      </c>
      <c r="Q122" s="191" t="s">
        <v>2334</v>
      </c>
      <c r="R122" s="195" t="s">
        <v>2178</v>
      </c>
      <c r="S122" s="191" t="s">
        <v>2202</v>
      </c>
      <c r="T122" s="191" t="s">
        <v>2202</v>
      </c>
      <c r="U122" s="190" t="s">
        <v>2178</v>
      </c>
      <c r="V122" s="167" t="s">
        <v>2202</v>
      </c>
      <c r="W122" s="167" t="s">
        <v>2202</v>
      </c>
      <c r="X122" s="170" t="s">
        <v>6671</v>
      </c>
      <c r="Y122" s="170" t="s">
        <v>6747</v>
      </c>
      <c r="Z122" s="170" t="s">
        <v>6671</v>
      </c>
      <c r="AB122" s="184" t="s">
        <v>6748</v>
      </c>
      <c r="AC122" s="186" t="s">
        <v>2202</v>
      </c>
      <c r="AD122" s="170">
        <f>VLOOKUP(O122,CSAcctMap!A:B,2,FALSE)</f>
        <v>401012</v>
      </c>
      <c r="AE122" s="170" t="str">
        <f ca="1">VLOOKUP(AD122,CSAcctMap!B:F,5,FALSE)</f>
        <v>Accts Pay-Customer Refunds</v>
      </c>
    </row>
    <row r="123" spans="1:31" x14ac:dyDescent="0.2">
      <c r="A123" s="170" t="str">
        <f t="shared" si="2"/>
        <v>700.401019.0000.00000.000.000.000</v>
      </c>
      <c r="B123" s="184" t="s">
        <v>6749</v>
      </c>
      <c r="C123" s="185" t="s">
        <v>4649</v>
      </c>
      <c r="D123" s="186" t="s">
        <v>468</v>
      </c>
      <c r="E123" s="186" t="s">
        <v>2202</v>
      </c>
      <c r="F123" s="186" t="s">
        <v>2334</v>
      </c>
      <c r="G123" s="186" t="s">
        <v>2178</v>
      </c>
      <c r="H123" s="186" t="s">
        <v>2178</v>
      </c>
      <c r="I123" s="186" t="s">
        <v>2178</v>
      </c>
      <c r="J123" s="186" t="s">
        <v>1214</v>
      </c>
      <c r="K123" s="184"/>
      <c r="L123" s="187" t="str">
        <f t="shared" si="3"/>
        <v>700.201040.0000.00000.000.0000.0000.000.0000.0000</v>
      </c>
      <c r="M123" s="187" t="s">
        <v>2989</v>
      </c>
      <c r="N123" s="191">
        <v>700</v>
      </c>
      <c r="O123" s="189">
        <v>201040</v>
      </c>
      <c r="P123" s="195" t="s">
        <v>2202</v>
      </c>
      <c r="Q123" s="191" t="s">
        <v>2334</v>
      </c>
      <c r="R123" s="195" t="s">
        <v>2178</v>
      </c>
      <c r="S123" s="191" t="s">
        <v>2202</v>
      </c>
      <c r="T123" s="191" t="s">
        <v>2202</v>
      </c>
      <c r="U123" s="190" t="s">
        <v>2178</v>
      </c>
      <c r="V123" s="167" t="s">
        <v>2202</v>
      </c>
      <c r="W123" s="167" t="s">
        <v>2202</v>
      </c>
      <c r="X123" s="170" t="s">
        <v>6671</v>
      </c>
      <c r="Y123" s="170" t="s">
        <v>6747</v>
      </c>
      <c r="Z123" s="170" t="s">
        <v>6671</v>
      </c>
      <c r="AB123" s="184" t="s">
        <v>6749</v>
      </c>
      <c r="AC123" s="186" t="s">
        <v>2202</v>
      </c>
      <c r="AD123" s="170">
        <f>VLOOKUP(O123,CSAcctMap!A:B,2,FALSE)</f>
        <v>401019</v>
      </c>
      <c r="AE123" s="170" t="str">
        <f ca="1">VLOOKUP(AD123,CSAcctMap!B:F,5,FALSE)</f>
        <v>Accts Pay-Accrue/Reverse</v>
      </c>
    </row>
    <row r="124" spans="1:31" x14ac:dyDescent="0.2">
      <c r="A124" s="170" t="str">
        <f t="shared" si="2"/>
        <v>700.401020.0000.00000.000.000.000</v>
      </c>
      <c r="B124" s="184" t="s">
        <v>6750</v>
      </c>
      <c r="C124" s="185" t="s">
        <v>4649</v>
      </c>
      <c r="D124" s="186" t="s">
        <v>469</v>
      </c>
      <c r="E124" s="186" t="s">
        <v>2202</v>
      </c>
      <c r="F124" s="186" t="s">
        <v>2334</v>
      </c>
      <c r="G124" s="186" t="s">
        <v>2178</v>
      </c>
      <c r="H124" s="186" t="s">
        <v>2178</v>
      </c>
      <c r="I124" s="186" t="s">
        <v>2178</v>
      </c>
      <c r="J124" s="186" t="s">
        <v>1214</v>
      </c>
      <c r="K124" s="184"/>
      <c r="L124" s="187" t="str">
        <f t="shared" si="3"/>
        <v>700.201040.0000.00000.000.0000.0000.000.0000.0000</v>
      </c>
      <c r="M124" s="187" t="s">
        <v>2989</v>
      </c>
      <c r="N124" s="191">
        <v>700</v>
      </c>
      <c r="O124" s="189">
        <v>201040</v>
      </c>
      <c r="P124" s="195" t="s">
        <v>2202</v>
      </c>
      <c r="Q124" s="191" t="s">
        <v>2334</v>
      </c>
      <c r="R124" s="195" t="s">
        <v>2178</v>
      </c>
      <c r="S124" s="191" t="s">
        <v>2202</v>
      </c>
      <c r="T124" s="191" t="s">
        <v>2202</v>
      </c>
      <c r="U124" s="190" t="s">
        <v>2178</v>
      </c>
      <c r="V124" s="167" t="s">
        <v>2202</v>
      </c>
      <c r="W124" s="167" t="s">
        <v>2202</v>
      </c>
      <c r="X124" s="170" t="s">
        <v>6671</v>
      </c>
      <c r="Y124" s="170" t="s">
        <v>6747</v>
      </c>
      <c r="Z124" s="170" t="s">
        <v>6671</v>
      </c>
      <c r="AB124" s="184" t="s">
        <v>6750</v>
      </c>
      <c r="AC124" s="186" t="s">
        <v>2202</v>
      </c>
      <c r="AD124" s="170">
        <f>VLOOKUP(O124,CSAcctMap!A:B,2,FALSE)</f>
        <v>401019</v>
      </c>
      <c r="AE124" s="170" t="str">
        <f ca="1">VLOOKUP(AD124,CSAcctMap!B:F,5,FALSE)</f>
        <v>Accts Pay-Accrue/Reverse</v>
      </c>
    </row>
    <row r="125" spans="1:31" x14ac:dyDescent="0.2">
      <c r="A125" s="170" t="str">
        <f t="shared" si="2"/>
        <v>700.401090.0000.00000.000.000.000</v>
      </c>
      <c r="B125" s="184" t="s">
        <v>6751</v>
      </c>
      <c r="C125" s="185" t="s">
        <v>4649</v>
      </c>
      <c r="D125" s="186" t="s">
        <v>474</v>
      </c>
      <c r="E125" s="186" t="s">
        <v>2202</v>
      </c>
      <c r="F125" s="186" t="s">
        <v>2334</v>
      </c>
      <c r="G125" s="186" t="s">
        <v>2178</v>
      </c>
      <c r="H125" s="186" t="s">
        <v>2178</v>
      </c>
      <c r="I125" s="186" t="s">
        <v>2178</v>
      </c>
      <c r="J125" s="186" t="s">
        <v>1214</v>
      </c>
      <c r="K125" s="184"/>
      <c r="L125" s="187" t="str">
        <f t="shared" si="3"/>
        <v>700.201040.0000.00000.000.0000.0000.000.0000.0000</v>
      </c>
      <c r="M125" s="187" t="s">
        <v>2989</v>
      </c>
      <c r="N125" s="191">
        <v>700</v>
      </c>
      <c r="O125" s="189">
        <v>201040</v>
      </c>
      <c r="P125" s="195" t="s">
        <v>2202</v>
      </c>
      <c r="Q125" s="191" t="s">
        <v>2334</v>
      </c>
      <c r="R125" s="195" t="s">
        <v>2178</v>
      </c>
      <c r="S125" s="191" t="s">
        <v>2202</v>
      </c>
      <c r="T125" s="191" t="s">
        <v>2202</v>
      </c>
      <c r="U125" s="190" t="s">
        <v>2178</v>
      </c>
      <c r="V125" s="167" t="s">
        <v>2202</v>
      </c>
      <c r="W125" s="167" t="s">
        <v>2202</v>
      </c>
      <c r="X125" s="170" t="s">
        <v>6671</v>
      </c>
      <c r="Y125" s="170" t="s">
        <v>6747</v>
      </c>
      <c r="Z125" s="170" t="s">
        <v>6671</v>
      </c>
      <c r="AB125" s="184" t="s">
        <v>6751</v>
      </c>
      <c r="AC125" s="186" t="s">
        <v>2202</v>
      </c>
      <c r="AD125" s="170">
        <f>VLOOKUP(O125,CSAcctMap!A:B,2,FALSE)</f>
        <v>401019</v>
      </c>
      <c r="AE125" s="170" t="str">
        <f ca="1">VLOOKUP(AD125,CSAcctMap!B:F,5,FALSE)</f>
        <v>Accts Pay-Accrue/Reverse</v>
      </c>
    </row>
    <row r="126" spans="1:31" x14ac:dyDescent="0.2">
      <c r="A126" s="170" t="str">
        <f t="shared" si="2"/>
        <v>700.401095.0000.00000.000.000.000</v>
      </c>
      <c r="B126" s="184" t="s">
        <v>6752</v>
      </c>
      <c r="C126" s="185" t="s">
        <v>4649</v>
      </c>
      <c r="D126" s="186" t="s">
        <v>2142</v>
      </c>
      <c r="E126" s="186" t="s">
        <v>2202</v>
      </c>
      <c r="F126" s="186" t="s">
        <v>2334</v>
      </c>
      <c r="G126" s="186" t="s">
        <v>2178</v>
      </c>
      <c r="H126" s="186" t="s">
        <v>2178</v>
      </c>
      <c r="I126" s="186" t="s">
        <v>2178</v>
      </c>
      <c r="J126" s="186" t="s">
        <v>1214</v>
      </c>
      <c r="K126" s="184"/>
      <c r="L126" s="187" t="str">
        <f t="shared" si="3"/>
        <v>700.201085.0000.00000.000.0000.0000.000.0000.0000</v>
      </c>
      <c r="M126" s="187" t="s">
        <v>6245</v>
      </c>
      <c r="N126" s="191">
        <v>700</v>
      </c>
      <c r="O126" s="189">
        <v>201085</v>
      </c>
      <c r="P126" s="195" t="s">
        <v>2202</v>
      </c>
      <c r="Q126" s="191" t="s">
        <v>2334</v>
      </c>
      <c r="R126" s="195" t="s">
        <v>2178</v>
      </c>
      <c r="S126" s="191" t="s">
        <v>2202</v>
      </c>
      <c r="T126" s="191" t="s">
        <v>2202</v>
      </c>
      <c r="U126" s="190" t="s">
        <v>2178</v>
      </c>
      <c r="V126" s="167" t="s">
        <v>2202</v>
      </c>
      <c r="W126" s="167" t="s">
        <v>2202</v>
      </c>
      <c r="X126" s="170" t="s">
        <v>6671</v>
      </c>
      <c r="Y126" s="170" t="s">
        <v>6747</v>
      </c>
      <c r="Z126" s="170" t="s">
        <v>6671</v>
      </c>
      <c r="AB126" s="184" t="s">
        <v>6752</v>
      </c>
      <c r="AC126" s="186" t="s">
        <v>2202</v>
      </c>
      <c r="AD126" s="170">
        <f>VLOOKUP(O126,CSAcctMap!A:B,2,FALSE)</f>
        <v>401010</v>
      </c>
      <c r="AE126" s="170" t="str">
        <f ca="1">VLOOKUP(AD126,CSAcctMap!B:F,5,FALSE)</f>
        <v>Accts Pay-Trade</v>
      </c>
    </row>
    <row r="127" spans="1:31" x14ac:dyDescent="0.2">
      <c r="A127" s="170" t="str">
        <f t="shared" si="2"/>
        <v>700.401100.0000.00000.000.000.000</v>
      </c>
      <c r="B127" s="184" t="s">
        <v>6753</v>
      </c>
      <c r="C127" s="185" t="s">
        <v>4649</v>
      </c>
      <c r="D127" s="186" t="s">
        <v>4417</v>
      </c>
      <c r="E127" s="186" t="s">
        <v>2202</v>
      </c>
      <c r="F127" s="186" t="s">
        <v>2334</v>
      </c>
      <c r="G127" s="186" t="s">
        <v>2178</v>
      </c>
      <c r="H127" s="186" t="s">
        <v>2178</v>
      </c>
      <c r="I127" s="186" t="s">
        <v>2178</v>
      </c>
      <c r="J127" s="186" t="s">
        <v>1214</v>
      </c>
      <c r="K127" s="184"/>
      <c r="L127" s="187" t="str">
        <f t="shared" si="3"/>
        <v>700.203100.0000.00000.000.0000.0000.000.0000.0000</v>
      </c>
      <c r="M127" s="187" t="s">
        <v>3021</v>
      </c>
      <c r="N127" s="191">
        <v>700</v>
      </c>
      <c r="O127" s="189">
        <v>203100</v>
      </c>
      <c r="P127" s="195" t="s">
        <v>2202</v>
      </c>
      <c r="Q127" s="191" t="s">
        <v>2334</v>
      </c>
      <c r="R127" s="195" t="s">
        <v>2178</v>
      </c>
      <c r="S127" s="191" t="s">
        <v>2202</v>
      </c>
      <c r="T127" s="191" t="s">
        <v>2202</v>
      </c>
      <c r="U127" s="190" t="s">
        <v>2178</v>
      </c>
      <c r="V127" s="167" t="s">
        <v>2202</v>
      </c>
      <c r="W127" s="167" t="s">
        <v>2202</v>
      </c>
      <c r="X127" s="170" t="s">
        <v>6671</v>
      </c>
      <c r="Y127" s="170" t="s">
        <v>6747</v>
      </c>
      <c r="Z127" s="170" t="s">
        <v>6671</v>
      </c>
      <c r="AB127" s="184" t="s">
        <v>6753</v>
      </c>
      <c r="AC127" s="186" t="s">
        <v>2202</v>
      </c>
      <c r="AD127" s="170">
        <f>VLOOKUP(O127,CSAcctMap!A:B,2,FALSE)</f>
        <v>401100</v>
      </c>
      <c r="AE127" s="170" t="str">
        <f ca="1">VLOOKUP(AD127,CSAcctMap!B:F,5,FALSE)</f>
        <v>Accts Pay-Federal Excise Tax</v>
      </c>
    </row>
    <row r="128" spans="1:31" x14ac:dyDescent="0.2">
      <c r="A128" s="170" t="str">
        <f t="shared" si="2"/>
        <v>700.401100.0000.00000.100.000.000</v>
      </c>
      <c r="B128" s="184" t="s">
        <v>6753</v>
      </c>
      <c r="C128" s="185" t="s">
        <v>4649</v>
      </c>
      <c r="D128" s="186" t="s">
        <v>4417</v>
      </c>
      <c r="E128" s="186" t="s">
        <v>2202</v>
      </c>
      <c r="F128" s="186" t="s">
        <v>2334</v>
      </c>
      <c r="G128" s="186" t="s">
        <v>555</v>
      </c>
      <c r="H128" s="186" t="s">
        <v>2178</v>
      </c>
      <c r="I128" s="186" t="s">
        <v>2178</v>
      </c>
      <c r="J128" s="186" t="s">
        <v>1214</v>
      </c>
      <c r="K128" s="184"/>
      <c r="L128" s="187" t="str">
        <f t="shared" si="3"/>
        <v>700.203100.0000.00000.010.0000.0000.000.0000.0000</v>
      </c>
      <c r="M128" s="187" t="s">
        <v>3021</v>
      </c>
      <c r="N128" s="191">
        <v>700</v>
      </c>
      <c r="O128" s="189">
        <v>203100</v>
      </c>
      <c r="P128" s="195" t="s">
        <v>2202</v>
      </c>
      <c r="Q128" s="191" t="s">
        <v>2334</v>
      </c>
      <c r="R128" s="195" t="s">
        <v>2179</v>
      </c>
      <c r="S128" s="191" t="s">
        <v>2202</v>
      </c>
      <c r="T128" s="191" t="s">
        <v>2202</v>
      </c>
      <c r="U128" s="190" t="s">
        <v>2178</v>
      </c>
      <c r="V128" s="167" t="s">
        <v>2202</v>
      </c>
      <c r="W128" s="167" t="s">
        <v>2202</v>
      </c>
      <c r="X128" s="170" t="s">
        <v>6671</v>
      </c>
      <c r="Y128" s="170" t="s">
        <v>6747</v>
      </c>
      <c r="Z128" s="170" t="s">
        <v>6671</v>
      </c>
      <c r="AB128" s="184" t="s">
        <v>6753</v>
      </c>
      <c r="AC128" s="186" t="s">
        <v>2202</v>
      </c>
      <c r="AD128" s="170">
        <f>VLOOKUP(O128,CSAcctMap!A:B,2,FALSE)</f>
        <v>401100</v>
      </c>
      <c r="AE128" s="170" t="str">
        <f ca="1">VLOOKUP(AD128,CSAcctMap!B:F,5,FALSE)</f>
        <v>Accts Pay-Federal Excise Tax</v>
      </c>
    </row>
    <row r="129" spans="1:31" x14ac:dyDescent="0.2">
      <c r="A129" s="170" t="str">
        <f t="shared" si="2"/>
        <v>700.401110.0000.00000.010.000.000</v>
      </c>
      <c r="B129" s="184" t="s">
        <v>6754</v>
      </c>
      <c r="C129" s="185" t="s">
        <v>4649</v>
      </c>
      <c r="D129" s="186" t="s">
        <v>4404</v>
      </c>
      <c r="E129" s="186" t="s">
        <v>2202</v>
      </c>
      <c r="F129" s="186" t="s">
        <v>2334</v>
      </c>
      <c r="G129" s="186" t="s">
        <v>2179</v>
      </c>
      <c r="H129" s="186" t="s">
        <v>2178</v>
      </c>
      <c r="I129" s="186" t="s">
        <v>2178</v>
      </c>
      <c r="J129" s="186" t="s">
        <v>1214</v>
      </c>
      <c r="K129" s="184"/>
      <c r="L129" s="187" t="str">
        <f t="shared" si="3"/>
        <v>700.203201.0000.00000.001.0000.0000.000.0000.0000</v>
      </c>
      <c r="M129" s="187" t="s">
        <v>5622</v>
      </c>
      <c r="N129" s="191">
        <v>700</v>
      </c>
      <c r="O129" s="189">
        <v>203201</v>
      </c>
      <c r="P129" s="195" t="s">
        <v>2202</v>
      </c>
      <c r="Q129" s="191" t="s">
        <v>2334</v>
      </c>
      <c r="R129" s="195" t="s">
        <v>3778</v>
      </c>
      <c r="S129" s="191" t="s">
        <v>2202</v>
      </c>
      <c r="T129" s="191" t="s">
        <v>2202</v>
      </c>
      <c r="U129" s="190" t="s">
        <v>2178</v>
      </c>
      <c r="V129" s="167" t="s">
        <v>2202</v>
      </c>
      <c r="W129" s="167" t="s">
        <v>2202</v>
      </c>
      <c r="X129" s="170" t="s">
        <v>6671</v>
      </c>
      <c r="Y129" s="170" t="s">
        <v>6747</v>
      </c>
      <c r="Z129" s="170" t="s">
        <v>6671</v>
      </c>
      <c r="AB129" s="184" t="s">
        <v>6754</v>
      </c>
      <c r="AC129" s="186" t="s">
        <v>2202</v>
      </c>
      <c r="AD129" s="170">
        <f>VLOOKUP(O129,CSAcctMap!A:B,2,FALSE)</f>
        <v>401110</v>
      </c>
      <c r="AE129" s="170" t="str">
        <f ca="1">VLOOKUP(AD129,CSAcctMap!B:F,5,FALSE)</f>
        <v>Accts Pay-State Sales Tax</v>
      </c>
    </row>
    <row r="130" spans="1:31" x14ac:dyDescent="0.2">
      <c r="A130" s="170" t="str">
        <f t="shared" si="2"/>
        <v>700.401110.0000.00000.100.000.000</v>
      </c>
      <c r="B130" s="184" t="s">
        <v>6754</v>
      </c>
      <c r="C130" s="185" t="s">
        <v>4649</v>
      </c>
      <c r="D130" s="186" t="s">
        <v>4404</v>
      </c>
      <c r="E130" s="186" t="s">
        <v>2202</v>
      </c>
      <c r="F130" s="186" t="s">
        <v>2334</v>
      </c>
      <c r="G130" s="186" t="s">
        <v>555</v>
      </c>
      <c r="H130" s="186" t="s">
        <v>2178</v>
      </c>
      <c r="I130" s="186" t="s">
        <v>2178</v>
      </c>
      <c r="J130" s="186" t="s">
        <v>1214</v>
      </c>
      <c r="K130" s="184"/>
      <c r="L130" s="187" t="str">
        <f t="shared" si="3"/>
        <v>700.203201.0000.00000.010.0000.0000.000.0000.0000</v>
      </c>
      <c r="M130" s="187" t="s">
        <v>5622</v>
      </c>
      <c r="N130" s="191">
        <v>700</v>
      </c>
      <c r="O130" s="189">
        <v>203201</v>
      </c>
      <c r="P130" s="195" t="s">
        <v>2202</v>
      </c>
      <c r="Q130" s="191" t="s">
        <v>2334</v>
      </c>
      <c r="R130" s="195" t="s">
        <v>2179</v>
      </c>
      <c r="S130" s="191" t="s">
        <v>2202</v>
      </c>
      <c r="T130" s="191" t="s">
        <v>2202</v>
      </c>
      <c r="U130" s="190" t="s">
        <v>2178</v>
      </c>
      <c r="V130" s="167" t="s">
        <v>2202</v>
      </c>
      <c r="W130" s="167" t="s">
        <v>2202</v>
      </c>
      <c r="X130" s="170" t="s">
        <v>6671</v>
      </c>
      <c r="Y130" s="170" t="s">
        <v>6747</v>
      </c>
      <c r="Z130" s="170" t="s">
        <v>6671</v>
      </c>
      <c r="AB130" s="184" t="s">
        <v>6754</v>
      </c>
      <c r="AC130" s="186" t="s">
        <v>2202</v>
      </c>
      <c r="AD130" s="170">
        <f>VLOOKUP(O130,CSAcctMap!A:B,2,FALSE)</f>
        <v>401110</v>
      </c>
      <c r="AE130" s="170" t="str">
        <f ca="1">VLOOKUP(AD130,CSAcctMap!B:F,5,FALSE)</f>
        <v>Accts Pay-State Sales Tax</v>
      </c>
    </row>
    <row r="131" spans="1:31" x14ac:dyDescent="0.2">
      <c r="A131" s="170" t="str">
        <f t="shared" si="2"/>
        <v>700.401110.0000.00000.190.000.000</v>
      </c>
      <c r="B131" s="184" t="s">
        <v>6754</v>
      </c>
      <c r="C131" s="185" t="s">
        <v>4649</v>
      </c>
      <c r="D131" s="186" t="s">
        <v>4404</v>
      </c>
      <c r="E131" s="186" t="s">
        <v>2202</v>
      </c>
      <c r="F131" s="186" t="s">
        <v>2334</v>
      </c>
      <c r="G131" s="186" t="s">
        <v>4065</v>
      </c>
      <c r="H131" s="186" t="s">
        <v>2178</v>
      </c>
      <c r="I131" s="186" t="s">
        <v>2178</v>
      </c>
      <c r="J131" s="186" t="s">
        <v>1214</v>
      </c>
      <c r="K131" s="184"/>
      <c r="L131" s="187" t="str">
        <f t="shared" si="3"/>
        <v>700.203201.0000.00000.019.0000.0000.000.0000.0000</v>
      </c>
      <c r="M131" s="187" t="s">
        <v>5622</v>
      </c>
      <c r="N131" s="191">
        <v>700</v>
      </c>
      <c r="O131" s="189">
        <v>203201</v>
      </c>
      <c r="P131" s="195" t="s">
        <v>2202</v>
      </c>
      <c r="Q131" s="191" t="s">
        <v>2334</v>
      </c>
      <c r="R131" s="195" t="s">
        <v>6578</v>
      </c>
      <c r="S131" s="191" t="s">
        <v>2202</v>
      </c>
      <c r="T131" s="191" t="s">
        <v>2202</v>
      </c>
      <c r="U131" s="190" t="s">
        <v>2178</v>
      </c>
      <c r="V131" s="167" t="s">
        <v>2202</v>
      </c>
      <c r="W131" s="167" t="s">
        <v>2202</v>
      </c>
      <c r="X131" s="170" t="s">
        <v>6671</v>
      </c>
      <c r="Y131" s="170" t="s">
        <v>6747</v>
      </c>
      <c r="Z131" s="170" t="s">
        <v>6671</v>
      </c>
      <c r="AB131" s="184" t="s">
        <v>6754</v>
      </c>
      <c r="AC131" s="186" t="s">
        <v>2202</v>
      </c>
      <c r="AD131" s="170">
        <f>VLOOKUP(O131,CSAcctMap!A:B,2,FALSE)</f>
        <v>401110</v>
      </c>
      <c r="AE131" s="170" t="str">
        <f ca="1">VLOOKUP(AD131,CSAcctMap!B:F,5,FALSE)</f>
        <v>Accts Pay-State Sales Tax</v>
      </c>
    </row>
    <row r="132" spans="1:31" x14ac:dyDescent="0.2">
      <c r="A132" s="170" t="str">
        <f t="shared" si="2"/>
        <v>700.401110.0000.00000.250.000.000</v>
      </c>
      <c r="B132" s="184" t="s">
        <v>6754</v>
      </c>
      <c r="C132" s="185" t="s">
        <v>4649</v>
      </c>
      <c r="D132" s="186" t="s">
        <v>4404</v>
      </c>
      <c r="E132" s="186" t="s">
        <v>2202</v>
      </c>
      <c r="F132" s="186" t="s">
        <v>2334</v>
      </c>
      <c r="G132" s="186" t="s">
        <v>4648</v>
      </c>
      <c r="H132" s="186" t="s">
        <v>2178</v>
      </c>
      <c r="I132" s="186" t="s">
        <v>2178</v>
      </c>
      <c r="J132" s="186" t="s">
        <v>1214</v>
      </c>
      <c r="K132" s="184"/>
      <c r="L132" s="187" t="str">
        <f t="shared" si="3"/>
        <v>700.203201.0000.00000.025.0000.0000.000.0000.0000</v>
      </c>
      <c r="M132" s="187" t="s">
        <v>5622</v>
      </c>
      <c r="N132" s="191">
        <v>700</v>
      </c>
      <c r="O132" s="189">
        <v>203201</v>
      </c>
      <c r="P132" s="195" t="s">
        <v>2202</v>
      </c>
      <c r="Q132" s="191" t="s">
        <v>2334</v>
      </c>
      <c r="R132" s="195" t="s">
        <v>6692</v>
      </c>
      <c r="S132" s="191" t="s">
        <v>2202</v>
      </c>
      <c r="T132" s="191" t="s">
        <v>2202</v>
      </c>
      <c r="U132" s="190" t="s">
        <v>2178</v>
      </c>
      <c r="V132" s="167" t="s">
        <v>2202</v>
      </c>
      <c r="W132" s="167" t="s">
        <v>2202</v>
      </c>
      <c r="X132" s="170" t="s">
        <v>6671</v>
      </c>
      <c r="Y132" s="170" t="s">
        <v>6747</v>
      </c>
      <c r="Z132" s="170" t="s">
        <v>6671</v>
      </c>
      <c r="AB132" s="184" t="s">
        <v>6754</v>
      </c>
      <c r="AC132" s="186" t="s">
        <v>2202</v>
      </c>
      <c r="AD132" s="170">
        <f>VLOOKUP(O132,CSAcctMap!A:B,2,FALSE)</f>
        <v>401110</v>
      </c>
      <c r="AE132" s="170" t="str">
        <f ca="1">VLOOKUP(AD132,CSAcctMap!B:F,5,FALSE)</f>
        <v>Accts Pay-State Sales Tax</v>
      </c>
    </row>
    <row r="133" spans="1:31" x14ac:dyDescent="0.2">
      <c r="A133" s="170" t="str">
        <f t="shared" si="2"/>
        <v>700.401110.0000.00000.430.000.000</v>
      </c>
      <c r="B133" s="184" t="s">
        <v>6754</v>
      </c>
      <c r="C133" s="185" t="s">
        <v>4649</v>
      </c>
      <c r="D133" s="186" t="s">
        <v>4404</v>
      </c>
      <c r="E133" s="186" t="s">
        <v>2202</v>
      </c>
      <c r="F133" s="186" t="s">
        <v>2334</v>
      </c>
      <c r="G133" s="186" t="s">
        <v>1565</v>
      </c>
      <c r="H133" s="186" t="s">
        <v>2178</v>
      </c>
      <c r="I133" s="186" t="s">
        <v>2178</v>
      </c>
      <c r="J133" s="186" t="s">
        <v>1214</v>
      </c>
      <c r="K133" s="184"/>
      <c r="L133" s="187" t="str">
        <f t="shared" si="3"/>
        <v>700.203201.0000.00000.043.0000.0000.000.0000.0000</v>
      </c>
      <c r="M133" s="187" t="s">
        <v>5622</v>
      </c>
      <c r="N133" s="191">
        <v>700</v>
      </c>
      <c r="O133" s="189">
        <v>203201</v>
      </c>
      <c r="P133" s="195" t="s">
        <v>2202</v>
      </c>
      <c r="Q133" s="191" t="s">
        <v>2334</v>
      </c>
      <c r="R133" s="195" t="s">
        <v>6755</v>
      </c>
      <c r="S133" s="191" t="s">
        <v>2202</v>
      </c>
      <c r="T133" s="191" t="s">
        <v>2202</v>
      </c>
      <c r="U133" s="190" t="s">
        <v>2178</v>
      </c>
      <c r="V133" s="167" t="s">
        <v>2202</v>
      </c>
      <c r="W133" s="167" t="s">
        <v>2202</v>
      </c>
      <c r="X133" s="170" t="s">
        <v>6671</v>
      </c>
      <c r="Y133" s="170" t="s">
        <v>6747</v>
      </c>
      <c r="Z133" s="170" t="s">
        <v>6671</v>
      </c>
      <c r="AB133" s="184" t="s">
        <v>6754</v>
      </c>
      <c r="AC133" s="186" t="s">
        <v>2202</v>
      </c>
      <c r="AD133" s="170">
        <f>VLOOKUP(O133,CSAcctMap!A:B,2,FALSE)</f>
        <v>401110</v>
      </c>
      <c r="AE133" s="170" t="str">
        <f ca="1">VLOOKUP(AD133,CSAcctMap!B:F,5,FALSE)</f>
        <v>Accts Pay-State Sales Tax</v>
      </c>
    </row>
    <row r="134" spans="1:31" x14ac:dyDescent="0.2">
      <c r="A134" s="170" t="str">
        <f t="shared" ref="A134:A197" si="4">CONCATENATE(C134,".",D134,".",E134,".",F134,".",G134,".",H134,".",I134)</f>
        <v>700.401115.0000.00000.000.000.000</v>
      </c>
      <c r="B134" s="184" t="s">
        <v>6756</v>
      </c>
      <c r="C134" s="185" t="s">
        <v>4649</v>
      </c>
      <c r="D134" s="186" t="s">
        <v>4418</v>
      </c>
      <c r="E134" s="186" t="s">
        <v>2202</v>
      </c>
      <c r="F134" s="186" t="s">
        <v>2334</v>
      </c>
      <c r="G134" s="186" t="s">
        <v>2178</v>
      </c>
      <c r="H134" s="186" t="s">
        <v>2178</v>
      </c>
      <c r="I134" s="186" t="s">
        <v>2178</v>
      </c>
      <c r="J134" s="186" t="s">
        <v>1214</v>
      </c>
      <c r="K134" s="184"/>
      <c r="L134" s="187" t="str">
        <f t="shared" ref="L134:L197" si="5">CONCATENATE(N134,".",O134,".",P134,".",Q134,".",R134,".",S134,".",T134,".",U134,".",V134,".",W134)</f>
        <v>700.203201.0000.00000.000.0000.0000.000.0000.0000</v>
      </c>
      <c r="M134" s="187" t="s">
        <v>5622</v>
      </c>
      <c r="N134" s="191">
        <v>700</v>
      </c>
      <c r="O134" s="189">
        <v>203201</v>
      </c>
      <c r="P134" s="195" t="s">
        <v>2202</v>
      </c>
      <c r="Q134" s="191" t="s">
        <v>2334</v>
      </c>
      <c r="R134" s="195" t="s">
        <v>2178</v>
      </c>
      <c r="S134" s="191" t="s">
        <v>2202</v>
      </c>
      <c r="T134" s="191" t="s">
        <v>2202</v>
      </c>
      <c r="U134" s="190" t="s">
        <v>2178</v>
      </c>
      <c r="V134" s="167" t="s">
        <v>2202</v>
      </c>
      <c r="W134" s="167" t="s">
        <v>2202</v>
      </c>
      <c r="X134" s="170" t="s">
        <v>6671</v>
      </c>
      <c r="Y134" s="170" t="s">
        <v>6747</v>
      </c>
      <c r="Z134" s="170" t="s">
        <v>6671</v>
      </c>
      <c r="AB134" s="184" t="s">
        <v>6756</v>
      </c>
      <c r="AC134" s="186" t="s">
        <v>2202</v>
      </c>
      <c r="AD134" s="170">
        <f>VLOOKUP(O134,CSAcctMap!A:B,2,FALSE)</f>
        <v>401110</v>
      </c>
      <c r="AE134" s="170" t="str">
        <f ca="1">VLOOKUP(AD134,CSAcctMap!B:F,5,FALSE)</f>
        <v>Accts Pay-State Sales Tax</v>
      </c>
    </row>
    <row r="135" spans="1:31" x14ac:dyDescent="0.2">
      <c r="A135" s="170" t="str">
        <f t="shared" si="4"/>
        <v>700.401115.0000.00000.250.000.000</v>
      </c>
      <c r="B135" s="184" t="s">
        <v>6756</v>
      </c>
      <c r="C135" s="185" t="s">
        <v>4649</v>
      </c>
      <c r="D135" s="186" t="s">
        <v>4418</v>
      </c>
      <c r="E135" s="186" t="s">
        <v>2202</v>
      </c>
      <c r="F135" s="186" t="s">
        <v>2334</v>
      </c>
      <c r="G135" s="186" t="s">
        <v>4648</v>
      </c>
      <c r="H135" s="186" t="s">
        <v>2178</v>
      </c>
      <c r="I135" s="186" t="s">
        <v>2178</v>
      </c>
      <c r="J135" s="186" t="s">
        <v>1214</v>
      </c>
      <c r="K135" s="184"/>
      <c r="L135" s="187" t="str">
        <f t="shared" si="5"/>
        <v>700.203201.0000.00000.025.0000.0000.000.0000.0000</v>
      </c>
      <c r="M135" s="187" t="s">
        <v>5622</v>
      </c>
      <c r="N135" s="191">
        <v>700</v>
      </c>
      <c r="O135" s="189">
        <v>203201</v>
      </c>
      <c r="P135" s="195" t="s">
        <v>2202</v>
      </c>
      <c r="Q135" s="191" t="s">
        <v>2334</v>
      </c>
      <c r="R135" s="195" t="s">
        <v>6692</v>
      </c>
      <c r="S135" s="191" t="s">
        <v>2202</v>
      </c>
      <c r="T135" s="191" t="s">
        <v>2202</v>
      </c>
      <c r="U135" s="190" t="s">
        <v>2178</v>
      </c>
      <c r="V135" s="167" t="s">
        <v>2202</v>
      </c>
      <c r="W135" s="167" t="s">
        <v>2202</v>
      </c>
      <c r="X135" s="170" t="s">
        <v>6671</v>
      </c>
      <c r="Y135" s="170" t="s">
        <v>6747</v>
      </c>
      <c r="Z135" s="170" t="s">
        <v>6671</v>
      </c>
      <c r="AB135" s="184" t="s">
        <v>6756</v>
      </c>
      <c r="AC135" s="186" t="s">
        <v>2202</v>
      </c>
      <c r="AD135" s="170">
        <f>VLOOKUP(O135,CSAcctMap!A:B,2,FALSE)</f>
        <v>401110</v>
      </c>
      <c r="AE135" s="170" t="str">
        <f ca="1">VLOOKUP(AD135,CSAcctMap!B:F,5,FALSE)</f>
        <v>Accts Pay-State Sales Tax</v>
      </c>
    </row>
    <row r="136" spans="1:31" x14ac:dyDescent="0.2">
      <c r="A136" s="170" t="str">
        <f t="shared" si="4"/>
        <v>700.401130.0000.00000.000.000.000</v>
      </c>
      <c r="B136" s="184" t="s">
        <v>6757</v>
      </c>
      <c r="C136" s="185" t="s">
        <v>4649</v>
      </c>
      <c r="D136" s="186" t="s">
        <v>4412</v>
      </c>
      <c r="E136" s="186" t="s">
        <v>2202</v>
      </c>
      <c r="F136" s="186" t="s">
        <v>2334</v>
      </c>
      <c r="G136" s="186" t="s">
        <v>2178</v>
      </c>
      <c r="H136" s="186" t="s">
        <v>2178</v>
      </c>
      <c r="I136" s="186" t="s">
        <v>2178</v>
      </c>
      <c r="J136" s="186" t="s">
        <v>1214</v>
      </c>
      <c r="K136" s="184"/>
      <c r="L136" s="187" t="str">
        <f t="shared" si="5"/>
        <v>700.203301.0000.00000.000.0000.0000.000.0000.0000</v>
      </c>
      <c r="M136" s="187" t="s">
        <v>5623</v>
      </c>
      <c r="N136" s="191">
        <v>700</v>
      </c>
      <c r="O136" s="189">
        <v>203301</v>
      </c>
      <c r="P136" s="195" t="s">
        <v>2202</v>
      </c>
      <c r="Q136" s="191" t="s">
        <v>2334</v>
      </c>
      <c r="R136" s="195" t="s">
        <v>2178</v>
      </c>
      <c r="S136" s="191" t="s">
        <v>2202</v>
      </c>
      <c r="T136" s="191" t="s">
        <v>2202</v>
      </c>
      <c r="U136" s="190" t="s">
        <v>2178</v>
      </c>
      <c r="V136" s="167" t="s">
        <v>2202</v>
      </c>
      <c r="W136" s="167" t="s">
        <v>2202</v>
      </c>
      <c r="X136" s="170" t="s">
        <v>6671</v>
      </c>
      <c r="Y136" s="170" t="s">
        <v>6747</v>
      </c>
      <c r="Z136" s="170" t="s">
        <v>6671</v>
      </c>
      <c r="AB136" s="184" t="s">
        <v>6757</v>
      </c>
      <c r="AC136" s="186" t="s">
        <v>2202</v>
      </c>
      <c r="AD136" s="170">
        <f>VLOOKUP(O136,CSAcctMap!A:B,2,FALSE)</f>
        <v>401130</v>
      </c>
      <c r="AE136" s="170" t="str">
        <f ca="1">VLOOKUP(AD136,CSAcctMap!B:F,5,FALSE)</f>
        <v>Accts Pay-E911 County Tax</v>
      </c>
    </row>
    <row r="137" spans="1:31" x14ac:dyDescent="0.2">
      <c r="A137" s="170" t="str">
        <f t="shared" si="4"/>
        <v>700.401130.0000.00000.010.000.000</v>
      </c>
      <c r="B137" s="184" t="s">
        <v>6757</v>
      </c>
      <c r="C137" s="185" t="s">
        <v>4649</v>
      </c>
      <c r="D137" s="186" t="s">
        <v>4412</v>
      </c>
      <c r="E137" s="186" t="s">
        <v>2202</v>
      </c>
      <c r="F137" s="186" t="s">
        <v>2334</v>
      </c>
      <c r="G137" s="186" t="s">
        <v>2179</v>
      </c>
      <c r="H137" s="186" t="s">
        <v>2178</v>
      </c>
      <c r="I137" s="186" t="s">
        <v>2178</v>
      </c>
      <c r="J137" s="186" t="s">
        <v>1214</v>
      </c>
      <c r="K137" s="184"/>
      <c r="L137" s="187" t="str">
        <f t="shared" si="5"/>
        <v>700.203301.0000.00000.001.0000.0000.000.0000.0000</v>
      </c>
      <c r="M137" s="187" t="s">
        <v>5623</v>
      </c>
      <c r="N137" s="191">
        <v>700</v>
      </c>
      <c r="O137" s="189">
        <v>203301</v>
      </c>
      <c r="P137" s="195" t="s">
        <v>2202</v>
      </c>
      <c r="Q137" s="191" t="s">
        <v>2334</v>
      </c>
      <c r="R137" s="195" t="s">
        <v>3778</v>
      </c>
      <c r="S137" s="191" t="s">
        <v>2202</v>
      </c>
      <c r="T137" s="191" t="s">
        <v>2202</v>
      </c>
      <c r="U137" s="190" t="s">
        <v>2178</v>
      </c>
      <c r="V137" s="167" t="s">
        <v>2202</v>
      </c>
      <c r="W137" s="167" t="s">
        <v>2202</v>
      </c>
      <c r="X137" s="170" t="s">
        <v>6671</v>
      </c>
      <c r="Y137" s="170" t="s">
        <v>6747</v>
      </c>
      <c r="Z137" s="170" t="s">
        <v>6671</v>
      </c>
      <c r="AB137" s="184" t="s">
        <v>6757</v>
      </c>
      <c r="AC137" s="186" t="s">
        <v>2202</v>
      </c>
      <c r="AD137" s="170">
        <f>VLOOKUP(O137,CSAcctMap!A:B,2,FALSE)</f>
        <v>401130</v>
      </c>
      <c r="AE137" s="170" t="str">
        <f ca="1">VLOOKUP(AD137,CSAcctMap!B:F,5,FALSE)</f>
        <v>Accts Pay-E911 County Tax</v>
      </c>
    </row>
    <row r="138" spans="1:31" x14ac:dyDescent="0.2">
      <c r="A138" s="170" t="str">
        <f t="shared" si="4"/>
        <v>700.401130.0000.00000.430.000.000</v>
      </c>
      <c r="B138" s="184" t="s">
        <v>6757</v>
      </c>
      <c r="C138" s="185" t="s">
        <v>4649</v>
      </c>
      <c r="D138" s="186" t="s">
        <v>4412</v>
      </c>
      <c r="E138" s="186" t="s">
        <v>2202</v>
      </c>
      <c r="F138" s="186" t="s">
        <v>2334</v>
      </c>
      <c r="G138" s="186" t="s">
        <v>1565</v>
      </c>
      <c r="H138" s="186" t="s">
        <v>2178</v>
      </c>
      <c r="I138" s="186" t="s">
        <v>2178</v>
      </c>
      <c r="J138" s="186" t="s">
        <v>1214</v>
      </c>
      <c r="K138" s="184"/>
      <c r="L138" s="187" t="str">
        <f t="shared" si="5"/>
        <v>700.203301.0000.00000.043.0000.0000.000.0000.0000</v>
      </c>
      <c r="M138" s="187" t="s">
        <v>5623</v>
      </c>
      <c r="N138" s="191">
        <v>700</v>
      </c>
      <c r="O138" s="189">
        <v>203301</v>
      </c>
      <c r="P138" s="195" t="s">
        <v>2202</v>
      </c>
      <c r="Q138" s="191" t="s">
        <v>2334</v>
      </c>
      <c r="R138" s="195" t="s">
        <v>6755</v>
      </c>
      <c r="S138" s="191" t="s">
        <v>2202</v>
      </c>
      <c r="T138" s="191" t="s">
        <v>2202</v>
      </c>
      <c r="U138" s="190" t="s">
        <v>2178</v>
      </c>
      <c r="V138" s="167" t="s">
        <v>2202</v>
      </c>
      <c r="W138" s="167" t="s">
        <v>2202</v>
      </c>
      <c r="X138" s="170" t="s">
        <v>6671</v>
      </c>
      <c r="Y138" s="170" t="s">
        <v>6747</v>
      </c>
      <c r="Z138" s="170" t="s">
        <v>6671</v>
      </c>
      <c r="AB138" s="184" t="s">
        <v>6757</v>
      </c>
      <c r="AC138" s="186" t="s">
        <v>2202</v>
      </c>
      <c r="AD138" s="170">
        <f>VLOOKUP(O138,CSAcctMap!A:B,2,FALSE)</f>
        <v>401130</v>
      </c>
      <c r="AE138" s="170" t="str">
        <f ca="1">VLOOKUP(AD138,CSAcctMap!B:F,5,FALSE)</f>
        <v>Accts Pay-E911 County Tax</v>
      </c>
    </row>
    <row r="139" spans="1:31" x14ac:dyDescent="0.2">
      <c r="A139" s="170" t="str">
        <f t="shared" si="4"/>
        <v>700.401135.0000.00000.000.000.000</v>
      </c>
      <c r="B139" s="184" t="s">
        <v>6758</v>
      </c>
      <c r="C139" s="185" t="s">
        <v>4649</v>
      </c>
      <c r="D139" s="186" t="s">
        <v>4413</v>
      </c>
      <c r="E139" s="186" t="s">
        <v>2202</v>
      </c>
      <c r="F139" s="186" t="s">
        <v>2334</v>
      </c>
      <c r="G139" s="186" t="s">
        <v>2178</v>
      </c>
      <c r="H139" s="186" t="s">
        <v>2178</v>
      </c>
      <c r="I139" s="186" t="s">
        <v>2178</v>
      </c>
      <c r="J139" s="186" t="s">
        <v>1214</v>
      </c>
      <c r="K139" s="184"/>
      <c r="L139" s="187" t="str">
        <f t="shared" si="5"/>
        <v>700.203301.0000.00000.000.0000.0000.000.0000.0000</v>
      </c>
      <c r="M139" s="187" t="s">
        <v>5623</v>
      </c>
      <c r="N139" s="191">
        <v>700</v>
      </c>
      <c r="O139" s="189">
        <v>203301</v>
      </c>
      <c r="P139" s="195" t="s">
        <v>2202</v>
      </c>
      <c r="Q139" s="191" t="s">
        <v>2334</v>
      </c>
      <c r="R139" s="195" t="s">
        <v>2178</v>
      </c>
      <c r="S139" s="191" t="s">
        <v>2202</v>
      </c>
      <c r="T139" s="191" t="s">
        <v>2202</v>
      </c>
      <c r="U139" s="190" t="s">
        <v>2178</v>
      </c>
      <c r="V139" s="167" t="s">
        <v>2202</v>
      </c>
      <c r="W139" s="167" t="s">
        <v>2202</v>
      </c>
      <c r="X139" s="170" t="s">
        <v>6671</v>
      </c>
      <c r="Y139" s="170" t="s">
        <v>6747</v>
      </c>
      <c r="Z139" s="170" t="s">
        <v>6671</v>
      </c>
      <c r="AB139" s="184" t="s">
        <v>6758</v>
      </c>
      <c r="AC139" s="186" t="s">
        <v>2202</v>
      </c>
      <c r="AD139" s="170">
        <f>VLOOKUP(O139,CSAcctMap!A:B,2,FALSE)</f>
        <v>401130</v>
      </c>
      <c r="AE139" s="170" t="str">
        <f ca="1">VLOOKUP(AD139,CSAcctMap!B:F,5,FALSE)</f>
        <v>Accts Pay-E911 County Tax</v>
      </c>
    </row>
    <row r="140" spans="1:31" x14ac:dyDescent="0.2">
      <c r="A140" s="170" t="str">
        <f t="shared" si="4"/>
        <v>700.401150.0000.00000.000.000.000</v>
      </c>
      <c r="B140" s="184" t="s">
        <v>6759</v>
      </c>
      <c r="C140" s="185" t="s">
        <v>4649</v>
      </c>
      <c r="D140" s="186" t="s">
        <v>4405</v>
      </c>
      <c r="E140" s="186" t="s">
        <v>2202</v>
      </c>
      <c r="F140" s="186" t="s">
        <v>2334</v>
      </c>
      <c r="G140" s="186" t="s">
        <v>2178</v>
      </c>
      <c r="H140" s="186" t="s">
        <v>2178</v>
      </c>
      <c r="I140" s="186" t="s">
        <v>2178</v>
      </c>
      <c r="J140" s="186" t="s">
        <v>1214</v>
      </c>
      <c r="K140" s="184"/>
      <c r="L140" s="187" t="str">
        <f t="shared" si="5"/>
        <v>700.203301.0000.00000.000.0000.0000.000.0000.0000</v>
      </c>
      <c r="M140" s="187" t="s">
        <v>5623</v>
      </c>
      <c r="N140" s="191">
        <v>700</v>
      </c>
      <c r="O140" s="189">
        <v>203301</v>
      </c>
      <c r="P140" s="195" t="s">
        <v>2202</v>
      </c>
      <c r="Q140" s="191" t="s">
        <v>2334</v>
      </c>
      <c r="R140" s="195" t="s">
        <v>2178</v>
      </c>
      <c r="S140" s="191" t="s">
        <v>2202</v>
      </c>
      <c r="T140" s="191" t="s">
        <v>2202</v>
      </c>
      <c r="U140" s="190" t="s">
        <v>2178</v>
      </c>
      <c r="V140" s="167" t="s">
        <v>2202</v>
      </c>
      <c r="W140" s="167" t="s">
        <v>2202</v>
      </c>
      <c r="X140" s="170" t="s">
        <v>6671</v>
      </c>
      <c r="Y140" s="170" t="s">
        <v>6747</v>
      </c>
      <c r="Z140" s="170" t="s">
        <v>6671</v>
      </c>
      <c r="AB140" s="184" t="s">
        <v>6759</v>
      </c>
      <c r="AC140" s="186" t="s">
        <v>2202</v>
      </c>
      <c r="AD140" s="170">
        <f>VLOOKUP(O140,CSAcctMap!A:B,2,FALSE)</f>
        <v>401130</v>
      </c>
      <c r="AE140" s="170" t="str">
        <f ca="1">VLOOKUP(AD140,CSAcctMap!B:F,5,FALSE)</f>
        <v>Accts Pay-E911 County Tax</v>
      </c>
    </row>
    <row r="141" spans="1:31" x14ac:dyDescent="0.2">
      <c r="A141" s="170" t="str">
        <f t="shared" si="4"/>
        <v>700.401150.0000.00000.010.000.000</v>
      </c>
      <c r="B141" s="184" t="s">
        <v>6759</v>
      </c>
      <c r="C141" s="185" t="s">
        <v>4649</v>
      </c>
      <c r="D141" s="186" t="s">
        <v>4405</v>
      </c>
      <c r="E141" s="186" t="s">
        <v>2202</v>
      </c>
      <c r="F141" s="186" t="s">
        <v>2334</v>
      </c>
      <c r="G141" s="186" t="s">
        <v>2179</v>
      </c>
      <c r="H141" s="186" t="s">
        <v>2178</v>
      </c>
      <c r="I141" s="186" t="s">
        <v>2178</v>
      </c>
      <c r="J141" s="186" t="s">
        <v>1214</v>
      </c>
      <c r="K141" s="184"/>
      <c r="L141" s="187" t="str">
        <f t="shared" si="5"/>
        <v>700.203301.0000.00000.001.0000.0000.000.0000.0000</v>
      </c>
      <c r="M141" s="187" t="s">
        <v>5623</v>
      </c>
      <c r="N141" s="191">
        <v>700</v>
      </c>
      <c r="O141" s="189">
        <v>203301</v>
      </c>
      <c r="P141" s="195" t="s">
        <v>2202</v>
      </c>
      <c r="Q141" s="191" t="s">
        <v>2334</v>
      </c>
      <c r="R141" s="195" t="s">
        <v>3778</v>
      </c>
      <c r="S141" s="191" t="s">
        <v>2202</v>
      </c>
      <c r="T141" s="191" t="s">
        <v>2202</v>
      </c>
      <c r="U141" s="190" t="s">
        <v>2178</v>
      </c>
      <c r="V141" s="167" t="s">
        <v>2202</v>
      </c>
      <c r="W141" s="167" t="s">
        <v>2202</v>
      </c>
      <c r="X141" s="170" t="s">
        <v>6671</v>
      </c>
      <c r="Y141" s="170" t="s">
        <v>6747</v>
      </c>
      <c r="Z141" s="170" t="s">
        <v>6671</v>
      </c>
      <c r="AB141" s="184" t="s">
        <v>6759</v>
      </c>
      <c r="AC141" s="186" t="s">
        <v>2202</v>
      </c>
      <c r="AD141" s="170">
        <f>VLOOKUP(O141,CSAcctMap!A:B,2,FALSE)</f>
        <v>401130</v>
      </c>
      <c r="AE141" s="170" t="str">
        <f ca="1">VLOOKUP(AD141,CSAcctMap!B:F,5,FALSE)</f>
        <v>Accts Pay-E911 County Tax</v>
      </c>
    </row>
    <row r="142" spans="1:31" x14ac:dyDescent="0.2">
      <c r="A142" s="170" t="str">
        <f t="shared" si="4"/>
        <v>700.401180.0000.00000.000.000.000</v>
      </c>
      <c r="B142" s="184" t="s">
        <v>6760</v>
      </c>
      <c r="C142" s="185" t="s">
        <v>4649</v>
      </c>
      <c r="D142" s="186" t="s">
        <v>4406</v>
      </c>
      <c r="E142" s="186" t="s">
        <v>2202</v>
      </c>
      <c r="F142" s="186" t="s">
        <v>2334</v>
      </c>
      <c r="G142" s="186" t="s">
        <v>2178</v>
      </c>
      <c r="H142" s="186" t="s">
        <v>2178</v>
      </c>
      <c r="I142" s="186" t="s">
        <v>2178</v>
      </c>
      <c r="J142" s="186" t="s">
        <v>1214</v>
      </c>
      <c r="K142" s="184"/>
      <c r="L142" s="187" t="str">
        <f t="shared" si="5"/>
        <v>700.203201.0000.00000.000.0000.0000.000.0000.0000</v>
      </c>
      <c r="M142" s="187" t="s">
        <v>5622</v>
      </c>
      <c r="N142" s="191">
        <v>700</v>
      </c>
      <c r="O142" s="191">
        <v>203201</v>
      </c>
      <c r="P142" s="195" t="s">
        <v>2202</v>
      </c>
      <c r="Q142" s="191" t="s">
        <v>2334</v>
      </c>
      <c r="R142" s="195" t="s">
        <v>2178</v>
      </c>
      <c r="S142" s="191" t="s">
        <v>2202</v>
      </c>
      <c r="T142" s="191" t="s">
        <v>2202</v>
      </c>
      <c r="U142" s="190" t="s">
        <v>2178</v>
      </c>
      <c r="V142" s="167" t="s">
        <v>2202</v>
      </c>
      <c r="W142" s="167" t="s">
        <v>2202</v>
      </c>
      <c r="X142" s="170" t="s">
        <v>6671</v>
      </c>
      <c r="Y142" s="170" t="s">
        <v>6747</v>
      </c>
      <c r="Z142" s="170" t="s">
        <v>6671</v>
      </c>
      <c r="AB142" s="184" t="s">
        <v>6760</v>
      </c>
      <c r="AC142" s="186" t="s">
        <v>2202</v>
      </c>
      <c r="AD142" s="170">
        <f>VLOOKUP(O142,CSAcctMap!A:B,2,FALSE)</f>
        <v>401110</v>
      </c>
      <c r="AE142" s="170" t="str">
        <f ca="1">VLOOKUP(AD142,CSAcctMap!B:F,5,FALSE)</f>
        <v>Accts Pay-State Sales Tax</v>
      </c>
    </row>
    <row r="143" spans="1:31" x14ac:dyDescent="0.2">
      <c r="A143" s="170" t="str">
        <f t="shared" si="4"/>
        <v>700.401180.0000.00000.000.001.000</v>
      </c>
      <c r="B143" s="184" t="s">
        <v>6760</v>
      </c>
      <c r="C143" s="185" t="s">
        <v>4649</v>
      </c>
      <c r="D143" s="186" t="s">
        <v>4406</v>
      </c>
      <c r="E143" s="186" t="s">
        <v>2202</v>
      </c>
      <c r="F143" s="186" t="s">
        <v>2334</v>
      </c>
      <c r="G143" s="186" t="s">
        <v>2178</v>
      </c>
      <c r="H143" s="186" t="s">
        <v>3778</v>
      </c>
      <c r="I143" s="186" t="s">
        <v>2178</v>
      </c>
      <c r="J143" s="186" t="s">
        <v>1214</v>
      </c>
      <c r="K143" s="184"/>
      <c r="L143" s="187" t="str">
        <f t="shared" si="5"/>
        <v>700.203201.0000.00000.000.0000.0000.000.0000.0000</v>
      </c>
      <c r="M143" s="187" t="s">
        <v>5622</v>
      </c>
      <c r="N143" s="191">
        <v>700</v>
      </c>
      <c r="O143" s="191">
        <v>203201</v>
      </c>
      <c r="P143" s="195" t="s">
        <v>2202</v>
      </c>
      <c r="Q143" s="191" t="s">
        <v>2334</v>
      </c>
      <c r="R143" s="195" t="s">
        <v>2178</v>
      </c>
      <c r="S143" s="191" t="s">
        <v>2202</v>
      </c>
      <c r="T143" s="191" t="s">
        <v>2202</v>
      </c>
      <c r="U143" s="190" t="s">
        <v>2178</v>
      </c>
      <c r="V143" s="167" t="s">
        <v>2202</v>
      </c>
      <c r="W143" s="167" t="s">
        <v>2202</v>
      </c>
      <c r="X143" s="170" t="s">
        <v>6671</v>
      </c>
      <c r="Y143" s="170" t="s">
        <v>6747</v>
      </c>
      <c r="Z143" s="170" t="s">
        <v>6671</v>
      </c>
      <c r="AB143" s="184" t="s">
        <v>6760</v>
      </c>
      <c r="AC143" s="186" t="s">
        <v>2202</v>
      </c>
      <c r="AD143" s="170">
        <f>VLOOKUP(O143,CSAcctMap!A:B,2,FALSE)</f>
        <v>401110</v>
      </c>
      <c r="AE143" s="170" t="str">
        <f ca="1">VLOOKUP(AD143,CSAcctMap!B:F,5,FALSE)</f>
        <v>Accts Pay-State Sales Tax</v>
      </c>
    </row>
    <row r="144" spans="1:31" x14ac:dyDescent="0.2">
      <c r="A144" s="170" t="str">
        <f t="shared" si="4"/>
        <v>700.401180.0000.00000.000.002.000</v>
      </c>
      <c r="B144" s="184" t="s">
        <v>6760</v>
      </c>
      <c r="C144" s="185" t="s">
        <v>4649</v>
      </c>
      <c r="D144" s="186" t="s">
        <v>4406</v>
      </c>
      <c r="E144" s="186" t="s">
        <v>2202</v>
      </c>
      <c r="F144" s="186" t="s">
        <v>2334</v>
      </c>
      <c r="G144" s="186" t="s">
        <v>2178</v>
      </c>
      <c r="H144" s="186" t="s">
        <v>3777</v>
      </c>
      <c r="I144" s="186" t="s">
        <v>2178</v>
      </c>
      <c r="J144" s="186" t="s">
        <v>1214</v>
      </c>
      <c r="K144" s="184"/>
      <c r="L144" s="187" t="str">
        <f t="shared" si="5"/>
        <v>700.203201.0000.00000.000.0000.0000.000.0000.0000</v>
      </c>
      <c r="M144" s="187" t="s">
        <v>5622</v>
      </c>
      <c r="N144" s="191">
        <v>700</v>
      </c>
      <c r="O144" s="191">
        <v>203201</v>
      </c>
      <c r="P144" s="195" t="s">
        <v>2202</v>
      </c>
      <c r="Q144" s="191" t="s">
        <v>2334</v>
      </c>
      <c r="R144" s="195" t="s">
        <v>2178</v>
      </c>
      <c r="S144" s="191" t="s">
        <v>2202</v>
      </c>
      <c r="T144" s="191" t="s">
        <v>2202</v>
      </c>
      <c r="U144" s="190" t="s">
        <v>2178</v>
      </c>
      <c r="V144" s="167" t="s">
        <v>2202</v>
      </c>
      <c r="W144" s="167" t="s">
        <v>2202</v>
      </c>
      <c r="X144" s="170" t="s">
        <v>6671</v>
      </c>
      <c r="Y144" s="170" t="s">
        <v>6747</v>
      </c>
      <c r="Z144" s="170" t="s">
        <v>6671</v>
      </c>
      <c r="AB144" s="184" t="s">
        <v>6760</v>
      </c>
      <c r="AC144" s="186" t="s">
        <v>2202</v>
      </c>
      <c r="AD144" s="170">
        <f>VLOOKUP(O144,CSAcctMap!A:B,2,FALSE)</f>
        <v>401110</v>
      </c>
      <c r="AE144" s="170" t="str">
        <f ca="1">VLOOKUP(AD144,CSAcctMap!B:F,5,FALSE)</f>
        <v>Accts Pay-State Sales Tax</v>
      </c>
    </row>
    <row r="145" spans="1:31" x14ac:dyDescent="0.2">
      <c r="A145" s="170" t="str">
        <f t="shared" si="4"/>
        <v>700.401180.0000.00000.000.009.000</v>
      </c>
      <c r="B145" s="184" t="s">
        <v>6760</v>
      </c>
      <c r="C145" s="185" t="s">
        <v>4649</v>
      </c>
      <c r="D145" s="186" t="s">
        <v>4406</v>
      </c>
      <c r="E145" s="186" t="s">
        <v>2202</v>
      </c>
      <c r="F145" s="186" t="s">
        <v>2334</v>
      </c>
      <c r="G145" s="186" t="s">
        <v>2178</v>
      </c>
      <c r="H145" s="186" t="s">
        <v>4216</v>
      </c>
      <c r="I145" s="186" t="s">
        <v>2178</v>
      </c>
      <c r="J145" s="186" t="s">
        <v>1214</v>
      </c>
      <c r="K145" s="184"/>
      <c r="L145" s="187" t="str">
        <f t="shared" si="5"/>
        <v>700.203201.0000.00000.000.0000.0000.000.0000.0000</v>
      </c>
      <c r="M145" s="187" t="s">
        <v>5622</v>
      </c>
      <c r="N145" s="191">
        <v>700</v>
      </c>
      <c r="O145" s="191">
        <v>203201</v>
      </c>
      <c r="P145" s="195" t="s">
        <v>2202</v>
      </c>
      <c r="Q145" s="191" t="s">
        <v>2334</v>
      </c>
      <c r="R145" s="195" t="s">
        <v>2178</v>
      </c>
      <c r="S145" s="191" t="s">
        <v>2202</v>
      </c>
      <c r="T145" s="191" t="s">
        <v>2202</v>
      </c>
      <c r="U145" s="190" t="s">
        <v>2178</v>
      </c>
      <c r="V145" s="167" t="s">
        <v>2202</v>
      </c>
      <c r="W145" s="167" t="s">
        <v>2202</v>
      </c>
      <c r="X145" s="170" t="s">
        <v>6671</v>
      </c>
      <c r="Y145" s="170" t="s">
        <v>6747</v>
      </c>
      <c r="Z145" s="170" t="s">
        <v>6671</v>
      </c>
      <c r="AB145" s="184" t="s">
        <v>6760</v>
      </c>
      <c r="AC145" s="186" t="s">
        <v>2202</v>
      </c>
      <c r="AD145" s="170">
        <f>VLOOKUP(O145,CSAcctMap!A:B,2,FALSE)</f>
        <v>401110</v>
      </c>
      <c r="AE145" s="170" t="str">
        <f ca="1">VLOOKUP(AD145,CSAcctMap!B:F,5,FALSE)</f>
        <v>Accts Pay-State Sales Tax</v>
      </c>
    </row>
    <row r="146" spans="1:31" x14ac:dyDescent="0.2">
      <c r="A146" s="170" t="str">
        <f t="shared" si="4"/>
        <v>700.401180.0000.00000.010.000.000</v>
      </c>
      <c r="B146" s="184" t="s">
        <v>6760</v>
      </c>
      <c r="C146" s="185" t="s">
        <v>4649</v>
      </c>
      <c r="D146" s="186" t="s">
        <v>4406</v>
      </c>
      <c r="E146" s="186" t="s">
        <v>2202</v>
      </c>
      <c r="F146" s="186" t="s">
        <v>2334</v>
      </c>
      <c r="G146" s="186" t="s">
        <v>2179</v>
      </c>
      <c r="H146" s="186" t="s">
        <v>2178</v>
      </c>
      <c r="I146" s="186" t="s">
        <v>2178</v>
      </c>
      <c r="J146" s="186" t="s">
        <v>1214</v>
      </c>
      <c r="K146" s="184"/>
      <c r="L146" s="187" t="str">
        <f t="shared" si="5"/>
        <v>700.203201.0000.00000.001.0000.0000.000.0000.0000</v>
      </c>
      <c r="M146" s="187" t="s">
        <v>5622</v>
      </c>
      <c r="N146" s="191">
        <v>700</v>
      </c>
      <c r="O146" s="191">
        <v>203201</v>
      </c>
      <c r="P146" s="195" t="s">
        <v>2202</v>
      </c>
      <c r="Q146" s="191" t="s">
        <v>2334</v>
      </c>
      <c r="R146" s="195" t="s">
        <v>3778</v>
      </c>
      <c r="S146" s="191" t="s">
        <v>2202</v>
      </c>
      <c r="T146" s="191" t="s">
        <v>2202</v>
      </c>
      <c r="U146" s="190" t="s">
        <v>2178</v>
      </c>
      <c r="V146" s="167" t="s">
        <v>2202</v>
      </c>
      <c r="W146" s="167" t="s">
        <v>2202</v>
      </c>
      <c r="X146" s="170" t="s">
        <v>6671</v>
      </c>
      <c r="Y146" s="170" t="s">
        <v>6747</v>
      </c>
      <c r="Z146" s="170" t="s">
        <v>6671</v>
      </c>
      <c r="AB146" s="184" t="s">
        <v>6760</v>
      </c>
      <c r="AC146" s="186" t="s">
        <v>2202</v>
      </c>
      <c r="AD146" s="170">
        <f>VLOOKUP(O146,CSAcctMap!A:B,2,FALSE)</f>
        <v>401110</v>
      </c>
      <c r="AE146" s="170" t="str">
        <f ca="1">VLOOKUP(AD146,CSAcctMap!B:F,5,FALSE)</f>
        <v>Accts Pay-State Sales Tax</v>
      </c>
    </row>
    <row r="147" spans="1:31" x14ac:dyDescent="0.2">
      <c r="A147" s="170" t="str">
        <f t="shared" si="4"/>
        <v>700.401180.0000.00000.250.000.000</v>
      </c>
      <c r="B147" s="184" t="s">
        <v>6760</v>
      </c>
      <c r="C147" s="185" t="s">
        <v>4649</v>
      </c>
      <c r="D147" s="186" t="s">
        <v>4406</v>
      </c>
      <c r="E147" s="186" t="s">
        <v>2202</v>
      </c>
      <c r="F147" s="186" t="s">
        <v>2334</v>
      </c>
      <c r="G147" s="186" t="s">
        <v>4648</v>
      </c>
      <c r="H147" s="186" t="s">
        <v>2178</v>
      </c>
      <c r="I147" s="186" t="s">
        <v>2178</v>
      </c>
      <c r="J147" s="186" t="s">
        <v>1214</v>
      </c>
      <c r="K147" s="184"/>
      <c r="L147" s="187" t="str">
        <f t="shared" si="5"/>
        <v>700.203201.0000.00000.025.0000.0000.000.0000.0000</v>
      </c>
      <c r="M147" s="187" t="s">
        <v>5622</v>
      </c>
      <c r="N147" s="191">
        <v>700</v>
      </c>
      <c r="O147" s="191">
        <v>203201</v>
      </c>
      <c r="P147" s="195" t="s">
        <v>2202</v>
      </c>
      <c r="Q147" s="191" t="s">
        <v>2334</v>
      </c>
      <c r="R147" s="195" t="s">
        <v>6692</v>
      </c>
      <c r="S147" s="191" t="s">
        <v>2202</v>
      </c>
      <c r="T147" s="191" t="s">
        <v>2202</v>
      </c>
      <c r="U147" s="190" t="s">
        <v>2178</v>
      </c>
      <c r="V147" s="167" t="s">
        <v>2202</v>
      </c>
      <c r="W147" s="167" t="s">
        <v>2202</v>
      </c>
      <c r="X147" s="170" t="s">
        <v>6671</v>
      </c>
      <c r="Y147" s="170" t="s">
        <v>6747</v>
      </c>
      <c r="Z147" s="170" t="s">
        <v>6671</v>
      </c>
      <c r="AB147" s="184" t="s">
        <v>6760</v>
      </c>
      <c r="AC147" s="186" t="s">
        <v>2202</v>
      </c>
      <c r="AD147" s="170">
        <f>VLOOKUP(O147,CSAcctMap!A:B,2,FALSE)</f>
        <v>401110</v>
      </c>
      <c r="AE147" s="170" t="str">
        <f ca="1">VLOOKUP(AD147,CSAcctMap!B:F,5,FALSE)</f>
        <v>Accts Pay-State Sales Tax</v>
      </c>
    </row>
    <row r="148" spans="1:31" x14ac:dyDescent="0.2">
      <c r="A148" s="170" t="str">
        <f t="shared" si="4"/>
        <v>700.401180.0000.00000.250.001.000</v>
      </c>
      <c r="B148" s="184" t="s">
        <v>6760</v>
      </c>
      <c r="C148" s="185" t="s">
        <v>4649</v>
      </c>
      <c r="D148" s="186" t="s">
        <v>4406</v>
      </c>
      <c r="E148" s="186" t="s">
        <v>2202</v>
      </c>
      <c r="F148" s="186" t="s">
        <v>2334</v>
      </c>
      <c r="G148" s="186" t="s">
        <v>4648</v>
      </c>
      <c r="H148" s="186" t="s">
        <v>3778</v>
      </c>
      <c r="I148" s="186" t="s">
        <v>2178</v>
      </c>
      <c r="J148" s="186" t="s">
        <v>1214</v>
      </c>
      <c r="K148" s="184"/>
      <c r="L148" s="187" t="str">
        <f t="shared" si="5"/>
        <v>700.203201.0000.00000.025.0000.0000.000.0000.0000</v>
      </c>
      <c r="M148" s="187" t="s">
        <v>5622</v>
      </c>
      <c r="N148" s="191">
        <v>700</v>
      </c>
      <c r="O148" s="191">
        <v>203201</v>
      </c>
      <c r="P148" s="195" t="s">
        <v>2202</v>
      </c>
      <c r="Q148" s="191" t="s">
        <v>2334</v>
      </c>
      <c r="R148" s="195" t="s">
        <v>6692</v>
      </c>
      <c r="S148" s="191" t="s">
        <v>2202</v>
      </c>
      <c r="T148" s="191" t="s">
        <v>2202</v>
      </c>
      <c r="U148" s="190" t="s">
        <v>2178</v>
      </c>
      <c r="V148" s="167" t="s">
        <v>2202</v>
      </c>
      <c r="W148" s="167" t="s">
        <v>2202</v>
      </c>
      <c r="X148" s="170" t="s">
        <v>6671</v>
      </c>
      <c r="Y148" s="170" t="s">
        <v>6747</v>
      </c>
      <c r="Z148" s="170" t="s">
        <v>6671</v>
      </c>
      <c r="AB148" s="184" t="s">
        <v>6760</v>
      </c>
      <c r="AC148" s="186" t="s">
        <v>2202</v>
      </c>
      <c r="AD148" s="170">
        <f>VLOOKUP(O148,CSAcctMap!A:B,2,FALSE)</f>
        <v>401110</v>
      </c>
      <c r="AE148" s="170" t="str">
        <f ca="1">VLOOKUP(AD148,CSAcctMap!B:F,5,FALSE)</f>
        <v>Accts Pay-State Sales Tax</v>
      </c>
    </row>
    <row r="149" spans="1:31" x14ac:dyDescent="0.2">
      <c r="A149" s="170" t="str">
        <f t="shared" si="4"/>
        <v>700.401180.0000.00000.250.002.000</v>
      </c>
      <c r="B149" s="184" t="s">
        <v>6760</v>
      </c>
      <c r="C149" s="185" t="s">
        <v>4649</v>
      </c>
      <c r="D149" s="186" t="s">
        <v>4406</v>
      </c>
      <c r="E149" s="186" t="s">
        <v>2202</v>
      </c>
      <c r="F149" s="186" t="s">
        <v>2334</v>
      </c>
      <c r="G149" s="186" t="s">
        <v>4648</v>
      </c>
      <c r="H149" s="186" t="s">
        <v>3777</v>
      </c>
      <c r="I149" s="186" t="s">
        <v>2178</v>
      </c>
      <c r="J149" s="186" t="s">
        <v>1214</v>
      </c>
      <c r="K149" s="184"/>
      <c r="L149" s="187" t="str">
        <f t="shared" si="5"/>
        <v>700.203201.0000.00000.025.0000.0000.000.0000.0000</v>
      </c>
      <c r="M149" s="187" t="s">
        <v>5622</v>
      </c>
      <c r="N149" s="191">
        <v>700</v>
      </c>
      <c r="O149" s="191">
        <v>203201</v>
      </c>
      <c r="P149" s="195" t="s">
        <v>2202</v>
      </c>
      <c r="Q149" s="191" t="s">
        <v>2334</v>
      </c>
      <c r="R149" s="195" t="s">
        <v>6692</v>
      </c>
      <c r="S149" s="191" t="s">
        <v>2202</v>
      </c>
      <c r="T149" s="191" t="s">
        <v>2202</v>
      </c>
      <c r="U149" s="190" t="s">
        <v>2178</v>
      </c>
      <c r="V149" s="167" t="s">
        <v>2202</v>
      </c>
      <c r="W149" s="167" t="s">
        <v>2202</v>
      </c>
      <c r="X149" s="170" t="s">
        <v>6671</v>
      </c>
      <c r="Y149" s="170" t="s">
        <v>6747</v>
      </c>
      <c r="Z149" s="170" t="s">
        <v>6671</v>
      </c>
      <c r="AB149" s="184" t="s">
        <v>6760</v>
      </c>
      <c r="AC149" s="186" t="s">
        <v>2202</v>
      </c>
      <c r="AD149" s="170">
        <f>VLOOKUP(O149,CSAcctMap!A:B,2,FALSE)</f>
        <v>401110</v>
      </c>
      <c r="AE149" s="170" t="str">
        <f ca="1">VLOOKUP(AD149,CSAcctMap!B:F,5,FALSE)</f>
        <v>Accts Pay-State Sales Tax</v>
      </c>
    </row>
    <row r="150" spans="1:31" x14ac:dyDescent="0.2">
      <c r="A150" s="170" t="str">
        <f t="shared" si="4"/>
        <v>700.401180.0000.00000.250.006.000</v>
      </c>
      <c r="B150" s="184" t="s">
        <v>6760</v>
      </c>
      <c r="C150" s="185" t="s">
        <v>4649</v>
      </c>
      <c r="D150" s="186" t="s">
        <v>4406</v>
      </c>
      <c r="E150" s="186" t="s">
        <v>2202</v>
      </c>
      <c r="F150" s="186" t="s">
        <v>2334</v>
      </c>
      <c r="G150" s="186" t="s">
        <v>4648</v>
      </c>
      <c r="H150" s="186" t="s">
        <v>4738</v>
      </c>
      <c r="I150" s="186" t="s">
        <v>2178</v>
      </c>
      <c r="J150" s="186" t="s">
        <v>1214</v>
      </c>
      <c r="K150" s="184"/>
      <c r="L150" s="187" t="str">
        <f t="shared" si="5"/>
        <v>700.203201.0000.00000.025.0000.0000.000.0000.0000</v>
      </c>
      <c r="M150" s="187" t="s">
        <v>5622</v>
      </c>
      <c r="N150" s="191">
        <v>700</v>
      </c>
      <c r="O150" s="191">
        <v>203201</v>
      </c>
      <c r="P150" s="195" t="s">
        <v>2202</v>
      </c>
      <c r="Q150" s="191" t="s">
        <v>2334</v>
      </c>
      <c r="R150" s="195" t="s">
        <v>6692</v>
      </c>
      <c r="S150" s="191" t="s">
        <v>2202</v>
      </c>
      <c r="T150" s="191" t="s">
        <v>2202</v>
      </c>
      <c r="U150" s="190" t="s">
        <v>2178</v>
      </c>
      <c r="V150" s="167" t="s">
        <v>2202</v>
      </c>
      <c r="W150" s="167" t="s">
        <v>2202</v>
      </c>
      <c r="X150" s="170" t="s">
        <v>6671</v>
      </c>
      <c r="Y150" s="170" t="s">
        <v>6747</v>
      </c>
      <c r="Z150" s="170" t="s">
        <v>6671</v>
      </c>
      <c r="AB150" s="184" t="s">
        <v>6760</v>
      </c>
      <c r="AC150" s="186" t="s">
        <v>2202</v>
      </c>
      <c r="AD150" s="170">
        <f>VLOOKUP(O150,CSAcctMap!A:B,2,FALSE)</f>
        <v>401110</v>
      </c>
      <c r="AE150" s="170" t="str">
        <f ca="1">VLOOKUP(AD150,CSAcctMap!B:F,5,FALSE)</f>
        <v>Accts Pay-State Sales Tax</v>
      </c>
    </row>
    <row r="151" spans="1:31" x14ac:dyDescent="0.2">
      <c r="A151" s="170" t="str">
        <f t="shared" si="4"/>
        <v>700.401180.0000.00000.250.009.000</v>
      </c>
      <c r="B151" s="184" t="s">
        <v>6760</v>
      </c>
      <c r="C151" s="185" t="s">
        <v>4649</v>
      </c>
      <c r="D151" s="186" t="s">
        <v>4406</v>
      </c>
      <c r="E151" s="186" t="s">
        <v>2202</v>
      </c>
      <c r="F151" s="186" t="s">
        <v>2334</v>
      </c>
      <c r="G151" s="186" t="s">
        <v>4648</v>
      </c>
      <c r="H151" s="186" t="s">
        <v>4216</v>
      </c>
      <c r="I151" s="186" t="s">
        <v>2178</v>
      </c>
      <c r="J151" s="186" t="s">
        <v>1214</v>
      </c>
      <c r="K151" s="184"/>
      <c r="L151" s="187" t="str">
        <f t="shared" si="5"/>
        <v>700.203201.0000.00000.025.0000.0000.000.0000.0000</v>
      </c>
      <c r="M151" s="187" t="s">
        <v>5622</v>
      </c>
      <c r="N151" s="191">
        <v>700</v>
      </c>
      <c r="O151" s="191">
        <v>203201</v>
      </c>
      <c r="P151" s="195" t="s">
        <v>2202</v>
      </c>
      <c r="Q151" s="191" t="s">
        <v>2334</v>
      </c>
      <c r="R151" s="195" t="s">
        <v>6692</v>
      </c>
      <c r="S151" s="191" t="s">
        <v>2202</v>
      </c>
      <c r="T151" s="191" t="s">
        <v>2202</v>
      </c>
      <c r="U151" s="190" t="s">
        <v>2178</v>
      </c>
      <c r="V151" s="167" t="s">
        <v>2202</v>
      </c>
      <c r="W151" s="167" t="s">
        <v>2202</v>
      </c>
      <c r="X151" s="170" t="s">
        <v>6671</v>
      </c>
      <c r="Y151" s="170" t="s">
        <v>6747</v>
      </c>
      <c r="Z151" s="170" t="s">
        <v>6671</v>
      </c>
      <c r="AB151" s="184" t="s">
        <v>6760</v>
      </c>
      <c r="AC151" s="186" t="s">
        <v>2202</v>
      </c>
      <c r="AD151" s="170">
        <f>VLOOKUP(O151,CSAcctMap!A:B,2,FALSE)</f>
        <v>401110</v>
      </c>
      <c r="AE151" s="170" t="str">
        <f ca="1">VLOOKUP(AD151,CSAcctMap!B:F,5,FALSE)</f>
        <v>Accts Pay-State Sales Tax</v>
      </c>
    </row>
    <row r="152" spans="1:31" x14ac:dyDescent="0.2">
      <c r="A152" s="170" t="str">
        <f t="shared" si="4"/>
        <v>700.401180.0000.00000.430.000.000</v>
      </c>
      <c r="B152" s="184" t="s">
        <v>6760</v>
      </c>
      <c r="C152" s="185" t="s">
        <v>4649</v>
      </c>
      <c r="D152" s="186" t="s">
        <v>4406</v>
      </c>
      <c r="E152" s="186" t="s">
        <v>2202</v>
      </c>
      <c r="F152" s="186" t="s">
        <v>2334</v>
      </c>
      <c r="G152" s="186" t="s">
        <v>1565</v>
      </c>
      <c r="H152" s="186" t="s">
        <v>2178</v>
      </c>
      <c r="I152" s="186" t="s">
        <v>2178</v>
      </c>
      <c r="J152" s="186" t="s">
        <v>1214</v>
      </c>
      <c r="K152" s="184"/>
      <c r="L152" s="187" t="str">
        <f t="shared" si="5"/>
        <v>700.203201.0000.00000.043.0000.0000.000.0000.0000</v>
      </c>
      <c r="M152" s="187" t="s">
        <v>5622</v>
      </c>
      <c r="N152" s="191">
        <v>700</v>
      </c>
      <c r="O152" s="191">
        <v>203201</v>
      </c>
      <c r="P152" s="195" t="s">
        <v>2202</v>
      </c>
      <c r="Q152" s="191" t="s">
        <v>2334</v>
      </c>
      <c r="R152" s="195" t="s">
        <v>6755</v>
      </c>
      <c r="S152" s="191" t="s">
        <v>2202</v>
      </c>
      <c r="T152" s="191" t="s">
        <v>2202</v>
      </c>
      <c r="U152" s="190" t="s">
        <v>2178</v>
      </c>
      <c r="V152" s="167" t="s">
        <v>2202</v>
      </c>
      <c r="W152" s="167" t="s">
        <v>2202</v>
      </c>
      <c r="X152" s="170" t="s">
        <v>6671</v>
      </c>
      <c r="Y152" s="170" t="s">
        <v>6747</v>
      </c>
      <c r="Z152" s="170" t="s">
        <v>6671</v>
      </c>
      <c r="AB152" s="184" t="s">
        <v>6760</v>
      </c>
      <c r="AC152" s="186" t="s">
        <v>2202</v>
      </c>
      <c r="AD152" s="170">
        <f>VLOOKUP(O152,CSAcctMap!A:B,2,FALSE)</f>
        <v>401110</v>
      </c>
      <c r="AE152" s="170" t="str">
        <f ca="1">VLOOKUP(AD152,CSAcctMap!B:F,5,FALSE)</f>
        <v>Accts Pay-State Sales Tax</v>
      </c>
    </row>
    <row r="153" spans="1:31" x14ac:dyDescent="0.2">
      <c r="A153" s="170" t="str">
        <f t="shared" si="4"/>
        <v>700.401185.0000.00000.000.000.000</v>
      </c>
      <c r="B153" s="184" t="s">
        <v>6761</v>
      </c>
      <c r="C153" s="185" t="s">
        <v>4649</v>
      </c>
      <c r="D153" s="186" t="s">
        <v>4407</v>
      </c>
      <c r="E153" s="186" t="s">
        <v>2202</v>
      </c>
      <c r="F153" s="186" t="s">
        <v>2334</v>
      </c>
      <c r="G153" s="186" t="s">
        <v>2178</v>
      </c>
      <c r="H153" s="186" t="s">
        <v>2178</v>
      </c>
      <c r="I153" s="186" t="s">
        <v>2178</v>
      </c>
      <c r="J153" s="186" t="s">
        <v>1214</v>
      </c>
      <c r="K153" s="184"/>
      <c r="L153" s="187" t="str">
        <f t="shared" si="5"/>
        <v>700.201043.0000.00000.000.0000.0000.000.0000.0000</v>
      </c>
      <c r="M153" s="187" t="s">
        <v>6457</v>
      </c>
      <c r="N153" s="191">
        <v>700</v>
      </c>
      <c r="O153" s="189">
        <v>201043</v>
      </c>
      <c r="P153" s="195" t="s">
        <v>2202</v>
      </c>
      <c r="Q153" s="191" t="s">
        <v>2334</v>
      </c>
      <c r="R153" s="195" t="s">
        <v>2178</v>
      </c>
      <c r="S153" s="191" t="s">
        <v>2202</v>
      </c>
      <c r="T153" s="191" t="s">
        <v>2202</v>
      </c>
      <c r="U153" s="190" t="s">
        <v>2178</v>
      </c>
      <c r="V153" s="167" t="s">
        <v>2202</v>
      </c>
      <c r="W153" s="167" t="s">
        <v>2202</v>
      </c>
      <c r="X153" s="170" t="s">
        <v>6671</v>
      </c>
      <c r="Y153" s="170" t="s">
        <v>6747</v>
      </c>
      <c r="Z153" s="170" t="s">
        <v>6671</v>
      </c>
      <c r="AB153" s="184" t="s">
        <v>6761</v>
      </c>
      <c r="AC153" s="186" t="s">
        <v>2202</v>
      </c>
      <c r="AD153" s="170">
        <f>VLOOKUP(O153,CSAcctMap!A:B,2,FALSE)</f>
        <v>401185</v>
      </c>
      <c r="AE153" s="170" t="str">
        <f ca="1">VLOOKUP(AD153,CSAcctMap!B:F,5,FALSE)</f>
        <v>Accts Pay-USF Charge PassThru</v>
      </c>
    </row>
    <row r="154" spans="1:31" x14ac:dyDescent="0.2">
      <c r="A154" s="170" t="str">
        <f t="shared" si="4"/>
        <v>700.401200.0000.00000.000.000.000</v>
      </c>
      <c r="B154" s="184" t="s">
        <v>6762</v>
      </c>
      <c r="C154" s="185" t="s">
        <v>4649</v>
      </c>
      <c r="D154" s="186" t="s">
        <v>4414</v>
      </c>
      <c r="E154" s="186" t="s">
        <v>2202</v>
      </c>
      <c r="F154" s="186" t="s">
        <v>2334</v>
      </c>
      <c r="G154" s="186" t="s">
        <v>2178</v>
      </c>
      <c r="H154" s="186" t="s">
        <v>2178</v>
      </c>
      <c r="I154" s="186" t="s">
        <v>2178</v>
      </c>
      <c r="J154" s="186" t="s">
        <v>1214</v>
      </c>
      <c r="K154" s="184"/>
      <c r="L154" s="187" t="str">
        <f t="shared" si="5"/>
        <v>700.202005.0000.00000.000.0000.0000.000.0000.0000</v>
      </c>
      <c r="M154" s="187" t="s">
        <v>5040</v>
      </c>
      <c r="N154" s="191">
        <v>700</v>
      </c>
      <c r="O154" s="189">
        <v>202005</v>
      </c>
      <c r="P154" s="195" t="s">
        <v>2202</v>
      </c>
      <c r="Q154" s="191" t="s">
        <v>2334</v>
      </c>
      <c r="R154" s="195" t="s">
        <v>2178</v>
      </c>
      <c r="S154" s="191" t="s">
        <v>2202</v>
      </c>
      <c r="T154" s="191" t="s">
        <v>2202</v>
      </c>
      <c r="U154" s="190" t="s">
        <v>2178</v>
      </c>
      <c r="V154" s="167" t="s">
        <v>2202</v>
      </c>
      <c r="W154" s="167" t="s">
        <v>2202</v>
      </c>
      <c r="X154" s="170" t="s">
        <v>6671</v>
      </c>
      <c r="Y154" s="170" t="s">
        <v>6747</v>
      </c>
      <c r="Z154" s="170" t="s">
        <v>6671</v>
      </c>
      <c r="AB154" s="184" t="s">
        <v>6762</v>
      </c>
      <c r="AC154" s="186" t="s">
        <v>2202</v>
      </c>
      <c r="AD154" s="170">
        <f>VLOOKUP(O154,CSAcctMap!A:B,2,FALSE)</f>
        <v>401200</v>
      </c>
      <c r="AE154" s="170" t="str">
        <f ca="1">VLOOKUP(AD154,CSAcctMap!B:F,5,FALSE)</f>
        <v>Accts Pay-FICA W/H</v>
      </c>
    </row>
    <row r="155" spans="1:31" x14ac:dyDescent="0.2">
      <c r="A155" s="170" t="str">
        <f t="shared" si="4"/>
        <v>700.401205.0000.00000.000.000.000</v>
      </c>
      <c r="B155" s="184" t="s">
        <v>6763</v>
      </c>
      <c r="C155" s="185" t="s">
        <v>4649</v>
      </c>
      <c r="D155" s="186" t="s">
        <v>4415</v>
      </c>
      <c r="E155" s="186" t="s">
        <v>2202</v>
      </c>
      <c r="F155" s="186" t="s">
        <v>2334</v>
      </c>
      <c r="G155" s="186" t="s">
        <v>2178</v>
      </c>
      <c r="H155" s="186" t="s">
        <v>2178</v>
      </c>
      <c r="I155" s="186" t="s">
        <v>2178</v>
      </c>
      <c r="J155" s="186" t="s">
        <v>1214</v>
      </c>
      <c r="K155" s="184"/>
      <c r="L155" s="187" t="str">
        <f t="shared" si="5"/>
        <v>700.202010.0000.00000.000.0000.0000.000.0000.0000</v>
      </c>
      <c r="M155" s="187" t="s">
        <v>5042</v>
      </c>
      <c r="N155" s="191">
        <v>700</v>
      </c>
      <c r="O155" s="189">
        <v>202010</v>
      </c>
      <c r="P155" s="195" t="s">
        <v>2202</v>
      </c>
      <c r="Q155" s="191" t="s">
        <v>2334</v>
      </c>
      <c r="R155" s="195" t="s">
        <v>2178</v>
      </c>
      <c r="S155" s="191" t="s">
        <v>2202</v>
      </c>
      <c r="T155" s="191" t="s">
        <v>2202</v>
      </c>
      <c r="U155" s="190" t="s">
        <v>2178</v>
      </c>
      <c r="V155" s="167" t="s">
        <v>2202</v>
      </c>
      <c r="W155" s="167" t="s">
        <v>2202</v>
      </c>
      <c r="X155" s="170" t="s">
        <v>6671</v>
      </c>
      <c r="Y155" s="170" t="s">
        <v>6747</v>
      </c>
      <c r="Z155" s="170" t="s">
        <v>6671</v>
      </c>
      <c r="AB155" s="184" t="s">
        <v>6763</v>
      </c>
      <c r="AC155" s="186" t="s">
        <v>2202</v>
      </c>
      <c r="AD155" s="170">
        <f>VLOOKUP(O155,CSAcctMap!A:B,2,FALSE)</f>
        <v>401205</v>
      </c>
      <c r="AE155" s="170" t="str">
        <f ca="1">VLOOKUP(AD155,CSAcctMap!B:F,5,FALSE)</f>
        <v>Accts Pay-Federal W/H</v>
      </c>
    </row>
    <row r="156" spans="1:31" x14ac:dyDescent="0.2">
      <c r="A156" s="170" t="str">
        <f t="shared" si="4"/>
        <v>700.401210.0000.00000.000.000.000</v>
      </c>
      <c r="B156" s="184" t="s">
        <v>6764</v>
      </c>
      <c r="C156" s="185" t="s">
        <v>4649</v>
      </c>
      <c r="D156" s="186" t="s">
        <v>4394</v>
      </c>
      <c r="E156" s="186" t="s">
        <v>2202</v>
      </c>
      <c r="F156" s="186" t="s">
        <v>2334</v>
      </c>
      <c r="G156" s="186" t="s">
        <v>2178</v>
      </c>
      <c r="H156" s="186" t="s">
        <v>2178</v>
      </c>
      <c r="I156" s="186" t="s">
        <v>2178</v>
      </c>
      <c r="J156" s="186" t="s">
        <v>1214</v>
      </c>
      <c r="K156" s="184"/>
      <c r="L156" s="187" t="str">
        <f t="shared" si="5"/>
        <v>700.202015.0000.00000.000.0000.0000.000.0000.0000</v>
      </c>
      <c r="M156" s="187" t="s">
        <v>5046</v>
      </c>
      <c r="N156" s="191">
        <v>700</v>
      </c>
      <c r="O156" s="189">
        <v>202015</v>
      </c>
      <c r="P156" s="195" t="s">
        <v>2202</v>
      </c>
      <c r="Q156" s="191" t="s">
        <v>2334</v>
      </c>
      <c r="R156" s="195" t="s">
        <v>2178</v>
      </c>
      <c r="S156" s="191" t="s">
        <v>2202</v>
      </c>
      <c r="T156" s="191" t="s">
        <v>2202</v>
      </c>
      <c r="U156" s="190" t="s">
        <v>2178</v>
      </c>
      <c r="V156" s="167" t="s">
        <v>2202</v>
      </c>
      <c r="W156" s="167" t="s">
        <v>2202</v>
      </c>
      <c r="X156" s="170" t="s">
        <v>6671</v>
      </c>
      <c r="Y156" s="170" t="s">
        <v>6747</v>
      </c>
      <c r="Z156" s="170" t="s">
        <v>6671</v>
      </c>
      <c r="AB156" s="184" t="s">
        <v>6764</v>
      </c>
      <c r="AC156" s="186" t="s">
        <v>2202</v>
      </c>
      <c r="AD156" s="170">
        <f>VLOOKUP(O156,CSAcctMap!A:B,2,FALSE)</f>
        <v>401210</v>
      </c>
      <c r="AE156" s="170" t="str">
        <f ca="1">VLOOKUP(AD156,CSAcctMap!B:F,5,FALSE)</f>
        <v>Accts Pay-State W/H</v>
      </c>
    </row>
    <row r="157" spans="1:31" x14ac:dyDescent="0.2">
      <c r="A157" s="170" t="str">
        <f t="shared" si="4"/>
        <v>700.401210.0000.00000.010.000.000</v>
      </c>
      <c r="B157" s="184" t="s">
        <v>6764</v>
      </c>
      <c r="C157" s="185" t="s">
        <v>4649</v>
      </c>
      <c r="D157" s="186" t="s">
        <v>4394</v>
      </c>
      <c r="E157" s="186" t="s">
        <v>2202</v>
      </c>
      <c r="F157" s="186" t="s">
        <v>2334</v>
      </c>
      <c r="G157" s="186" t="s">
        <v>2179</v>
      </c>
      <c r="H157" s="186" t="s">
        <v>2178</v>
      </c>
      <c r="I157" s="186" t="s">
        <v>2178</v>
      </c>
      <c r="J157" s="186" t="s">
        <v>1214</v>
      </c>
      <c r="K157" s="184"/>
      <c r="L157" s="187" t="str">
        <f t="shared" si="5"/>
        <v>700.202015.0000.00000.001.0000.0000.000.0000.0000</v>
      </c>
      <c r="M157" s="187" t="s">
        <v>5046</v>
      </c>
      <c r="N157" s="191">
        <v>700</v>
      </c>
      <c r="O157" s="189">
        <v>202015</v>
      </c>
      <c r="P157" s="195" t="s">
        <v>2202</v>
      </c>
      <c r="Q157" s="191" t="s">
        <v>2334</v>
      </c>
      <c r="R157" s="195" t="s">
        <v>3778</v>
      </c>
      <c r="S157" s="191" t="s">
        <v>2202</v>
      </c>
      <c r="T157" s="191" t="s">
        <v>2202</v>
      </c>
      <c r="U157" s="190" t="s">
        <v>2178</v>
      </c>
      <c r="V157" s="167" t="s">
        <v>2202</v>
      </c>
      <c r="W157" s="167" t="s">
        <v>2202</v>
      </c>
      <c r="X157" s="170" t="s">
        <v>6671</v>
      </c>
      <c r="Y157" s="170" t="s">
        <v>6747</v>
      </c>
      <c r="Z157" s="170" t="s">
        <v>6671</v>
      </c>
      <c r="AB157" s="184" t="s">
        <v>6764</v>
      </c>
      <c r="AC157" s="186" t="s">
        <v>2202</v>
      </c>
      <c r="AD157" s="170">
        <f>VLOOKUP(O157,CSAcctMap!A:B,2,FALSE)</f>
        <v>401210</v>
      </c>
      <c r="AE157" s="170" t="str">
        <f ca="1">VLOOKUP(AD157,CSAcctMap!B:F,5,FALSE)</f>
        <v>Accts Pay-State W/H</v>
      </c>
    </row>
    <row r="158" spans="1:31" x14ac:dyDescent="0.2">
      <c r="A158" s="170" t="str">
        <f t="shared" si="4"/>
        <v>700.401210.0000.00000.190.000.000</v>
      </c>
      <c r="B158" s="184" t="s">
        <v>6764</v>
      </c>
      <c r="C158" s="185" t="s">
        <v>4649</v>
      </c>
      <c r="D158" s="186" t="s">
        <v>4394</v>
      </c>
      <c r="E158" s="186" t="s">
        <v>2202</v>
      </c>
      <c r="F158" s="186" t="s">
        <v>2334</v>
      </c>
      <c r="G158" s="186" t="s">
        <v>4065</v>
      </c>
      <c r="H158" s="186" t="s">
        <v>2178</v>
      </c>
      <c r="I158" s="186" t="s">
        <v>2178</v>
      </c>
      <c r="J158" s="186" t="s">
        <v>1214</v>
      </c>
      <c r="K158" s="184"/>
      <c r="L158" s="187" t="str">
        <f t="shared" si="5"/>
        <v>700.202015.0000.00000.019.0000.0000.000.0000.0000</v>
      </c>
      <c r="M158" s="187" t="s">
        <v>5046</v>
      </c>
      <c r="N158" s="191">
        <v>700</v>
      </c>
      <c r="O158" s="189">
        <v>202015</v>
      </c>
      <c r="P158" s="195" t="s">
        <v>2202</v>
      </c>
      <c r="Q158" s="191" t="s">
        <v>2334</v>
      </c>
      <c r="R158" s="195" t="s">
        <v>6578</v>
      </c>
      <c r="S158" s="191" t="s">
        <v>2202</v>
      </c>
      <c r="T158" s="191" t="s">
        <v>2202</v>
      </c>
      <c r="U158" s="190" t="s">
        <v>2178</v>
      </c>
      <c r="V158" s="167" t="s">
        <v>2202</v>
      </c>
      <c r="W158" s="167" t="s">
        <v>2202</v>
      </c>
      <c r="X158" s="170" t="s">
        <v>6671</v>
      </c>
      <c r="Y158" s="170" t="s">
        <v>6747</v>
      </c>
      <c r="Z158" s="170" t="s">
        <v>6671</v>
      </c>
      <c r="AB158" s="184" t="s">
        <v>6764</v>
      </c>
      <c r="AC158" s="186" t="s">
        <v>2202</v>
      </c>
      <c r="AD158" s="170">
        <f>VLOOKUP(O158,CSAcctMap!A:B,2,FALSE)</f>
        <v>401210</v>
      </c>
      <c r="AE158" s="170" t="str">
        <f ca="1">VLOOKUP(AD158,CSAcctMap!B:F,5,FALSE)</f>
        <v>Accts Pay-State W/H</v>
      </c>
    </row>
    <row r="159" spans="1:31" x14ac:dyDescent="0.2">
      <c r="A159" s="170" t="str">
        <f t="shared" si="4"/>
        <v>700.401220.0000.00000.000.000.000</v>
      </c>
      <c r="B159" s="184" t="s">
        <v>6765</v>
      </c>
      <c r="C159" s="185" t="s">
        <v>4649</v>
      </c>
      <c r="D159" s="186" t="s">
        <v>4395</v>
      </c>
      <c r="E159" s="186" t="s">
        <v>2202</v>
      </c>
      <c r="F159" s="186" t="s">
        <v>2334</v>
      </c>
      <c r="G159" s="186" t="s">
        <v>2178</v>
      </c>
      <c r="H159" s="186" t="s">
        <v>2178</v>
      </c>
      <c r="I159" s="186" t="s">
        <v>2178</v>
      </c>
      <c r="J159" s="186" t="s">
        <v>1214</v>
      </c>
      <c r="K159" s="184"/>
      <c r="L159" s="187" t="str">
        <f t="shared" si="5"/>
        <v>700.202020.0000.00000.000.0000.0000.000.0000.0000</v>
      </c>
      <c r="M159" s="187" t="s">
        <v>6766</v>
      </c>
      <c r="N159" s="191">
        <v>700</v>
      </c>
      <c r="O159" s="189">
        <v>202020</v>
      </c>
      <c r="P159" s="195" t="s">
        <v>2202</v>
      </c>
      <c r="Q159" s="191" t="s">
        <v>2334</v>
      </c>
      <c r="R159" s="195" t="s">
        <v>2178</v>
      </c>
      <c r="S159" s="191" t="s">
        <v>2202</v>
      </c>
      <c r="T159" s="191" t="s">
        <v>2202</v>
      </c>
      <c r="U159" s="190" t="s">
        <v>2178</v>
      </c>
      <c r="V159" s="167" t="s">
        <v>2202</v>
      </c>
      <c r="W159" s="167" t="s">
        <v>2202</v>
      </c>
      <c r="X159" s="170" t="s">
        <v>6671</v>
      </c>
      <c r="Y159" s="170" t="s">
        <v>6747</v>
      </c>
      <c r="Z159" s="170" t="s">
        <v>6671</v>
      </c>
      <c r="AB159" s="184" t="s">
        <v>6765</v>
      </c>
      <c r="AC159" s="186" t="s">
        <v>2202</v>
      </c>
      <c r="AD159" s="170">
        <f>VLOOKUP(O159,CSAcctMap!A:B,2,FALSE)</f>
        <v>401220</v>
      </c>
      <c r="AE159" s="170" t="str">
        <f ca="1">VLOOKUP(AD159,CSAcctMap!B:F,5,FALSE)</f>
        <v>Accts Pay-401k Deductions</v>
      </c>
    </row>
    <row r="160" spans="1:31" x14ac:dyDescent="0.2">
      <c r="A160" s="170" t="str">
        <f t="shared" si="4"/>
        <v>700.401220.0000.00000.000.000.000</v>
      </c>
      <c r="B160" s="184" t="s">
        <v>6765</v>
      </c>
      <c r="C160" s="185" t="s">
        <v>4649</v>
      </c>
      <c r="D160" s="186" t="s">
        <v>4395</v>
      </c>
      <c r="E160" s="186" t="s">
        <v>2202</v>
      </c>
      <c r="F160" s="186" t="s">
        <v>2334</v>
      </c>
      <c r="G160" s="186" t="s">
        <v>2178</v>
      </c>
      <c r="H160" s="186" t="s">
        <v>2178</v>
      </c>
      <c r="I160" s="186" t="s">
        <v>2178</v>
      </c>
      <c r="J160" s="186" t="s">
        <v>1214</v>
      </c>
      <c r="K160" s="184"/>
      <c r="L160" s="187" t="str">
        <f t="shared" si="5"/>
        <v>700.211031.0000.00000.000.0000.0000.000.0000.0000</v>
      </c>
      <c r="M160" s="187" t="s">
        <v>6766</v>
      </c>
      <c r="N160" s="191">
        <v>700</v>
      </c>
      <c r="O160" s="189" t="s">
        <v>6767</v>
      </c>
      <c r="P160" s="195" t="s">
        <v>2202</v>
      </c>
      <c r="Q160" s="191" t="s">
        <v>2334</v>
      </c>
      <c r="R160" s="195" t="s">
        <v>2178</v>
      </c>
      <c r="S160" s="191" t="s">
        <v>2202</v>
      </c>
      <c r="T160" s="191" t="s">
        <v>2202</v>
      </c>
      <c r="U160" s="190" t="s">
        <v>2178</v>
      </c>
      <c r="V160" s="167" t="s">
        <v>2202</v>
      </c>
      <c r="W160" s="167" t="s">
        <v>2202</v>
      </c>
      <c r="X160" s="170" t="s">
        <v>6671</v>
      </c>
      <c r="Y160" s="170" t="s">
        <v>6747</v>
      </c>
      <c r="Z160" s="170" t="s">
        <v>6671</v>
      </c>
      <c r="AB160" s="184" t="s">
        <v>6765</v>
      </c>
      <c r="AC160" s="186" t="s">
        <v>2202</v>
      </c>
      <c r="AD160" s="170" t="e">
        <f>VLOOKUP(O160,CSAcctMap!A:B,2,FALSE)</f>
        <v>#N/A</v>
      </c>
      <c r="AE160" s="170" t="e">
        <f ca="1">VLOOKUP(AD160,CSAcctMap!B:F,5,FALSE)</f>
        <v>#N/A</v>
      </c>
    </row>
    <row r="161" spans="1:31" x14ac:dyDescent="0.2">
      <c r="A161" s="170" t="str">
        <f t="shared" si="4"/>
        <v>700.401230.0000.00000.000.000.000</v>
      </c>
      <c r="B161" s="184" t="s">
        <v>6768</v>
      </c>
      <c r="C161" s="185" t="s">
        <v>4649</v>
      </c>
      <c r="D161" s="186" t="s">
        <v>4396</v>
      </c>
      <c r="E161" s="186" t="s">
        <v>2202</v>
      </c>
      <c r="F161" s="186" t="s">
        <v>2334</v>
      </c>
      <c r="G161" s="186" t="s">
        <v>2178</v>
      </c>
      <c r="H161" s="186" t="s">
        <v>2178</v>
      </c>
      <c r="I161" s="186" t="s">
        <v>2178</v>
      </c>
      <c r="J161" s="186" t="s">
        <v>1214</v>
      </c>
      <c r="K161" s="184"/>
      <c r="L161" s="187" t="str">
        <f t="shared" si="5"/>
        <v>700.202025.0000.00000.000.0000.0000.000.0000.0000</v>
      </c>
      <c r="M161" s="187" t="s">
        <v>6769</v>
      </c>
      <c r="N161" s="191">
        <v>700</v>
      </c>
      <c r="O161" s="189">
        <v>202025</v>
      </c>
      <c r="P161" s="195" t="s">
        <v>2202</v>
      </c>
      <c r="Q161" s="191" t="s">
        <v>2334</v>
      </c>
      <c r="R161" s="195" t="s">
        <v>2178</v>
      </c>
      <c r="S161" s="191" t="s">
        <v>2202</v>
      </c>
      <c r="T161" s="191" t="s">
        <v>2202</v>
      </c>
      <c r="U161" s="190" t="s">
        <v>2178</v>
      </c>
      <c r="V161" s="167" t="s">
        <v>2202</v>
      </c>
      <c r="W161" s="167" t="s">
        <v>2202</v>
      </c>
      <c r="X161" s="170" t="s">
        <v>6671</v>
      </c>
      <c r="Y161" s="170" t="s">
        <v>6747</v>
      </c>
      <c r="Z161" s="170" t="s">
        <v>6671</v>
      </c>
      <c r="AB161" s="184" t="s">
        <v>6768</v>
      </c>
      <c r="AC161" s="186" t="s">
        <v>2202</v>
      </c>
      <c r="AD161" s="170">
        <f>VLOOKUP(O161,CSAcctMap!A:B,2,FALSE)</f>
        <v>401230</v>
      </c>
      <c r="AE161" s="170" t="str">
        <f ca="1">VLOOKUP(AD161,CSAcctMap!B:F,5,FALSE)</f>
        <v>Accts Pay-Cafeteria W/H</v>
      </c>
    </row>
    <row r="162" spans="1:31" x14ac:dyDescent="0.2">
      <c r="A162" s="170" t="str">
        <f t="shared" si="4"/>
        <v>700.401240.0000.00000.000.000.000</v>
      </c>
      <c r="B162" s="184" t="s">
        <v>6770</v>
      </c>
      <c r="C162" s="185" t="s">
        <v>4649</v>
      </c>
      <c r="D162" s="186" t="s">
        <v>4397</v>
      </c>
      <c r="E162" s="186" t="s">
        <v>2202</v>
      </c>
      <c r="F162" s="186" t="s">
        <v>2334</v>
      </c>
      <c r="G162" s="186" t="s">
        <v>2178</v>
      </c>
      <c r="H162" s="186" t="s">
        <v>2178</v>
      </c>
      <c r="I162" s="186" t="s">
        <v>2178</v>
      </c>
      <c r="J162" s="186" t="s">
        <v>1214</v>
      </c>
      <c r="K162" s="184"/>
      <c r="L162" s="187" t="str">
        <f t="shared" si="5"/>
        <v>700.202030.0000.00000.000.0000.0000.000.0000.0000</v>
      </c>
      <c r="M162" s="187" t="s">
        <v>6771</v>
      </c>
      <c r="N162" s="191">
        <v>700</v>
      </c>
      <c r="O162" s="189">
        <v>202030</v>
      </c>
      <c r="P162" s="195" t="s">
        <v>2202</v>
      </c>
      <c r="Q162" s="191" t="s">
        <v>2334</v>
      </c>
      <c r="R162" s="195" t="s">
        <v>2178</v>
      </c>
      <c r="S162" s="191" t="s">
        <v>2202</v>
      </c>
      <c r="T162" s="191" t="s">
        <v>2202</v>
      </c>
      <c r="U162" s="190" t="s">
        <v>2178</v>
      </c>
      <c r="V162" s="167" t="s">
        <v>2202</v>
      </c>
      <c r="W162" s="167" t="s">
        <v>2202</v>
      </c>
      <c r="X162" s="170" t="s">
        <v>6671</v>
      </c>
      <c r="Y162" s="170" t="s">
        <v>6747</v>
      </c>
      <c r="Z162" s="170" t="s">
        <v>6671</v>
      </c>
      <c r="AB162" s="184" t="s">
        <v>6770</v>
      </c>
      <c r="AC162" s="186" t="s">
        <v>2202</v>
      </c>
      <c r="AD162" s="170">
        <f>VLOOKUP(O162,CSAcctMap!A:B,2,FALSE)</f>
        <v>401240</v>
      </c>
      <c r="AE162" s="170" t="str">
        <f ca="1">VLOOKUP(AD162,CSAcctMap!B:F,5,FALSE)</f>
        <v>Accts Pay-Dental W/H</v>
      </c>
    </row>
    <row r="163" spans="1:31" x14ac:dyDescent="0.2">
      <c r="A163" s="170" t="str">
        <f t="shared" si="4"/>
        <v>700.401250.0000.00000.000.000.000</v>
      </c>
      <c r="B163" s="184" t="s">
        <v>6772</v>
      </c>
      <c r="C163" s="185" t="s">
        <v>4649</v>
      </c>
      <c r="D163" s="186" t="s">
        <v>4398</v>
      </c>
      <c r="E163" s="186" t="s">
        <v>2202</v>
      </c>
      <c r="F163" s="186" t="s">
        <v>2334</v>
      </c>
      <c r="G163" s="186" t="s">
        <v>2178</v>
      </c>
      <c r="H163" s="186" t="s">
        <v>2178</v>
      </c>
      <c r="I163" s="186" t="s">
        <v>2178</v>
      </c>
      <c r="J163" s="186" t="s">
        <v>1214</v>
      </c>
      <c r="K163" s="184"/>
      <c r="L163" s="187" t="str">
        <f t="shared" si="5"/>
        <v>700.202036.0000.00000.000.0000.0000.000.0000.0000</v>
      </c>
      <c r="M163" s="187" t="s">
        <v>6449</v>
      </c>
      <c r="N163" s="191">
        <v>700</v>
      </c>
      <c r="O163" s="189">
        <v>202036</v>
      </c>
      <c r="P163" s="195" t="s">
        <v>2202</v>
      </c>
      <c r="Q163" s="191" t="s">
        <v>2334</v>
      </c>
      <c r="R163" s="195" t="s">
        <v>2178</v>
      </c>
      <c r="S163" s="191" t="s">
        <v>2202</v>
      </c>
      <c r="T163" s="191" t="s">
        <v>2202</v>
      </c>
      <c r="U163" s="190" t="s">
        <v>2178</v>
      </c>
      <c r="V163" s="167" t="s">
        <v>2202</v>
      </c>
      <c r="W163" s="167" t="s">
        <v>2202</v>
      </c>
      <c r="X163" s="170" t="s">
        <v>6671</v>
      </c>
      <c r="Y163" s="170" t="s">
        <v>6747</v>
      </c>
      <c r="Z163" s="170" t="s">
        <v>6671</v>
      </c>
      <c r="AB163" s="184" t="s">
        <v>6772</v>
      </c>
      <c r="AC163" s="186" t="s">
        <v>2202</v>
      </c>
      <c r="AD163" s="170">
        <f>VLOOKUP(O163,CSAcctMap!A:B,2,FALSE)</f>
        <v>401250</v>
      </c>
      <c r="AE163" s="170" t="str">
        <f ca="1">VLOOKUP(AD163,CSAcctMap!B:F,5,FALSE)</f>
        <v>Accts Pay-Long Term Care W/H</v>
      </c>
    </row>
    <row r="164" spans="1:31" x14ac:dyDescent="0.2">
      <c r="A164" s="170" t="str">
        <f t="shared" si="4"/>
        <v>700.401250.0000.00000.000.000.000</v>
      </c>
      <c r="B164" s="184" t="s">
        <v>6772</v>
      </c>
      <c r="C164" s="185" t="s">
        <v>4649</v>
      </c>
      <c r="D164" s="186" t="s">
        <v>4398</v>
      </c>
      <c r="E164" s="186" t="s">
        <v>2202</v>
      </c>
      <c r="F164" s="186" t="s">
        <v>2334</v>
      </c>
      <c r="G164" s="186" t="s">
        <v>2178</v>
      </c>
      <c r="H164" s="186" t="s">
        <v>2178</v>
      </c>
      <c r="I164" s="186" t="s">
        <v>2178</v>
      </c>
      <c r="J164" s="186" t="s">
        <v>1214</v>
      </c>
      <c r="K164" s="184"/>
      <c r="L164" s="187" t="str">
        <f t="shared" si="5"/>
        <v>700.202037.0000.00000.000.0000.0000.000.0000.0000</v>
      </c>
      <c r="M164" s="187" t="s">
        <v>6450</v>
      </c>
      <c r="N164" s="191">
        <v>700</v>
      </c>
      <c r="O164" s="189" t="s">
        <v>6773</v>
      </c>
      <c r="P164" s="195" t="s">
        <v>2202</v>
      </c>
      <c r="Q164" s="191" t="s">
        <v>2334</v>
      </c>
      <c r="R164" s="195" t="s">
        <v>2178</v>
      </c>
      <c r="S164" s="191" t="s">
        <v>2202</v>
      </c>
      <c r="T164" s="191" t="s">
        <v>2202</v>
      </c>
      <c r="U164" s="190" t="s">
        <v>2178</v>
      </c>
      <c r="V164" s="167" t="s">
        <v>2202</v>
      </c>
      <c r="W164" s="167" t="s">
        <v>2202</v>
      </c>
      <c r="X164" s="170" t="s">
        <v>6671</v>
      </c>
      <c r="Y164" s="170" t="s">
        <v>6747</v>
      </c>
      <c r="Z164" s="170" t="s">
        <v>6671</v>
      </c>
      <c r="AB164" s="184" t="s">
        <v>6772</v>
      </c>
      <c r="AC164" s="186" t="s">
        <v>2202</v>
      </c>
      <c r="AD164" s="170" t="e">
        <f>VLOOKUP(O164,CSAcctMap!A:B,2,FALSE)</f>
        <v>#N/A</v>
      </c>
      <c r="AE164" s="170" t="e">
        <f ca="1">VLOOKUP(AD164,CSAcctMap!B:F,5,FALSE)</f>
        <v>#N/A</v>
      </c>
    </row>
    <row r="165" spans="1:31" x14ac:dyDescent="0.2">
      <c r="A165" s="170" t="str">
        <f t="shared" si="4"/>
        <v>700.401250.0000.00000.000.000.000</v>
      </c>
      <c r="B165" s="184" t="s">
        <v>6772</v>
      </c>
      <c r="C165" s="185" t="s">
        <v>4649</v>
      </c>
      <c r="D165" s="186" t="s">
        <v>4398</v>
      </c>
      <c r="E165" s="186" t="s">
        <v>2202</v>
      </c>
      <c r="F165" s="186" t="s">
        <v>2334</v>
      </c>
      <c r="G165" s="186" t="s">
        <v>2178</v>
      </c>
      <c r="H165" s="186" t="s">
        <v>2178</v>
      </c>
      <c r="I165" s="186" t="s">
        <v>2178</v>
      </c>
      <c r="J165" s="186" t="s">
        <v>1214</v>
      </c>
      <c r="K165" s="184"/>
      <c r="L165" s="187" t="str">
        <f t="shared" si="5"/>
        <v>700.202038.0000.00000.000.0000.0000.000.0000.0000</v>
      </c>
      <c r="M165" s="187" t="s">
        <v>6451</v>
      </c>
      <c r="N165" s="191">
        <v>700</v>
      </c>
      <c r="O165" s="189" t="s">
        <v>6774</v>
      </c>
      <c r="P165" s="195" t="s">
        <v>2202</v>
      </c>
      <c r="Q165" s="191" t="s">
        <v>2334</v>
      </c>
      <c r="R165" s="195" t="s">
        <v>2178</v>
      </c>
      <c r="S165" s="191" t="s">
        <v>2202</v>
      </c>
      <c r="T165" s="191" t="s">
        <v>2202</v>
      </c>
      <c r="U165" s="190" t="s">
        <v>2178</v>
      </c>
      <c r="V165" s="167" t="s">
        <v>2202</v>
      </c>
      <c r="W165" s="167" t="s">
        <v>2202</v>
      </c>
      <c r="X165" s="170" t="s">
        <v>6671</v>
      </c>
      <c r="Y165" s="170" t="s">
        <v>6747</v>
      </c>
      <c r="Z165" s="170" t="s">
        <v>6671</v>
      </c>
      <c r="AB165" s="184" t="s">
        <v>6772</v>
      </c>
      <c r="AC165" s="186" t="s">
        <v>2202</v>
      </c>
      <c r="AD165" s="170" t="e">
        <f>VLOOKUP(O165,CSAcctMap!A:B,2,FALSE)</f>
        <v>#N/A</v>
      </c>
      <c r="AE165" s="170" t="e">
        <f ca="1">VLOOKUP(AD165,CSAcctMap!B:F,5,FALSE)</f>
        <v>#N/A</v>
      </c>
    </row>
    <row r="166" spans="1:31" x14ac:dyDescent="0.2">
      <c r="A166" s="170" t="str">
        <f t="shared" si="4"/>
        <v>700.401260.0000.00000.000.000.000</v>
      </c>
      <c r="B166" s="184" t="s">
        <v>6775</v>
      </c>
      <c r="C166" s="185" t="s">
        <v>4649</v>
      </c>
      <c r="D166" s="186" t="s">
        <v>4399</v>
      </c>
      <c r="E166" s="186" t="s">
        <v>2202</v>
      </c>
      <c r="F166" s="186" t="s">
        <v>2334</v>
      </c>
      <c r="G166" s="186" t="s">
        <v>2178</v>
      </c>
      <c r="H166" s="186" t="s">
        <v>2178</v>
      </c>
      <c r="I166" s="186" t="s">
        <v>2178</v>
      </c>
      <c r="J166" s="186" t="s">
        <v>1214</v>
      </c>
      <c r="K166" s="184"/>
      <c r="L166" s="187" t="str">
        <f t="shared" si="5"/>
        <v>700.202040.0000.00000.000.0000.0000.000.0000.0000</v>
      </c>
      <c r="M166" s="187" t="s">
        <v>6776</v>
      </c>
      <c r="N166" s="191">
        <v>700</v>
      </c>
      <c r="O166" s="189">
        <v>202040</v>
      </c>
      <c r="P166" s="195" t="s">
        <v>2202</v>
      </c>
      <c r="Q166" s="191" t="s">
        <v>2334</v>
      </c>
      <c r="R166" s="195" t="s">
        <v>2178</v>
      </c>
      <c r="S166" s="191" t="s">
        <v>2202</v>
      </c>
      <c r="T166" s="191" t="s">
        <v>2202</v>
      </c>
      <c r="U166" s="190" t="s">
        <v>2178</v>
      </c>
      <c r="V166" s="167" t="s">
        <v>2202</v>
      </c>
      <c r="W166" s="167" t="s">
        <v>2202</v>
      </c>
      <c r="X166" s="170" t="s">
        <v>6671</v>
      </c>
      <c r="Y166" s="170" t="s">
        <v>6747</v>
      </c>
      <c r="Z166" s="170" t="s">
        <v>6671</v>
      </c>
      <c r="AB166" s="184" t="s">
        <v>6775</v>
      </c>
      <c r="AC166" s="186" t="s">
        <v>2202</v>
      </c>
      <c r="AD166" s="170">
        <f>VLOOKUP(O166,CSAcctMap!A:B,2,FALSE)</f>
        <v>401260</v>
      </c>
      <c r="AE166" s="170" t="str">
        <f ca="1">VLOOKUP(AD166,CSAcctMap!B:F,5,FALSE)</f>
        <v>Accts Pay-Life Insurance W/H</v>
      </c>
    </row>
    <row r="167" spans="1:31" x14ac:dyDescent="0.2">
      <c r="A167" s="170" t="str">
        <f t="shared" si="4"/>
        <v>700.401265.0000.00000.000.000.000</v>
      </c>
      <c r="B167" s="184" t="s">
        <v>6777</v>
      </c>
      <c r="C167" s="185" t="s">
        <v>4649</v>
      </c>
      <c r="D167" s="186" t="s">
        <v>2830</v>
      </c>
      <c r="E167" s="186" t="s">
        <v>2202</v>
      </c>
      <c r="F167" s="186" t="s">
        <v>2334</v>
      </c>
      <c r="G167" s="186" t="s">
        <v>2178</v>
      </c>
      <c r="H167" s="186" t="s">
        <v>2178</v>
      </c>
      <c r="I167" s="186" t="s">
        <v>2178</v>
      </c>
      <c r="J167" s="186" t="s">
        <v>1214</v>
      </c>
      <c r="K167" s="184"/>
      <c r="L167" s="187" t="str">
        <f t="shared" si="5"/>
        <v>700.202035.0000.00000.000.0000.0000.000.0000.0000</v>
      </c>
      <c r="M167" s="187" t="s">
        <v>6778</v>
      </c>
      <c r="N167" s="191">
        <v>700</v>
      </c>
      <c r="O167" s="189">
        <v>202035</v>
      </c>
      <c r="P167" s="195" t="s">
        <v>2202</v>
      </c>
      <c r="Q167" s="191" t="s">
        <v>2334</v>
      </c>
      <c r="R167" s="195" t="s">
        <v>2178</v>
      </c>
      <c r="S167" s="191" t="s">
        <v>2202</v>
      </c>
      <c r="T167" s="191" t="s">
        <v>2202</v>
      </c>
      <c r="U167" s="190" t="s">
        <v>2178</v>
      </c>
      <c r="V167" s="167" t="s">
        <v>2202</v>
      </c>
      <c r="W167" s="167" t="s">
        <v>2202</v>
      </c>
      <c r="X167" s="170" t="s">
        <v>6671</v>
      </c>
      <c r="Y167" s="170" t="s">
        <v>6747</v>
      </c>
      <c r="Z167" s="170" t="s">
        <v>6671</v>
      </c>
      <c r="AB167" s="184" t="s">
        <v>6777</v>
      </c>
      <c r="AC167" s="186" t="s">
        <v>2202</v>
      </c>
      <c r="AD167" s="170">
        <f>VLOOKUP(O167,CSAcctMap!A:B,2,FALSE)</f>
        <v>401250</v>
      </c>
      <c r="AE167" s="170" t="str">
        <f ca="1">VLOOKUP(AD167,CSAcctMap!B:F,5,FALSE)</f>
        <v>Accts Pay-Long Term Care W/H</v>
      </c>
    </row>
    <row r="168" spans="1:31" x14ac:dyDescent="0.2">
      <c r="A168" s="170" t="str">
        <f t="shared" si="4"/>
        <v>700.401275.0000.00000.000.000.000</v>
      </c>
      <c r="B168" s="184" t="s">
        <v>6779</v>
      </c>
      <c r="C168" s="185" t="s">
        <v>4649</v>
      </c>
      <c r="D168" s="186" t="s">
        <v>6310</v>
      </c>
      <c r="E168" s="186" t="s">
        <v>2202</v>
      </c>
      <c r="F168" s="186" t="s">
        <v>2334</v>
      </c>
      <c r="G168" s="186" t="s">
        <v>2178</v>
      </c>
      <c r="H168" s="186" t="s">
        <v>2178</v>
      </c>
      <c r="I168" s="186" t="s">
        <v>2178</v>
      </c>
      <c r="J168" s="186" t="s">
        <v>1214</v>
      </c>
      <c r="K168" s="184"/>
      <c r="L168" s="187" t="str">
        <f t="shared" si="5"/>
        <v>700.201065.0000.00000.000.0000.0000.000.0000.0000</v>
      </c>
      <c r="M168" s="187" t="s">
        <v>6402</v>
      </c>
      <c r="N168" s="191">
        <v>700</v>
      </c>
      <c r="O168" s="189">
        <v>201065</v>
      </c>
      <c r="P168" s="195" t="s">
        <v>2202</v>
      </c>
      <c r="Q168" s="191" t="s">
        <v>2334</v>
      </c>
      <c r="R168" s="195" t="s">
        <v>2178</v>
      </c>
      <c r="S168" s="191" t="s">
        <v>2202</v>
      </c>
      <c r="T168" s="191" t="s">
        <v>2202</v>
      </c>
      <c r="U168" s="190" t="s">
        <v>2178</v>
      </c>
      <c r="V168" s="167" t="s">
        <v>2202</v>
      </c>
      <c r="W168" s="167" t="s">
        <v>2202</v>
      </c>
      <c r="X168" s="170" t="s">
        <v>6671</v>
      </c>
      <c r="Y168" s="170" t="s">
        <v>6747</v>
      </c>
      <c r="Z168" s="170" t="s">
        <v>6671</v>
      </c>
      <c r="AB168" s="184" t="s">
        <v>6779</v>
      </c>
      <c r="AC168" s="186" t="s">
        <v>2202</v>
      </c>
      <c r="AD168" s="170">
        <f>VLOOKUP(O168,CSAcctMap!A:B,2,FALSE)</f>
        <v>401275</v>
      </c>
      <c r="AE168" s="170" t="str">
        <f ca="1">VLOOKUP(AD168,CSAcctMap!B:F,5,FALSE)</f>
        <v>Accts Pay-Charitable Contributions</v>
      </c>
    </row>
    <row r="169" spans="1:31" x14ac:dyDescent="0.2">
      <c r="A169" s="170" t="str">
        <f t="shared" si="4"/>
        <v>700.401280.0000.00000.000.000.000</v>
      </c>
      <c r="B169" s="184" t="s">
        <v>6780</v>
      </c>
      <c r="C169" s="185" t="s">
        <v>4649</v>
      </c>
      <c r="D169" s="186" t="s">
        <v>4416</v>
      </c>
      <c r="E169" s="186" t="s">
        <v>2202</v>
      </c>
      <c r="F169" s="186" t="s">
        <v>2334</v>
      </c>
      <c r="G169" s="186" t="s">
        <v>2178</v>
      </c>
      <c r="H169" s="186" t="s">
        <v>2178</v>
      </c>
      <c r="I169" s="186" t="s">
        <v>2178</v>
      </c>
      <c r="J169" s="186" t="s">
        <v>1214</v>
      </c>
      <c r="K169" s="184"/>
      <c r="L169" s="187" t="str">
        <f t="shared" si="5"/>
        <v>700.202045.0000.00000.000.0000.0000.000.0000.0000</v>
      </c>
      <c r="M169" s="187" t="s">
        <v>6781</v>
      </c>
      <c r="N169" s="191">
        <v>700</v>
      </c>
      <c r="O169" s="189">
        <v>202045</v>
      </c>
      <c r="P169" s="195" t="s">
        <v>2202</v>
      </c>
      <c r="Q169" s="191" t="s">
        <v>2334</v>
      </c>
      <c r="R169" s="195" t="s">
        <v>2178</v>
      </c>
      <c r="S169" s="191" t="s">
        <v>2202</v>
      </c>
      <c r="T169" s="191" t="s">
        <v>2202</v>
      </c>
      <c r="U169" s="190" t="s">
        <v>2178</v>
      </c>
      <c r="V169" s="167" t="s">
        <v>2202</v>
      </c>
      <c r="W169" s="167" t="s">
        <v>2202</v>
      </c>
      <c r="X169" s="170" t="s">
        <v>6671</v>
      </c>
      <c r="Y169" s="170" t="s">
        <v>6747</v>
      </c>
      <c r="Z169" s="170" t="s">
        <v>6671</v>
      </c>
      <c r="AB169" s="184" t="s">
        <v>6780</v>
      </c>
      <c r="AC169" s="186" t="s">
        <v>2202</v>
      </c>
      <c r="AD169" s="170">
        <f>VLOOKUP(O169,CSAcctMap!A:B,2,FALSE)</f>
        <v>401280</v>
      </c>
      <c r="AE169" s="170" t="str">
        <f ca="1">VLOOKUP(AD169,CSAcctMap!B:F,5,FALSE)</f>
        <v>Accts Pay-AFLAC W/H</v>
      </c>
    </row>
    <row r="170" spans="1:31" x14ac:dyDescent="0.2">
      <c r="A170" s="170" t="str">
        <f t="shared" si="4"/>
        <v>700.401285.0000.00000.000.000.000</v>
      </c>
      <c r="B170" s="184" t="s">
        <v>6782</v>
      </c>
      <c r="C170" s="185" t="s">
        <v>4649</v>
      </c>
      <c r="D170" s="186" t="s">
        <v>4736</v>
      </c>
      <c r="E170" s="186" t="s">
        <v>2202</v>
      </c>
      <c r="F170" s="186" t="s">
        <v>2334</v>
      </c>
      <c r="G170" s="186" t="s">
        <v>2178</v>
      </c>
      <c r="H170" s="186" t="s">
        <v>2178</v>
      </c>
      <c r="I170" s="186" t="s">
        <v>2178</v>
      </c>
      <c r="J170" s="186" t="s">
        <v>1214</v>
      </c>
      <c r="K170" s="184"/>
      <c r="L170" s="187" t="str">
        <f t="shared" si="5"/>
        <v>700.201080.0000.00000.000.0000.0000.000.0000.0000</v>
      </c>
      <c r="M170" s="187" t="s">
        <v>5614</v>
      </c>
      <c r="N170" s="191">
        <v>700</v>
      </c>
      <c r="O170" s="189">
        <v>201080</v>
      </c>
      <c r="P170" s="195" t="s">
        <v>2202</v>
      </c>
      <c r="Q170" s="191" t="s">
        <v>2334</v>
      </c>
      <c r="R170" s="195" t="s">
        <v>2178</v>
      </c>
      <c r="S170" s="191" t="s">
        <v>2202</v>
      </c>
      <c r="T170" s="191" t="s">
        <v>2202</v>
      </c>
      <c r="U170" s="190" t="s">
        <v>2178</v>
      </c>
      <c r="V170" s="167" t="s">
        <v>2202</v>
      </c>
      <c r="W170" s="167" t="s">
        <v>2202</v>
      </c>
      <c r="X170" s="170" t="s">
        <v>6671</v>
      </c>
      <c r="Y170" s="170" t="s">
        <v>6747</v>
      </c>
      <c r="Z170" s="170" t="s">
        <v>6671</v>
      </c>
      <c r="AB170" s="184" t="s">
        <v>6782</v>
      </c>
      <c r="AC170" s="186" t="s">
        <v>2202</v>
      </c>
      <c r="AD170" s="170">
        <f>VLOOKUP(O170,CSAcctMap!A:B,2,FALSE)</f>
        <v>401285</v>
      </c>
      <c r="AE170" s="170" t="str">
        <f ca="1">VLOOKUP(AD170,CSAcctMap!B:F,5,FALSE)</f>
        <v>Accts Pay-Fitness Club W/H</v>
      </c>
    </row>
    <row r="171" spans="1:31" x14ac:dyDescent="0.2">
      <c r="A171" s="170" t="str">
        <f t="shared" si="4"/>
        <v>700.401290.0000.00000.000.000.000</v>
      </c>
      <c r="B171" s="184" t="s">
        <v>6783</v>
      </c>
      <c r="C171" s="185" t="s">
        <v>4649</v>
      </c>
      <c r="D171" s="186" t="s">
        <v>2831</v>
      </c>
      <c r="E171" s="186" t="s">
        <v>2202</v>
      </c>
      <c r="F171" s="186" t="s">
        <v>2334</v>
      </c>
      <c r="G171" s="186" t="s">
        <v>2178</v>
      </c>
      <c r="H171" s="186" t="s">
        <v>2178</v>
      </c>
      <c r="I171" s="186" t="s">
        <v>2178</v>
      </c>
      <c r="J171" s="186" t="s">
        <v>1214</v>
      </c>
      <c r="K171" s="184"/>
      <c r="L171" s="187" t="str">
        <f t="shared" si="5"/>
        <v>700.202050.0000.00000.000.0000.0000.000.0000.0000</v>
      </c>
      <c r="M171" s="187" t="s">
        <v>5062</v>
      </c>
      <c r="N171" s="191">
        <v>700</v>
      </c>
      <c r="O171" s="189">
        <v>202050</v>
      </c>
      <c r="P171" s="195" t="s">
        <v>2202</v>
      </c>
      <c r="Q171" s="191" t="s">
        <v>2334</v>
      </c>
      <c r="R171" s="195" t="s">
        <v>2178</v>
      </c>
      <c r="S171" s="191" t="s">
        <v>2202</v>
      </c>
      <c r="T171" s="191" t="s">
        <v>2202</v>
      </c>
      <c r="U171" s="190" t="s">
        <v>2178</v>
      </c>
      <c r="V171" s="167" t="s">
        <v>2202</v>
      </c>
      <c r="W171" s="167" t="s">
        <v>2202</v>
      </c>
      <c r="X171" s="170" t="s">
        <v>6671</v>
      </c>
      <c r="Y171" s="170" t="s">
        <v>6747</v>
      </c>
      <c r="Z171" s="170" t="s">
        <v>6671</v>
      </c>
      <c r="AB171" s="184" t="s">
        <v>6783</v>
      </c>
      <c r="AC171" s="186" t="s">
        <v>2202</v>
      </c>
      <c r="AD171" s="170">
        <f>VLOOKUP(O171,CSAcctMap!A:B,2,FALSE)</f>
        <v>401290</v>
      </c>
      <c r="AE171" s="170" t="str">
        <f ca="1">VLOOKUP(AD171,CSAcctMap!B:F,5,FALSE)</f>
        <v>Accts Pay-Garnishments</v>
      </c>
    </row>
    <row r="172" spans="1:31" x14ac:dyDescent="0.2">
      <c r="A172" s="170" t="str">
        <f t="shared" si="4"/>
        <v>700.401295.0000.00000.000.000.000</v>
      </c>
      <c r="B172" s="184" t="s">
        <v>6784</v>
      </c>
      <c r="C172" s="185" t="s">
        <v>4649</v>
      </c>
      <c r="D172" s="186" t="s">
        <v>4744</v>
      </c>
      <c r="E172" s="186" t="s">
        <v>2202</v>
      </c>
      <c r="F172" s="186" t="s">
        <v>2334</v>
      </c>
      <c r="G172" s="186" t="s">
        <v>2178</v>
      </c>
      <c r="H172" s="186" t="s">
        <v>2178</v>
      </c>
      <c r="I172" s="186" t="s">
        <v>2178</v>
      </c>
      <c r="J172" s="186" t="s">
        <v>1214</v>
      </c>
      <c r="K172" s="184"/>
      <c r="L172" s="187" t="str">
        <f t="shared" si="5"/>
        <v>700.202025.0000.00000.000.0000.0000.000.0000.0000</v>
      </c>
      <c r="M172" s="187" t="s">
        <v>6769</v>
      </c>
      <c r="N172" s="191">
        <v>700</v>
      </c>
      <c r="O172" s="189">
        <v>202025</v>
      </c>
      <c r="P172" s="195" t="s">
        <v>2202</v>
      </c>
      <c r="Q172" s="191" t="s">
        <v>2334</v>
      </c>
      <c r="R172" s="195" t="s">
        <v>2178</v>
      </c>
      <c r="S172" s="191" t="s">
        <v>2202</v>
      </c>
      <c r="T172" s="191" t="s">
        <v>2202</v>
      </c>
      <c r="U172" s="190" t="s">
        <v>2178</v>
      </c>
      <c r="V172" s="167" t="s">
        <v>2202</v>
      </c>
      <c r="W172" s="167" t="s">
        <v>2202</v>
      </c>
      <c r="X172" s="170" t="s">
        <v>6671</v>
      </c>
      <c r="Y172" s="170" t="s">
        <v>6747</v>
      </c>
      <c r="Z172" s="170" t="s">
        <v>6671</v>
      </c>
      <c r="AB172" s="184" t="s">
        <v>6784</v>
      </c>
      <c r="AC172" s="186" t="s">
        <v>2202</v>
      </c>
      <c r="AD172" s="170">
        <f>VLOOKUP(O172,CSAcctMap!A:B,2,FALSE)</f>
        <v>401230</v>
      </c>
      <c r="AE172" s="170" t="str">
        <f ca="1">VLOOKUP(AD172,CSAcctMap!B:F,5,FALSE)</f>
        <v>Accts Pay-Cafeteria W/H</v>
      </c>
    </row>
    <row r="173" spans="1:31" x14ac:dyDescent="0.2">
      <c r="A173" s="170" t="str">
        <f t="shared" si="4"/>
        <v>700.401500.0000.00000.000.000.100</v>
      </c>
      <c r="B173" s="184" t="s">
        <v>6785</v>
      </c>
      <c r="C173" s="185" t="s">
        <v>4649</v>
      </c>
      <c r="D173" s="186" t="s">
        <v>475</v>
      </c>
      <c r="E173" s="186" t="s">
        <v>2202</v>
      </c>
      <c r="F173" s="186" t="s">
        <v>2334</v>
      </c>
      <c r="G173" s="186" t="s">
        <v>2178</v>
      </c>
      <c r="H173" s="186" t="s">
        <v>2178</v>
      </c>
      <c r="I173" s="186" t="s">
        <v>555</v>
      </c>
      <c r="J173" s="186" t="s">
        <v>1214</v>
      </c>
      <c r="K173" s="184"/>
      <c r="L173" s="187" t="str">
        <f t="shared" si="5"/>
        <v>700.204005.0000.00000.000.0000.0000.100.0000.0000</v>
      </c>
      <c r="M173" s="187" t="s">
        <v>5624</v>
      </c>
      <c r="N173" s="191">
        <v>700</v>
      </c>
      <c r="O173" s="189">
        <v>204005</v>
      </c>
      <c r="P173" s="195" t="s">
        <v>2202</v>
      </c>
      <c r="Q173" s="191" t="s">
        <v>2334</v>
      </c>
      <c r="R173" s="195" t="s">
        <v>2178</v>
      </c>
      <c r="S173" s="191" t="s">
        <v>2202</v>
      </c>
      <c r="T173" s="191" t="s">
        <v>2202</v>
      </c>
      <c r="U173" s="190" t="s">
        <v>555</v>
      </c>
      <c r="V173" s="167" t="s">
        <v>2202</v>
      </c>
      <c r="W173" s="167" t="s">
        <v>2202</v>
      </c>
      <c r="X173" s="170" t="s">
        <v>6671</v>
      </c>
      <c r="Y173" s="170" t="s">
        <v>6747</v>
      </c>
      <c r="Z173" s="170" t="s">
        <v>6671</v>
      </c>
      <c r="AB173" s="184" t="s">
        <v>6785</v>
      </c>
      <c r="AC173" s="186" t="s">
        <v>2202</v>
      </c>
      <c r="AD173" s="170">
        <f>VLOOKUP(O173,CSAcctMap!A:B,2,FALSE)</f>
        <v>401500</v>
      </c>
      <c r="AE173" s="170" t="str">
        <f ca="1">VLOOKUP(AD173,CSAcctMap!B:F,5,FALSE)</f>
        <v>Accts Pay-Affiliates</v>
      </c>
    </row>
    <row r="174" spans="1:31" x14ac:dyDescent="0.2">
      <c r="A174" s="170" t="str">
        <f t="shared" si="4"/>
        <v>700.401500.0000.00000.000.000.200</v>
      </c>
      <c r="B174" s="184" t="s">
        <v>6785</v>
      </c>
      <c r="C174" s="185" t="s">
        <v>4649</v>
      </c>
      <c r="D174" s="186" t="s">
        <v>475</v>
      </c>
      <c r="E174" s="186" t="s">
        <v>2202</v>
      </c>
      <c r="F174" s="186" t="s">
        <v>2334</v>
      </c>
      <c r="G174" s="186" t="s">
        <v>2178</v>
      </c>
      <c r="H174" s="186" t="s">
        <v>2178</v>
      </c>
      <c r="I174" s="186" t="s">
        <v>556</v>
      </c>
      <c r="J174" s="186" t="s">
        <v>1214</v>
      </c>
      <c r="K174" s="184"/>
      <c r="L174" s="187" t="str">
        <f t="shared" si="5"/>
        <v>700.204005.0000.00000.000.0000.0000.200.0000.0000</v>
      </c>
      <c r="M174" s="187" t="s">
        <v>5624</v>
      </c>
      <c r="N174" s="191">
        <v>700</v>
      </c>
      <c r="O174" s="189">
        <v>204005</v>
      </c>
      <c r="P174" s="195" t="s">
        <v>2202</v>
      </c>
      <c r="Q174" s="191" t="s">
        <v>2334</v>
      </c>
      <c r="R174" s="195" t="s">
        <v>2178</v>
      </c>
      <c r="S174" s="191" t="s">
        <v>2202</v>
      </c>
      <c r="T174" s="191" t="s">
        <v>2202</v>
      </c>
      <c r="U174" s="190" t="s">
        <v>556</v>
      </c>
      <c r="V174" s="167" t="s">
        <v>2202</v>
      </c>
      <c r="W174" s="167" t="s">
        <v>2202</v>
      </c>
      <c r="X174" s="170" t="s">
        <v>6671</v>
      </c>
      <c r="Y174" s="170" t="s">
        <v>6747</v>
      </c>
      <c r="Z174" s="170" t="s">
        <v>6671</v>
      </c>
      <c r="AB174" s="184" t="s">
        <v>6785</v>
      </c>
      <c r="AC174" s="186" t="s">
        <v>2202</v>
      </c>
      <c r="AD174" s="170">
        <f>VLOOKUP(O174,CSAcctMap!A:B,2,FALSE)</f>
        <v>401500</v>
      </c>
      <c r="AE174" s="170" t="str">
        <f ca="1">VLOOKUP(AD174,CSAcctMap!B:F,5,FALSE)</f>
        <v>Accts Pay-Affiliates</v>
      </c>
    </row>
    <row r="175" spans="1:31" x14ac:dyDescent="0.2">
      <c r="A175" s="170" t="str">
        <f t="shared" si="4"/>
        <v>700.401500.0000.00000.000.000.400</v>
      </c>
      <c r="B175" s="184" t="s">
        <v>6785</v>
      </c>
      <c r="C175" s="185" t="s">
        <v>4649</v>
      </c>
      <c r="D175" s="186" t="s">
        <v>475</v>
      </c>
      <c r="E175" s="186" t="s">
        <v>2202</v>
      </c>
      <c r="F175" s="186" t="s">
        <v>2334</v>
      </c>
      <c r="G175" s="186" t="s">
        <v>2178</v>
      </c>
      <c r="H175" s="186" t="s">
        <v>2178</v>
      </c>
      <c r="I175" s="186" t="s">
        <v>897</v>
      </c>
      <c r="J175" s="186" t="s">
        <v>1214</v>
      </c>
      <c r="K175" s="184"/>
      <c r="L175" s="187" t="str">
        <f t="shared" si="5"/>
        <v>700.204005.0000.00000.000.0000.0000.400.0000.0000</v>
      </c>
      <c r="M175" s="187" t="s">
        <v>5624</v>
      </c>
      <c r="N175" s="191">
        <v>700</v>
      </c>
      <c r="O175" s="189">
        <v>204005</v>
      </c>
      <c r="P175" s="195" t="s">
        <v>2202</v>
      </c>
      <c r="Q175" s="191" t="s">
        <v>2334</v>
      </c>
      <c r="R175" s="195" t="s">
        <v>2178</v>
      </c>
      <c r="S175" s="191" t="s">
        <v>2202</v>
      </c>
      <c r="T175" s="191" t="s">
        <v>2202</v>
      </c>
      <c r="U175" s="190" t="s">
        <v>897</v>
      </c>
      <c r="V175" s="167" t="s">
        <v>2202</v>
      </c>
      <c r="W175" s="167" t="s">
        <v>2202</v>
      </c>
      <c r="X175" s="170" t="s">
        <v>6671</v>
      </c>
      <c r="Y175" s="170" t="s">
        <v>6747</v>
      </c>
      <c r="Z175" s="170" t="s">
        <v>6671</v>
      </c>
      <c r="AB175" s="184" t="s">
        <v>6785</v>
      </c>
      <c r="AC175" s="186" t="s">
        <v>2202</v>
      </c>
      <c r="AD175" s="170">
        <f>VLOOKUP(O175,CSAcctMap!A:B,2,FALSE)</f>
        <v>401500</v>
      </c>
      <c r="AE175" s="170" t="str">
        <f ca="1">VLOOKUP(AD175,CSAcctMap!B:F,5,FALSE)</f>
        <v>Accts Pay-Affiliates</v>
      </c>
    </row>
    <row r="176" spans="1:31" x14ac:dyDescent="0.2">
      <c r="A176" s="170" t="str">
        <f t="shared" si="4"/>
        <v>700.401500.0000.00000.000.000.500</v>
      </c>
      <c r="B176" s="184" t="s">
        <v>6785</v>
      </c>
      <c r="C176" s="185" t="s">
        <v>4649</v>
      </c>
      <c r="D176" s="186" t="s">
        <v>475</v>
      </c>
      <c r="E176" s="186" t="s">
        <v>2202</v>
      </c>
      <c r="F176" s="186" t="s">
        <v>2334</v>
      </c>
      <c r="G176" s="186" t="s">
        <v>2178</v>
      </c>
      <c r="H176" s="186" t="s">
        <v>2178</v>
      </c>
      <c r="I176" s="186" t="s">
        <v>558</v>
      </c>
      <c r="J176" s="186" t="s">
        <v>1214</v>
      </c>
      <c r="K176" s="184"/>
      <c r="L176" s="187" t="str">
        <f t="shared" si="5"/>
        <v>700.204005.0000.00000.000.0000.0000.500.0000.0000</v>
      </c>
      <c r="M176" s="187" t="s">
        <v>5624</v>
      </c>
      <c r="N176" s="191">
        <v>700</v>
      </c>
      <c r="O176" s="189">
        <v>204005</v>
      </c>
      <c r="P176" s="195" t="s">
        <v>2202</v>
      </c>
      <c r="Q176" s="191" t="s">
        <v>2334</v>
      </c>
      <c r="R176" s="195" t="s">
        <v>2178</v>
      </c>
      <c r="S176" s="191" t="s">
        <v>2202</v>
      </c>
      <c r="T176" s="191" t="s">
        <v>2202</v>
      </c>
      <c r="U176" s="190" t="s">
        <v>558</v>
      </c>
      <c r="V176" s="167" t="s">
        <v>2202</v>
      </c>
      <c r="W176" s="167" t="s">
        <v>2202</v>
      </c>
      <c r="X176" s="170" t="s">
        <v>6671</v>
      </c>
      <c r="Y176" s="170" t="s">
        <v>6747</v>
      </c>
      <c r="Z176" s="170" t="s">
        <v>6671</v>
      </c>
      <c r="AB176" s="184" t="s">
        <v>6785</v>
      </c>
      <c r="AC176" s="186" t="s">
        <v>2202</v>
      </c>
      <c r="AD176" s="170">
        <f>VLOOKUP(O176,CSAcctMap!A:B,2,FALSE)</f>
        <v>401500</v>
      </c>
      <c r="AE176" s="170" t="str">
        <f ca="1">VLOOKUP(AD176,CSAcctMap!B:F,5,FALSE)</f>
        <v>Accts Pay-Affiliates</v>
      </c>
    </row>
    <row r="177" spans="1:31" x14ac:dyDescent="0.2">
      <c r="A177" s="170" t="str">
        <f t="shared" si="4"/>
        <v>700.401500.0000.00000.000.000.600</v>
      </c>
      <c r="B177" s="184" t="s">
        <v>6785</v>
      </c>
      <c r="C177" s="185" t="s">
        <v>4649</v>
      </c>
      <c r="D177" s="186" t="s">
        <v>475</v>
      </c>
      <c r="E177" s="186" t="s">
        <v>2202</v>
      </c>
      <c r="F177" s="186" t="s">
        <v>2334</v>
      </c>
      <c r="G177" s="186" t="s">
        <v>2178</v>
      </c>
      <c r="H177" s="186" t="s">
        <v>2178</v>
      </c>
      <c r="I177" s="186" t="s">
        <v>554</v>
      </c>
      <c r="J177" s="186" t="s">
        <v>1214</v>
      </c>
      <c r="K177" s="184"/>
      <c r="L177" s="187" t="str">
        <f t="shared" si="5"/>
        <v>700.204005.0000.00000.000.0000.0000.600.0000.0000</v>
      </c>
      <c r="M177" s="187" t="s">
        <v>5624</v>
      </c>
      <c r="N177" s="191">
        <v>700</v>
      </c>
      <c r="O177" s="189">
        <v>204005</v>
      </c>
      <c r="P177" s="195" t="s">
        <v>2202</v>
      </c>
      <c r="Q177" s="191" t="s">
        <v>2334</v>
      </c>
      <c r="R177" s="195" t="s">
        <v>2178</v>
      </c>
      <c r="S177" s="191" t="s">
        <v>2202</v>
      </c>
      <c r="T177" s="191" t="s">
        <v>2202</v>
      </c>
      <c r="U177" s="190" t="s">
        <v>554</v>
      </c>
      <c r="V177" s="167" t="s">
        <v>2202</v>
      </c>
      <c r="W177" s="167" t="s">
        <v>2202</v>
      </c>
      <c r="X177" s="170" t="s">
        <v>6671</v>
      </c>
      <c r="Y177" s="170" t="s">
        <v>6747</v>
      </c>
      <c r="Z177" s="170" t="s">
        <v>6671</v>
      </c>
      <c r="AB177" s="184" t="s">
        <v>6785</v>
      </c>
      <c r="AC177" s="186" t="s">
        <v>2202</v>
      </c>
      <c r="AD177" s="170">
        <f>VLOOKUP(O177,CSAcctMap!A:B,2,FALSE)</f>
        <v>401500</v>
      </c>
      <c r="AE177" s="170" t="str">
        <f ca="1">VLOOKUP(AD177,CSAcctMap!B:F,5,FALSE)</f>
        <v>Accts Pay-Affiliates</v>
      </c>
    </row>
    <row r="178" spans="1:31" x14ac:dyDescent="0.2">
      <c r="A178" s="170" t="str">
        <f t="shared" si="4"/>
        <v>700.401500.0000.00000.000.000.800</v>
      </c>
      <c r="B178" s="184" t="s">
        <v>6785</v>
      </c>
      <c r="C178" s="185" t="s">
        <v>4649</v>
      </c>
      <c r="D178" s="186" t="s">
        <v>475</v>
      </c>
      <c r="E178" s="186" t="s">
        <v>2202</v>
      </c>
      <c r="F178" s="186" t="s">
        <v>2334</v>
      </c>
      <c r="G178" s="186" t="s">
        <v>2178</v>
      </c>
      <c r="H178" s="186" t="s">
        <v>2178</v>
      </c>
      <c r="I178" s="186" t="s">
        <v>559</v>
      </c>
      <c r="J178" s="186" t="s">
        <v>1214</v>
      </c>
      <c r="K178" s="184"/>
      <c r="L178" s="187" t="str">
        <f t="shared" si="5"/>
        <v>700.204005.0000.00000.000.0000.0000.800.0000.0000</v>
      </c>
      <c r="M178" s="187" t="s">
        <v>5624</v>
      </c>
      <c r="N178" s="191">
        <v>700</v>
      </c>
      <c r="O178" s="189">
        <v>204005</v>
      </c>
      <c r="P178" s="195" t="s">
        <v>2202</v>
      </c>
      <c r="Q178" s="191" t="s">
        <v>2334</v>
      </c>
      <c r="R178" s="195" t="s">
        <v>2178</v>
      </c>
      <c r="S178" s="191" t="s">
        <v>2202</v>
      </c>
      <c r="T178" s="191" t="s">
        <v>2202</v>
      </c>
      <c r="U178" s="190" t="s">
        <v>559</v>
      </c>
      <c r="V178" s="167" t="s">
        <v>2202</v>
      </c>
      <c r="W178" s="167" t="s">
        <v>2202</v>
      </c>
      <c r="X178" s="170" t="s">
        <v>6671</v>
      </c>
      <c r="Y178" s="170" t="s">
        <v>6747</v>
      </c>
      <c r="Z178" s="170" t="s">
        <v>6671</v>
      </c>
      <c r="AB178" s="184" t="s">
        <v>6785</v>
      </c>
      <c r="AC178" s="186" t="s">
        <v>2202</v>
      </c>
      <c r="AD178" s="170">
        <f>VLOOKUP(O178,CSAcctMap!A:B,2,FALSE)</f>
        <v>401500</v>
      </c>
      <c r="AE178" s="170" t="str">
        <f ca="1">VLOOKUP(AD178,CSAcctMap!B:F,5,FALSE)</f>
        <v>Accts Pay-Affiliates</v>
      </c>
    </row>
    <row r="179" spans="1:31" x14ac:dyDescent="0.2">
      <c r="A179" s="170" t="str">
        <f t="shared" si="4"/>
        <v>700.401550.0000.00000.000.000.800</v>
      </c>
      <c r="B179" s="184" t="s">
        <v>6786</v>
      </c>
      <c r="C179" s="185" t="s">
        <v>4649</v>
      </c>
      <c r="D179" s="186" t="s">
        <v>5836</v>
      </c>
      <c r="E179" s="186" t="s">
        <v>2202</v>
      </c>
      <c r="F179" s="186" t="s">
        <v>2334</v>
      </c>
      <c r="G179" s="186" t="s">
        <v>2178</v>
      </c>
      <c r="H179" s="186" t="s">
        <v>2178</v>
      </c>
      <c r="I179" s="186" t="s">
        <v>559</v>
      </c>
      <c r="J179" s="186" t="s">
        <v>1214</v>
      </c>
      <c r="K179" s="184"/>
      <c r="L179" s="187" t="str">
        <f t="shared" si="5"/>
        <v>700.204005.0000.00000.000.0000.0000.800.0000.0000</v>
      </c>
      <c r="M179" s="187" t="s">
        <v>5624</v>
      </c>
      <c r="N179" s="191">
        <v>700</v>
      </c>
      <c r="O179" s="189">
        <v>204005</v>
      </c>
      <c r="P179" s="195" t="s">
        <v>2202</v>
      </c>
      <c r="Q179" s="191" t="s">
        <v>2334</v>
      </c>
      <c r="R179" s="195" t="s">
        <v>2178</v>
      </c>
      <c r="S179" s="191" t="s">
        <v>2202</v>
      </c>
      <c r="T179" s="191" t="s">
        <v>2202</v>
      </c>
      <c r="U179" s="190" t="s">
        <v>559</v>
      </c>
      <c r="V179" s="167" t="s">
        <v>2202</v>
      </c>
      <c r="W179" s="167" t="s">
        <v>2202</v>
      </c>
      <c r="X179" s="170" t="s">
        <v>6671</v>
      </c>
      <c r="Y179" s="170" t="s">
        <v>6747</v>
      </c>
      <c r="Z179" s="170" t="s">
        <v>6671</v>
      </c>
      <c r="AB179" s="184" t="s">
        <v>6786</v>
      </c>
      <c r="AC179" s="186" t="s">
        <v>2202</v>
      </c>
      <c r="AD179" s="170">
        <f>VLOOKUP(O179,CSAcctMap!A:B,2,FALSE)</f>
        <v>401500</v>
      </c>
      <c r="AE179" s="170" t="str">
        <f ca="1">VLOOKUP(AD179,CSAcctMap!B:F,5,FALSE)</f>
        <v>Accts Pay-Affiliates</v>
      </c>
    </row>
    <row r="180" spans="1:31" x14ac:dyDescent="0.2">
      <c r="A180" s="170" t="str">
        <f t="shared" si="4"/>
        <v>700.403000.0000.00000.000.000.000</v>
      </c>
      <c r="B180" s="184" t="s">
        <v>6787</v>
      </c>
      <c r="C180" s="185" t="s">
        <v>4649</v>
      </c>
      <c r="D180" s="186" t="s">
        <v>476</v>
      </c>
      <c r="E180" s="186" t="s">
        <v>2202</v>
      </c>
      <c r="F180" s="186" t="s">
        <v>2334</v>
      </c>
      <c r="G180" s="186" t="s">
        <v>2178</v>
      </c>
      <c r="H180" s="186" t="s">
        <v>2178</v>
      </c>
      <c r="I180" s="186" t="s">
        <v>2178</v>
      </c>
      <c r="J180" s="186" t="s">
        <v>1214</v>
      </c>
      <c r="K180" s="184"/>
      <c r="L180" s="187" t="str">
        <f t="shared" si="5"/>
        <v>700.214005.0000.00000.000.0000.0000.000.0000.0000</v>
      </c>
      <c r="M180" s="187" t="s">
        <v>5631</v>
      </c>
      <c r="N180" s="191">
        <v>700</v>
      </c>
      <c r="O180" s="189">
        <v>214005</v>
      </c>
      <c r="P180" s="195" t="s">
        <v>2202</v>
      </c>
      <c r="Q180" s="191" t="s">
        <v>2334</v>
      </c>
      <c r="R180" s="195" t="s">
        <v>2178</v>
      </c>
      <c r="S180" s="191" t="s">
        <v>2202</v>
      </c>
      <c r="T180" s="191" t="s">
        <v>2202</v>
      </c>
      <c r="U180" s="190" t="s">
        <v>2178</v>
      </c>
      <c r="V180" s="167" t="s">
        <v>2202</v>
      </c>
      <c r="W180" s="167" t="s">
        <v>2202</v>
      </c>
      <c r="X180" s="170" t="s">
        <v>6671</v>
      </c>
      <c r="Y180" s="170" t="s">
        <v>6747</v>
      </c>
      <c r="Z180" s="170" t="s">
        <v>6671</v>
      </c>
      <c r="AB180" s="184" t="s">
        <v>6787</v>
      </c>
      <c r="AC180" s="186" t="s">
        <v>2202</v>
      </c>
      <c r="AD180" s="170">
        <f>VLOOKUP(O180,CSAcctMap!A:B,2,FALSE)</f>
        <v>403000</v>
      </c>
      <c r="AE180" s="170" t="str">
        <f ca="1">VLOOKUP(AD180,CSAcctMap!B:F,5,FALSE)</f>
        <v>Advanced Billing</v>
      </c>
    </row>
    <row r="181" spans="1:31" x14ac:dyDescent="0.2">
      <c r="A181" s="170" t="str">
        <f t="shared" si="4"/>
        <v>700.404000.0000.00000.000.000.000</v>
      </c>
      <c r="B181" s="184" t="s">
        <v>6788</v>
      </c>
      <c r="C181" s="185" t="s">
        <v>4649</v>
      </c>
      <c r="D181" s="186" t="s">
        <v>478</v>
      </c>
      <c r="E181" s="186" t="s">
        <v>2202</v>
      </c>
      <c r="F181" s="186" t="s">
        <v>2334</v>
      </c>
      <c r="G181" s="186" t="s">
        <v>2178</v>
      </c>
      <c r="H181" s="186" t="s">
        <v>2178</v>
      </c>
      <c r="I181" s="186" t="s">
        <v>2178</v>
      </c>
      <c r="J181" s="186" t="s">
        <v>1214</v>
      </c>
      <c r="K181" s="184"/>
      <c r="L181" s="187" t="str">
        <f t="shared" si="5"/>
        <v>700.214100.0000.00000.000.0000.0000.000.0000.0000</v>
      </c>
      <c r="M181" s="187" t="s">
        <v>3145</v>
      </c>
      <c r="N181" s="191">
        <v>700</v>
      </c>
      <c r="O181" s="189">
        <v>214100</v>
      </c>
      <c r="P181" s="195" t="s">
        <v>2202</v>
      </c>
      <c r="Q181" s="191" t="s">
        <v>2334</v>
      </c>
      <c r="R181" s="195" t="s">
        <v>2178</v>
      </c>
      <c r="S181" s="191" t="s">
        <v>2202</v>
      </c>
      <c r="T181" s="191" t="s">
        <v>2202</v>
      </c>
      <c r="U181" s="190" t="s">
        <v>2178</v>
      </c>
      <c r="V181" s="167" t="s">
        <v>2202</v>
      </c>
      <c r="W181" s="167" t="s">
        <v>2202</v>
      </c>
      <c r="X181" s="170" t="s">
        <v>6671</v>
      </c>
      <c r="Y181" s="170" t="s">
        <v>6747</v>
      </c>
      <c r="Z181" s="170" t="s">
        <v>6671</v>
      </c>
      <c r="AB181" s="184" t="s">
        <v>6788</v>
      </c>
      <c r="AC181" s="186" t="s">
        <v>2202</v>
      </c>
      <c r="AD181" s="170">
        <f>VLOOKUP(O181,CSAcctMap!A:B,2,FALSE)</f>
        <v>404000</v>
      </c>
      <c r="AE181" s="170" t="str">
        <f ca="1">VLOOKUP(AD181,CSAcctMap!B:F,5,FALSE)</f>
        <v>Customer Deposits</v>
      </c>
    </row>
    <row r="182" spans="1:31" x14ac:dyDescent="0.2">
      <c r="A182" s="170" t="str">
        <f t="shared" si="4"/>
        <v>700.405500.0000.00000.000.000.500</v>
      </c>
      <c r="B182" s="184" t="s">
        <v>6789</v>
      </c>
      <c r="C182" s="185" t="s">
        <v>4649</v>
      </c>
      <c r="D182" s="186" t="s">
        <v>481</v>
      </c>
      <c r="E182" s="186" t="s">
        <v>2202</v>
      </c>
      <c r="F182" s="186" t="s">
        <v>2334</v>
      </c>
      <c r="G182" s="186" t="s">
        <v>2178</v>
      </c>
      <c r="H182" s="186" t="s">
        <v>2178</v>
      </c>
      <c r="I182" s="186" t="s">
        <v>558</v>
      </c>
      <c r="J182" s="186" t="s">
        <v>1214</v>
      </c>
      <c r="K182" s="184"/>
      <c r="L182" s="187" t="str">
        <f t="shared" si="5"/>
        <v>700.205005.0000.00000.000.0000.0000.500.0000.0000</v>
      </c>
      <c r="M182" s="187" t="s">
        <v>6790</v>
      </c>
      <c r="N182" s="191">
        <v>700</v>
      </c>
      <c r="O182" s="189">
        <v>205005</v>
      </c>
      <c r="P182" s="195" t="s">
        <v>2202</v>
      </c>
      <c r="Q182" s="191" t="s">
        <v>2334</v>
      </c>
      <c r="R182" s="195" t="s">
        <v>2178</v>
      </c>
      <c r="S182" s="191" t="s">
        <v>2202</v>
      </c>
      <c r="T182" s="191" t="s">
        <v>2202</v>
      </c>
      <c r="U182" s="190" t="s">
        <v>558</v>
      </c>
      <c r="V182" s="167" t="s">
        <v>2202</v>
      </c>
      <c r="W182" s="167" t="s">
        <v>2202</v>
      </c>
      <c r="X182" s="170" t="s">
        <v>6671</v>
      </c>
      <c r="Y182" s="170" t="s">
        <v>6747</v>
      </c>
      <c r="Z182" s="170" t="s">
        <v>6671</v>
      </c>
      <c r="AB182" s="184" t="s">
        <v>6789</v>
      </c>
      <c r="AC182" s="186" t="s">
        <v>2202</v>
      </c>
      <c r="AD182" s="170">
        <f>VLOOKUP(O182,CSAcctMap!A:B,2,FALSE)</f>
        <v>405500</v>
      </c>
      <c r="AE182" s="170" t="str">
        <f ca="1">VLOOKUP(AD182,CSAcctMap!B:F,5,FALSE)</f>
        <v>Current affiliated debt maturites</v>
      </c>
    </row>
    <row r="183" spans="1:31" x14ac:dyDescent="0.2">
      <c r="A183" s="170" t="str">
        <f t="shared" si="4"/>
        <v>700.405500.0000.00000.000.000.600</v>
      </c>
      <c r="B183" s="184" t="s">
        <v>6789</v>
      </c>
      <c r="C183" s="185" t="s">
        <v>4649</v>
      </c>
      <c r="D183" s="186" t="s">
        <v>481</v>
      </c>
      <c r="E183" s="186" t="s">
        <v>2202</v>
      </c>
      <c r="F183" s="186" t="s">
        <v>2334</v>
      </c>
      <c r="G183" s="186" t="s">
        <v>2178</v>
      </c>
      <c r="H183" s="186" t="s">
        <v>2178</v>
      </c>
      <c r="I183" s="186" t="s">
        <v>554</v>
      </c>
      <c r="J183" s="186" t="s">
        <v>1214</v>
      </c>
      <c r="K183" s="184"/>
      <c r="L183" s="187" t="str">
        <f t="shared" si="5"/>
        <v>700.205005.0000.00000.000.0000.0000.600.0000.0000</v>
      </c>
      <c r="M183" s="187" t="s">
        <v>6790</v>
      </c>
      <c r="N183" s="191">
        <v>700</v>
      </c>
      <c r="O183" s="189">
        <v>205005</v>
      </c>
      <c r="P183" s="195" t="s">
        <v>2202</v>
      </c>
      <c r="Q183" s="191" t="s">
        <v>2334</v>
      </c>
      <c r="R183" s="195" t="s">
        <v>2178</v>
      </c>
      <c r="S183" s="191" t="s">
        <v>2202</v>
      </c>
      <c r="T183" s="191" t="s">
        <v>2202</v>
      </c>
      <c r="U183" s="190" t="s">
        <v>554</v>
      </c>
      <c r="V183" s="167" t="s">
        <v>2202</v>
      </c>
      <c r="W183" s="167" t="s">
        <v>2202</v>
      </c>
      <c r="X183" s="170" t="s">
        <v>6671</v>
      </c>
      <c r="Y183" s="170" t="s">
        <v>6747</v>
      </c>
      <c r="Z183" s="170" t="s">
        <v>6671</v>
      </c>
      <c r="AB183" s="184" t="s">
        <v>6789</v>
      </c>
      <c r="AC183" s="186" t="s">
        <v>2202</v>
      </c>
      <c r="AD183" s="170">
        <f>VLOOKUP(O183,CSAcctMap!A:B,2,FALSE)</f>
        <v>405500</v>
      </c>
      <c r="AE183" s="170" t="str">
        <f ca="1">VLOOKUP(AD183,CSAcctMap!B:F,5,FALSE)</f>
        <v>Current affiliated debt maturites</v>
      </c>
    </row>
    <row r="184" spans="1:31" x14ac:dyDescent="0.2">
      <c r="A184" s="170" t="str">
        <f t="shared" si="4"/>
        <v>700.406000.0000.00000.000.000.000</v>
      </c>
      <c r="B184" s="184" t="s">
        <v>6791</v>
      </c>
      <c r="C184" s="185" t="s">
        <v>4649</v>
      </c>
      <c r="D184" s="186" t="s">
        <v>482</v>
      </c>
      <c r="E184" s="186" t="s">
        <v>2202</v>
      </c>
      <c r="F184" s="186" t="s">
        <v>2334</v>
      </c>
      <c r="G184" s="186" t="s">
        <v>2178</v>
      </c>
      <c r="H184" s="186" t="s">
        <v>2178</v>
      </c>
      <c r="I184" s="186" t="s">
        <v>2178</v>
      </c>
      <c r="J184" s="186" t="s">
        <v>1214</v>
      </c>
      <c r="K184" s="184"/>
      <c r="L184" s="187" t="str">
        <f t="shared" si="5"/>
        <v>700.216015.0000.00000.000.0000.0000.000.0000.0000</v>
      </c>
      <c r="M184" s="187" t="s">
        <v>3159</v>
      </c>
      <c r="N184" s="191">
        <v>700</v>
      </c>
      <c r="O184" s="189">
        <v>216015</v>
      </c>
      <c r="P184" s="195" t="s">
        <v>2202</v>
      </c>
      <c r="Q184" s="191" t="s">
        <v>2334</v>
      </c>
      <c r="R184" s="195" t="s">
        <v>2178</v>
      </c>
      <c r="S184" s="191" t="s">
        <v>2202</v>
      </c>
      <c r="T184" s="191" t="s">
        <v>2202</v>
      </c>
      <c r="U184" s="190" t="s">
        <v>2178</v>
      </c>
      <c r="V184" s="167" t="s">
        <v>2202</v>
      </c>
      <c r="W184" s="167" t="s">
        <v>2202</v>
      </c>
      <c r="X184" s="170" t="s">
        <v>6671</v>
      </c>
      <c r="Y184" s="170" t="s">
        <v>6747</v>
      </c>
      <c r="Z184" s="170" t="s">
        <v>6671</v>
      </c>
      <c r="AB184" s="184" t="s">
        <v>6791</v>
      </c>
      <c r="AC184" s="186" t="s">
        <v>2202</v>
      </c>
      <c r="AD184" s="170">
        <f>VLOOKUP(O184,CSAcctMap!A:B,2,FALSE)</f>
        <v>406000</v>
      </c>
      <c r="AE184" s="170" t="str">
        <f ca="1">VLOOKUP(AD184,CSAcctMap!B:F,5,FALSE)</f>
        <v>Current capital lease maturities</v>
      </c>
    </row>
    <row r="185" spans="1:31" x14ac:dyDescent="0.2">
      <c r="A185" s="170" t="str">
        <f t="shared" si="4"/>
        <v>700.407000.0000.00000.000.000.000</v>
      </c>
      <c r="B185" s="184" t="s">
        <v>6792</v>
      </c>
      <c r="C185" s="185" t="s">
        <v>4649</v>
      </c>
      <c r="D185" s="186" t="s">
        <v>483</v>
      </c>
      <c r="E185" s="186" t="s">
        <v>2202</v>
      </c>
      <c r="F185" s="186" t="s">
        <v>2334</v>
      </c>
      <c r="G185" s="186" t="s">
        <v>2178</v>
      </c>
      <c r="H185" s="186" t="s">
        <v>2178</v>
      </c>
      <c r="I185" s="186" t="s">
        <v>2178</v>
      </c>
      <c r="J185" s="186" t="s">
        <v>1214</v>
      </c>
      <c r="K185" s="184"/>
      <c r="L185" s="187" t="str">
        <f t="shared" si="5"/>
        <v>700.206005.0000.00000.000.0000.0000.000.0000.0000</v>
      </c>
      <c r="M185" s="187" t="s">
        <v>6793</v>
      </c>
      <c r="N185" s="191">
        <v>700</v>
      </c>
      <c r="O185" s="189">
        <v>206005</v>
      </c>
      <c r="P185" s="195" t="s">
        <v>2202</v>
      </c>
      <c r="Q185" s="191" t="s">
        <v>2334</v>
      </c>
      <c r="R185" s="195" t="s">
        <v>2178</v>
      </c>
      <c r="S185" s="191" t="s">
        <v>2202</v>
      </c>
      <c r="T185" s="191" t="s">
        <v>2202</v>
      </c>
      <c r="U185" s="190" t="s">
        <v>2178</v>
      </c>
      <c r="V185" s="167" t="s">
        <v>2202</v>
      </c>
      <c r="W185" s="167" t="s">
        <v>2202</v>
      </c>
      <c r="X185" s="170" t="s">
        <v>6671</v>
      </c>
      <c r="Y185" s="170" t="s">
        <v>6747</v>
      </c>
      <c r="Z185" s="170" t="s">
        <v>6671</v>
      </c>
      <c r="AB185" s="184" t="s">
        <v>6792</v>
      </c>
      <c r="AC185" s="186" t="s">
        <v>2202</v>
      </c>
      <c r="AD185" s="170">
        <f>VLOOKUP(O185,CSAcctMap!A:B,2,FALSE)</f>
        <v>407000</v>
      </c>
      <c r="AE185" s="170" t="str">
        <f ca="1">VLOOKUP(AD185,CSAcctMap!B:F,5,FALSE)</f>
        <v>Accrued Federal Income Taxes</v>
      </c>
    </row>
    <row r="186" spans="1:31" x14ac:dyDescent="0.2">
      <c r="A186" s="170" t="str">
        <f t="shared" si="4"/>
        <v>700.407000.0000.00000.010.000.000</v>
      </c>
      <c r="B186" s="184" t="s">
        <v>6792</v>
      </c>
      <c r="C186" s="185" t="s">
        <v>4649</v>
      </c>
      <c r="D186" s="186" t="s">
        <v>483</v>
      </c>
      <c r="E186" s="186" t="s">
        <v>2202</v>
      </c>
      <c r="F186" s="186" t="s">
        <v>2334</v>
      </c>
      <c r="G186" s="186" t="s">
        <v>2179</v>
      </c>
      <c r="H186" s="186" t="s">
        <v>2178</v>
      </c>
      <c r="I186" s="186" t="s">
        <v>2178</v>
      </c>
      <c r="J186" s="186" t="s">
        <v>1214</v>
      </c>
      <c r="K186" s="184"/>
      <c r="L186" s="187" t="str">
        <f t="shared" si="5"/>
        <v>700.206005.0000.00000.001.0000.0000.000.0000.0000</v>
      </c>
      <c r="M186" s="187" t="s">
        <v>6793</v>
      </c>
      <c r="N186" s="191">
        <v>700</v>
      </c>
      <c r="O186" s="189">
        <v>206005</v>
      </c>
      <c r="P186" s="195" t="s">
        <v>2202</v>
      </c>
      <c r="Q186" s="191" t="s">
        <v>2334</v>
      </c>
      <c r="R186" s="195" t="s">
        <v>3778</v>
      </c>
      <c r="S186" s="191" t="s">
        <v>2202</v>
      </c>
      <c r="T186" s="191" t="s">
        <v>2202</v>
      </c>
      <c r="U186" s="190" t="s">
        <v>2178</v>
      </c>
      <c r="V186" s="167" t="s">
        <v>2202</v>
      </c>
      <c r="W186" s="167" t="s">
        <v>2202</v>
      </c>
      <c r="X186" s="170" t="s">
        <v>6671</v>
      </c>
      <c r="Y186" s="170" t="s">
        <v>6747</v>
      </c>
      <c r="Z186" s="170" t="s">
        <v>6671</v>
      </c>
      <c r="AB186" s="184" t="s">
        <v>6792</v>
      </c>
      <c r="AC186" s="186" t="s">
        <v>2202</v>
      </c>
      <c r="AD186" s="170">
        <f>VLOOKUP(O186,CSAcctMap!A:B,2,FALSE)</f>
        <v>407000</v>
      </c>
      <c r="AE186" s="170" t="str">
        <f ca="1">VLOOKUP(AD186,CSAcctMap!B:F,5,FALSE)</f>
        <v>Accrued Federal Income Taxes</v>
      </c>
    </row>
    <row r="187" spans="1:31" x14ac:dyDescent="0.2">
      <c r="A187" s="170" t="str">
        <f t="shared" si="4"/>
        <v>700.407000.0000.00000.040.000.000</v>
      </c>
      <c r="B187" s="184" t="s">
        <v>6792</v>
      </c>
      <c r="C187" s="185" t="s">
        <v>4649</v>
      </c>
      <c r="D187" s="186" t="s">
        <v>483</v>
      </c>
      <c r="E187" s="186" t="s">
        <v>2202</v>
      </c>
      <c r="F187" s="186" t="s">
        <v>2334</v>
      </c>
      <c r="G187" s="186" t="s">
        <v>3775</v>
      </c>
      <c r="H187" s="186" t="s">
        <v>2178</v>
      </c>
      <c r="I187" s="186" t="s">
        <v>2178</v>
      </c>
      <c r="J187" s="186" t="s">
        <v>1214</v>
      </c>
      <c r="K187" s="184"/>
      <c r="L187" s="187" t="str">
        <f t="shared" si="5"/>
        <v>700.206005.0000.00000.004.0000.0000.000.0000.0000</v>
      </c>
      <c r="M187" s="187" t="s">
        <v>6793</v>
      </c>
      <c r="N187" s="191">
        <v>700</v>
      </c>
      <c r="O187" s="189">
        <v>206005</v>
      </c>
      <c r="P187" s="195" t="s">
        <v>2202</v>
      </c>
      <c r="Q187" s="191" t="s">
        <v>2334</v>
      </c>
      <c r="R187" s="195" t="s">
        <v>3779</v>
      </c>
      <c r="S187" s="191" t="s">
        <v>2202</v>
      </c>
      <c r="T187" s="191" t="s">
        <v>2202</v>
      </c>
      <c r="U187" s="190" t="s">
        <v>2178</v>
      </c>
      <c r="V187" s="167" t="s">
        <v>2202</v>
      </c>
      <c r="W187" s="167" t="s">
        <v>2202</v>
      </c>
      <c r="X187" s="170" t="s">
        <v>6671</v>
      </c>
      <c r="Y187" s="170" t="s">
        <v>6747</v>
      </c>
      <c r="Z187" s="170" t="s">
        <v>6671</v>
      </c>
      <c r="AB187" s="184" t="s">
        <v>6792</v>
      </c>
      <c r="AC187" s="186" t="s">
        <v>2202</v>
      </c>
      <c r="AD187" s="170">
        <f>VLOOKUP(O187,CSAcctMap!A:B,2,FALSE)</f>
        <v>407000</v>
      </c>
      <c r="AE187" s="170" t="str">
        <f ca="1">VLOOKUP(AD187,CSAcctMap!B:F,5,FALSE)</f>
        <v>Accrued Federal Income Taxes</v>
      </c>
    </row>
    <row r="188" spans="1:31" x14ac:dyDescent="0.2">
      <c r="A188" s="170" t="str">
        <f t="shared" si="4"/>
        <v>700.407000.0000.00000.100.000.000</v>
      </c>
      <c r="B188" s="184" t="s">
        <v>6792</v>
      </c>
      <c r="C188" s="185" t="s">
        <v>4649</v>
      </c>
      <c r="D188" s="186" t="s">
        <v>483</v>
      </c>
      <c r="E188" s="186" t="s">
        <v>2202</v>
      </c>
      <c r="F188" s="186" t="s">
        <v>2334</v>
      </c>
      <c r="G188" s="186" t="s">
        <v>555</v>
      </c>
      <c r="H188" s="186" t="s">
        <v>2178</v>
      </c>
      <c r="I188" s="186" t="s">
        <v>2178</v>
      </c>
      <c r="J188" s="186" t="s">
        <v>1214</v>
      </c>
      <c r="K188" s="184"/>
      <c r="L188" s="187" t="str">
        <f t="shared" si="5"/>
        <v>700.206005.0000.00000.010.0000.0000.000.0000.0000</v>
      </c>
      <c r="M188" s="187" t="s">
        <v>6793</v>
      </c>
      <c r="N188" s="191">
        <v>700</v>
      </c>
      <c r="O188" s="189">
        <v>206005</v>
      </c>
      <c r="P188" s="195" t="s">
        <v>2202</v>
      </c>
      <c r="Q188" s="191" t="s">
        <v>2334</v>
      </c>
      <c r="R188" s="195" t="s">
        <v>2179</v>
      </c>
      <c r="S188" s="191" t="s">
        <v>2202</v>
      </c>
      <c r="T188" s="191" t="s">
        <v>2202</v>
      </c>
      <c r="U188" s="190" t="s">
        <v>2178</v>
      </c>
      <c r="V188" s="167" t="s">
        <v>2202</v>
      </c>
      <c r="W188" s="167" t="s">
        <v>2202</v>
      </c>
      <c r="X188" s="170" t="s">
        <v>6671</v>
      </c>
      <c r="Y188" s="170" t="s">
        <v>6747</v>
      </c>
      <c r="Z188" s="170" t="s">
        <v>6671</v>
      </c>
      <c r="AB188" s="184" t="s">
        <v>6792</v>
      </c>
      <c r="AC188" s="186" t="s">
        <v>2202</v>
      </c>
      <c r="AD188" s="170">
        <f>VLOOKUP(O188,CSAcctMap!A:B,2,FALSE)</f>
        <v>407000</v>
      </c>
      <c r="AE188" s="170" t="str">
        <f ca="1">VLOOKUP(AD188,CSAcctMap!B:F,5,FALSE)</f>
        <v>Accrued Federal Income Taxes</v>
      </c>
    </row>
    <row r="189" spans="1:31" x14ac:dyDescent="0.2">
      <c r="A189" s="170" t="str">
        <f t="shared" si="4"/>
        <v>700.407000.0000.00000.190.000.000</v>
      </c>
      <c r="B189" s="184" t="s">
        <v>6792</v>
      </c>
      <c r="C189" s="185" t="s">
        <v>4649</v>
      </c>
      <c r="D189" s="186" t="s">
        <v>483</v>
      </c>
      <c r="E189" s="186" t="s">
        <v>2202</v>
      </c>
      <c r="F189" s="186" t="s">
        <v>2334</v>
      </c>
      <c r="G189" s="186" t="s">
        <v>4065</v>
      </c>
      <c r="H189" s="186" t="s">
        <v>2178</v>
      </c>
      <c r="I189" s="186" t="s">
        <v>2178</v>
      </c>
      <c r="J189" s="186" t="s">
        <v>1214</v>
      </c>
      <c r="K189" s="184"/>
      <c r="L189" s="187" t="str">
        <f t="shared" si="5"/>
        <v>700.206005.0000.00000.019.0000.0000.000.0000.0000</v>
      </c>
      <c r="M189" s="187" t="s">
        <v>6793</v>
      </c>
      <c r="N189" s="191">
        <v>700</v>
      </c>
      <c r="O189" s="189">
        <v>206005</v>
      </c>
      <c r="P189" s="195" t="s">
        <v>2202</v>
      </c>
      <c r="Q189" s="191" t="s">
        <v>2334</v>
      </c>
      <c r="R189" s="195" t="s">
        <v>6578</v>
      </c>
      <c r="S189" s="191" t="s">
        <v>2202</v>
      </c>
      <c r="T189" s="191" t="s">
        <v>2202</v>
      </c>
      <c r="U189" s="190" t="s">
        <v>2178</v>
      </c>
      <c r="V189" s="167" t="s">
        <v>2202</v>
      </c>
      <c r="W189" s="167" t="s">
        <v>2202</v>
      </c>
      <c r="X189" s="170" t="s">
        <v>6671</v>
      </c>
      <c r="Y189" s="170" t="s">
        <v>6747</v>
      </c>
      <c r="Z189" s="170" t="s">
        <v>6671</v>
      </c>
      <c r="AB189" s="184" t="s">
        <v>6792</v>
      </c>
      <c r="AC189" s="186" t="s">
        <v>2202</v>
      </c>
      <c r="AD189" s="170">
        <f>VLOOKUP(O189,CSAcctMap!A:B,2,FALSE)</f>
        <v>407000</v>
      </c>
      <c r="AE189" s="170" t="str">
        <f ca="1">VLOOKUP(AD189,CSAcctMap!B:F,5,FALSE)</f>
        <v>Accrued Federal Income Taxes</v>
      </c>
    </row>
    <row r="190" spans="1:31" x14ac:dyDescent="0.2">
      <c r="A190" s="170" t="str">
        <f t="shared" si="4"/>
        <v>700.407000.0000.00000.250.000.000</v>
      </c>
      <c r="B190" s="184" t="s">
        <v>6792</v>
      </c>
      <c r="C190" s="185" t="s">
        <v>4649</v>
      </c>
      <c r="D190" s="186" t="s">
        <v>483</v>
      </c>
      <c r="E190" s="186" t="s">
        <v>2202</v>
      </c>
      <c r="F190" s="186" t="s">
        <v>2334</v>
      </c>
      <c r="G190" s="186" t="s">
        <v>4648</v>
      </c>
      <c r="H190" s="186" t="s">
        <v>2178</v>
      </c>
      <c r="I190" s="186" t="s">
        <v>2178</v>
      </c>
      <c r="J190" s="186" t="s">
        <v>1214</v>
      </c>
      <c r="K190" s="184"/>
      <c r="L190" s="187" t="str">
        <f t="shared" si="5"/>
        <v>700.206005.0000.00000.025.0000.0000.000.0000.0000</v>
      </c>
      <c r="M190" s="187" t="s">
        <v>6793</v>
      </c>
      <c r="N190" s="191">
        <v>700</v>
      </c>
      <c r="O190" s="189">
        <v>206005</v>
      </c>
      <c r="P190" s="195" t="s">
        <v>2202</v>
      </c>
      <c r="Q190" s="191" t="s">
        <v>2334</v>
      </c>
      <c r="R190" s="195" t="s">
        <v>6692</v>
      </c>
      <c r="S190" s="191" t="s">
        <v>2202</v>
      </c>
      <c r="T190" s="191" t="s">
        <v>2202</v>
      </c>
      <c r="U190" s="190" t="s">
        <v>2178</v>
      </c>
      <c r="V190" s="167" t="s">
        <v>2202</v>
      </c>
      <c r="W190" s="167" t="s">
        <v>2202</v>
      </c>
      <c r="X190" s="170" t="s">
        <v>6671</v>
      </c>
      <c r="Y190" s="170" t="s">
        <v>6747</v>
      </c>
      <c r="Z190" s="170" t="s">
        <v>6671</v>
      </c>
      <c r="AB190" s="184" t="s">
        <v>6792</v>
      </c>
      <c r="AC190" s="186" t="s">
        <v>2202</v>
      </c>
      <c r="AD190" s="170">
        <f>VLOOKUP(O190,CSAcctMap!A:B,2,FALSE)</f>
        <v>407000</v>
      </c>
      <c r="AE190" s="170" t="str">
        <f ca="1">VLOOKUP(AD190,CSAcctMap!B:F,5,FALSE)</f>
        <v>Accrued Federal Income Taxes</v>
      </c>
    </row>
    <row r="191" spans="1:31" x14ac:dyDescent="0.2">
      <c r="A191" s="170" t="str">
        <f t="shared" si="4"/>
        <v>700.407000.0000.00000.430.000.000</v>
      </c>
      <c r="B191" s="184" t="s">
        <v>6792</v>
      </c>
      <c r="C191" s="185" t="s">
        <v>4649</v>
      </c>
      <c r="D191" s="186" t="s">
        <v>483</v>
      </c>
      <c r="E191" s="186" t="s">
        <v>2202</v>
      </c>
      <c r="F191" s="186" t="s">
        <v>2334</v>
      </c>
      <c r="G191" s="186" t="s">
        <v>1565</v>
      </c>
      <c r="H191" s="186" t="s">
        <v>2178</v>
      </c>
      <c r="I191" s="186" t="s">
        <v>2178</v>
      </c>
      <c r="J191" s="186" t="s">
        <v>1214</v>
      </c>
      <c r="K191" s="184"/>
      <c r="L191" s="187" t="str">
        <f t="shared" si="5"/>
        <v>700.206005.0000.00000.043.0000.0000.000.0000.0000</v>
      </c>
      <c r="M191" s="187" t="s">
        <v>6793</v>
      </c>
      <c r="N191" s="191">
        <v>700</v>
      </c>
      <c r="O191" s="189">
        <v>206005</v>
      </c>
      <c r="P191" s="195" t="s">
        <v>2202</v>
      </c>
      <c r="Q191" s="191" t="s">
        <v>2334</v>
      </c>
      <c r="R191" s="195" t="s">
        <v>6755</v>
      </c>
      <c r="S191" s="191" t="s">
        <v>2202</v>
      </c>
      <c r="T191" s="191" t="s">
        <v>2202</v>
      </c>
      <c r="U191" s="190" t="s">
        <v>2178</v>
      </c>
      <c r="V191" s="167" t="s">
        <v>2202</v>
      </c>
      <c r="W191" s="167" t="s">
        <v>2202</v>
      </c>
      <c r="X191" s="170" t="s">
        <v>6671</v>
      </c>
      <c r="Y191" s="170" t="s">
        <v>6747</v>
      </c>
      <c r="Z191" s="170" t="s">
        <v>6671</v>
      </c>
      <c r="AB191" s="184" t="s">
        <v>6792</v>
      </c>
      <c r="AC191" s="186" t="s">
        <v>2202</v>
      </c>
      <c r="AD191" s="170">
        <f>VLOOKUP(O191,CSAcctMap!A:B,2,FALSE)</f>
        <v>407000</v>
      </c>
      <c r="AE191" s="170" t="str">
        <f ca="1">VLOOKUP(AD191,CSAcctMap!B:F,5,FALSE)</f>
        <v>Accrued Federal Income Taxes</v>
      </c>
    </row>
    <row r="192" spans="1:31" x14ac:dyDescent="0.2">
      <c r="A192" s="170" t="str">
        <f t="shared" si="4"/>
        <v>700.407000.0190.00000.000.000.000</v>
      </c>
      <c r="B192" s="184" t="s">
        <v>6792</v>
      </c>
      <c r="C192" s="185" t="s">
        <v>4649</v>
      </c>
      <c r="D192" s="186" t="s">
        <v>483</v>
      </c>
      <c r="E192" s="186" t="s">
        <v>4061</v>
      </c>
      <c r="F192" s="186" t="s">
        <v>2334</v>
      </c>
      <c r="G192" s="186" t="s">
        <v>2178</v>
      </c>
      <c r="H192" s="186" t="s">
        <v>2178</v>
      </c>
      <c r="I192" s="186" t="s">
        <v>2178</v>
      </c>
      <c r="J192" s="186" t="s">
        <v>363</v>
      </c>
      <c r="K192" s="184"/>
      <c r="L192" s="187" t="str">
        <f t="shared" si="5"/>
        <v>700.206005.0190.00000.000.0000.0000.000.0000.0000</v>
      </c>
      <c r="M192" s="187" t="s">
        <v>6793</v>
      </c>
      <c r="N192" s="191">
        <v>700</v>
      </c>
      <c r="O192" s="189">
        <v>206005</v>
      </c>
      <c r="P192" s="195" t="s">
        <v>4061</v>
      </c>
      <c r="Q192" s="191" t="s">
        <v>2334</v>
      </c>
      <c r="R192" s="195" t="s">
        <v>2178</v>
      </c>
      <c r="S192" s="191" t="s">
        <v>2202</v>
      </c>
      <c r="T192" s="191" t="s">
        <v>2202</v>
      </c>
      <c r="U192" s="190" t="s">
        <v>2178</v>
      </c>
      <c r="V192" s="167" t="s">
        <v>2202</v>
      </c>
      <c r="W192" s="167" t="s">
        <v>2202</v>
      </c>
      <c r="X192" s="170" t="s">
        <v>6704</v>
      </c>
      <c r="Y192" s="170" t="s">
        <v>6747</v>
      </c>
      <c r="Z192" s="170" t="s">
        <v>6671</v>
      </c>
      <c r="AB192" s="184" t="s">
        <v>6792</v>
      </c>
      <c r="AC192" s="186" t="s">
        <v>4061</v>
      </c>
      <c r="AD192" s="170">
        <f>VLOOKUP(O192,CSAcctMap!A:B,2,FALSE)</f>
        <v>407000</v>
      </c>
      <c r="AE192" s="170" t="str">
        <f ca="1">VLOOKUP(AD192,CSAcctMap!B:F,5,FALSE)</f>
        <v>Accrued Federal Income Taxes</v>
      </c>
    </row>
    <row r="193" spans="1:31" x14ac:dyDescent="0.2">
      <c r="A193" s="170" t="str">
        <f t="shared" si="4"/>
        <v>700.407000.0210.00000.000.000.000</v>
      </c>
      <c r="B193" s="184" t="s">
        <v>6792</v>
      </c>
      <c r="C193" s="185" t="s">
        <v>4649</v>
      </c>
      <c r="D193" s="186" t="s">
        <v>483</v>
      </c>
      <c r="E193" s="186" t="s">
        <v>4062</v>
      </c>
      <c r="F193" s="186" t="s">
        <v>2334</v>
      </c>
      <c r="G193" s="186" t="s">
        <v>2178</v>
      </c>
      <c r="H193" s="186" t="s">
        <v>2178</v>
      </c>
      <c r="I193" s="186" t="s">
        <v>2178</v>
      </c>
      <c r="J193" s="186" t="s">
        <v>362</v>
      </c>
      <c r="K193" s="184"/>
      <c r="L193" s="187" t="str">
        <f t="shared" si="5"/>
        <v>700.206005.0210.00000.000.0000.0000.000.0000.0000</v>
      </c>
      <c r="M193" s="187" t="s">
        <v>6793</v>
      </c>
      <c r="N193" s="191">
        <v>700</v>
      </c>
      <c r="O193" s="189">
        <v>206005</v>
      </c>
      <c r="P193" s="195" t="s">
        <v>4062</v>
      </c>
      <c r="Q193" s="191" t="s">
        <v>2334</v>
      </c>
      <c r="R193" s="195" t="s">
        <v>2178</v>
      </c>
      <c r="S193" s="191" t="s">
        <v>2202</v>
      </c>
      <c r="T193" s="191" t="s">
        <v>2202</v>
      </c>
      <c r="U193" s="190" t="s">
        <v>2178</v>
      </c>
      <c r="V193" s="167" t="s">
        <v>2202</v>
      </c>
      <c r="W193" s="167" t="s">
        <v>2202</v>
      </c>
      <c r="X193" s="170" t="s">
        <v>6794</v>
      </c>
      <c r="Y193" s="170" t="s">
        <v>6747</v>
      </c>
      <c r="Z193" s="170" t="s">
        <v>6671</v>
      </c>
      <c r="AB193" s="184" t="s">
        <v>6792</v>
      </c>
      <c r="AC193" s="186" t="s">
        <v>4062</v>
      </c>
      <c r="AD193" s="170">
        <f>VLOOKUP(O193,CSAcctMap!A:B,2,FALSE)</f>
        <v>407000</v>
      </c>
      <c r="AE193" s="170" t="str">
        <f ca="1">VLOOKUP(AD193,CSAcctMap!B:F,5,FALSE)</f>
        <v>Accrued Federal Income Taxes</v>
      </c>
    </row>
    <row r="194" spans="1:31" x14ac:dyDescent="0.2">
      <c r="A194" s="170" t="str">
        <f t="shared" si="4"/>
        <v>700.407000.0210.00000.010.000.000</v>
      </c>
      <c r="B194" s="184" t="s">
        <v>6792</v>
      </c>
      <c r="C194" s="185" t="s">
        <v>4649</v>
      </c>
      <c r="D194" s="186" t="s">
        <v>483</v>
      </c>
      <c r="E194" s="186" t="s">
        <v>4062</v>
      </c>
      <c r="F194" s="186" t="s">
        <v>2334</v>
      </c>
      <c r="G194" s="186" t="s">
        <v>2179</v>
      </c>
      <c r="H194" s="186" t="s">
        <v>2178</v>
      </c>
      <c r="I194" s="186" t="s">
        <v>2178</v>
      </c>
      <c r="J194" s="186" t="s">
        <v>362</v>
      </c>
      <c r="K194" s="184"/>
      <c r="L194" s="187" t="str">
        <f t="shared" si="5"/>
        <v>700.206005.0210.00000.001.0000.0000.000.0000.0000</v>
      </c>
      <c r="M194" s="187" t="s">
        <v>6793</v>
      </c>
      <c r="N194" s="191">
        <v>700</v>
      </c>
      <c r="O194" s="189">
        <v>206005</v>
      </c>
      <c r="P194" s="195" t="s">
        <v>4062</v>
      </c>
      <c r="Q194" s="191" t="s">
        <v>2334</v>
      </c>
      <c r="R194" s="195" t="s">
        <v>3778</v>
      </c>
      <c r="S194" s="191" t="s">
        <v>2202</v>
      </c>
      <c r="T194" s="191" t="s">
        <v>2202</v>
      </c>
      <c r="U194" s="190" t="s">
        <v>2178</v>
      </c>
      <c r="V194" s="167" t="s">
        <v>2202</v>
      </c>
      <c r="W194" s="167" t="s">
        <v>2202</v>
      </c>
      <c r="X194" s="170" t="s">
        <v>6794</v>
      </c>
      <c r="Y194" s="170" t="s">
        <v>6747</v>
      </c>
      <c r="Z194" s="170" t="s">
        <v>6671</v>
      </c>
      <c r="AB194" s="184" t="s">
        <v>6792</v>
      </c>
      <c r="AC194" s="186" t="s">
        <v>4062</v>
      </c>
      <c r="AD194" s="170">
        <f>VLOOKUP(O194,CSAcctMap!A:B,2,FALSE)</f>
        <v>407000</v>
      </c>
      <c r="AE194" s="170" t="str">
        <f ca="1">VLOOKUP(AD194,CSAcctMap!B:F,5,FALSE)</f>
        <v>Accrued Federal Income Taxes</v>
      </c>
    </row>
    <row r="195" spans="1:31" x14ac:dyDescent="0.2">
      <c r="A195" s="170" t="str">
        <f t="shared" si="4"/>
        <v>700.407000.0210.00000.100.000.000</v>
      </c>
      <c r="B195" s="184" t="s">
        <v>6792</v>
      </c>
      <c r="C195" s="185" t="s">
        <v>4649</v>
      </c>
      <c r="D195" s="186" t="s">
        <v>483</v>
      </c>
      <c r="E195" s="186" t="s">
        <v>4062</v>
      </c>
      <c r="F195" s="186" t="s">
        <v>2334</v>
      </c>
      <c r="G195" s="186" t="s">
        <v>555</v>
      </c>
      <c r="H195" s="186" t="s">
        <v>2178</v>
      </c>
      <c r="I195" s="186" t="s">
        <v>2178</v>
      </c>
      <c r="J195" s="186" t="s">
        <v>362</v>
      </c>
      <c r="K195" s="184"/>
      <c r="L195" s="187" t="str">
        <f t="shared" si="5"/>
        <v>700.206005.0210.00000.010.0000.0000.000.0000.0000</v>
      </c>
      <c r="M195" s="187" t="s">
        <v>6793</v>
      </c>
      <c r="N195" s="191">
        <v>700</v>
      </c>
      <c r="O195" s="189">
        <v>206005</v>
      </c>
      <c r="P195" s="195" t="s">
        <v>4062</v>
      </c>
      <c r="Q195" s="191" t="s">
        <v>2334</v>
      </c>
      <c r="R195" s="195" t="s">
        <v>2179</v>
      </c>
      <c r="S195" s="191" t="s">
        <v>2202</v>
      </c>
      <c r="T195" s="191" t="s">
        <v>2202</v>
      </c>
      <c r="U195" s="190" t="s">
        <v>2178</v>
      </c>
      <c r="V195" s="167" t="s">
        <v>2202</v>
      </c>
      <c r="W195" s="167" t="s">
        <v>2202</v>
      </c>
      <c r="X195" s="170" t="s">
        <v>6794</v>
      </c>
      <c r="Y195" s="170" t="s">
        <v>6747</v>
      </c>
      <c r="Z195" s="170" t="s">
        <v>6671</v>
      </c>
      <c r="AB195" s="184" t="s">
        <v>6792</v>
      </c>
      <c r="AC195" s="186" t="s">
        <v>4062</v>
      </c>
      <c r="AD195" s="170">
        <f>VLOOKUP(O195,CSAcctMap!A:B,2,FALSE)</f>
        <v>407000</v>
      </c>
      <c r="AE195" s="170" t="str">
        <f ca="1">VLOOKUP(AD195,CSAcctMap!B:F,5,FALSE)</f>
        <v>Accrued Federal Income Taxes</v>
      </c>
    </row>
    <row r="196" spans="1:31" x14ac:dyDescent="0.2">
      <c r="A196" s="170" t="str">
        <f t="shared" si="4"/>
        <v>700.407000.0210.00000.190.000.000</v>
      </c>
      <c r="B196" s="184" t="s">
        <v>6792</v>
      </c>
      <c r="C196" s="185" t="s">
        <v>4649</v>
      </c>
      <c r="D196" s="186" t="s">
        <v>483</v>
      </c>
      <c r="E196" s="186" t="s">
        <v>4062</v>
      </c>
      <c r="F196" s="186" t="s">
        <v>2334</v>
      </c>
      <c r="G196" s="186" t="s">
        <v>4065</v>
      </c>
      <c r="H196" s="186" t="s">
        <v>2178</v>
      </c>
      <c r="I196" s="186" t="s">
        <v>2178</v>
      </c>
      <c r="J196" s="186" t="s">
        <v>362</v>
      </c>
      <c r="K196" s="184"/>
      <c r="L196" s="187" t="str">
        <f t="shared" si="5"/>
        <v>700.206005.0210.00000.019.0000.0000.000.0000.0000</v>
      </c>
      <c r="M196" s="187" t="s">
        <v>6793</v>
      </c>
      <c r="N196" s="191">
        <v>700</v>
      </c>
      <c r="O196" s="189">
        <v>206005</v>
      </c>
      <c r="P196" s="195" t="s">
        <v>4062</v>
      </c>
      <c r="Q196" s="191" t="s">
        <v>2334</v>
      </c>
      <c r="R196" s="195" t="s">
        <v>6578</v>
      </c>
      <c r="S196" s="191" t="s">
        <v>2202</v>
      </c>
      <c r="T196" s="191" t="s">
        <v>2202</v>
      </c>
      <c r="U196" s="190" t="s">
        <v>2178</v>
      </c>
      <c r="V196" s="167" t="s">
        <v>2202</v>
      </c>
      <c r="W196" s="167" t="s">
        <v>2202</v>
      </c>
      <c r="X196" s="170" t="s">
        <v>6794</v>
      </c>
      <c r="Y196" s="170" t="s">
        <v>6747</v>
      </c>
      <c r="Z196" s="170" t="s">
        <v>6671</v>
      </c>
      <c r="AB196" s="184" t="s">
        <v>6792</v>
      </c>
      <c r="AC196" s="186" t="s">
        <v>4062</v>
      </c>
      <c r="AD196" s="170">
        <f>VLOOKUP(O196,CSAcctMap!A:B,2,FALSE)</f>
        <v>407000</v>
      </c>
      <c r="AE196" s="170" t="str">
        <f ca="1">VLOOKUP(AD196,CSAcctMap!B:F,5,FALSE)</f>
        <v>Accrued Federal Income Taxes</v>
      </c>
    </row>
    <row r="197" spans="1:31" x14ac:dyDescent="0.2">
      <c r="A197" s="170" t="str">
        <f t="shared" si="4"/>
        <v>700.407000.0210.00000.250.000.000</v>
      </c>
      <c r="B197" s="184" t="s">
        <v>6792</v>
      </c>
      <c r="C197" s="185" t="s">
        <v>4649</v>
      </c>
      <c r="D197" s="186" t="s">
        <v>483</v>
      </c>
      <c r="E197" s="186" t="s">
        <v>4062</v>
      </c>
      <c r="F197" s="186" t="s">
        <v>2334</v>
      </c>
      <c r="G197" s="186" t="s">
        <v>4648</v>
      </c>
      <c r="H197" s="186" t="s">
        <v>2178</v>
      </c>
      <c r="I197" s="186" t="s">
        <v>2178</v>
      </c>
      <c r="J197" s="186" t="s">
        <v>362</v>
      </c>
      <c r="K197" s="184"/>
      <c r="L197" s="187" t="str">
        <f t="shared" si="5"/>
        <v>700.206005.0210.00000.025.0000.0000.000.0000.0000</v>
      </c>
      <c r="M197" s="187" t="s">
        <v>6793</v>
      </c>
      <c r="N197" s="191">
        <v>700</v>
      </c>
      <c r="O197" s="189">
        <v>206005</v>
      </c>
      <c r="P197" s="195" t="s">
        <v>4062</v>
      </c>
      <c r="Q197" s="191" t="s">
        <v>2334</v>
      </c>
      <c r="R197" s="195" t="s">
        <v>6692</v>
      </c>
      <c r="S197" s="191" t="s">
        <v>2202</v>
      </c>
      <c r="T197" s="191" t="s">
        <v>2202</v>
      </c>
      <c r="U197" s="190" t="s">
        <v>2178</v>
      </c>
      <c r="V197" s="167" t="s">
        <v>2202</v>
      </c>
      <c r="W197" s="167" t="s">
        <v>2202</v>
      </c>
      <c r="X197" s="170" t="s">
        <v>6794</v>
      </c>
      <c r="Y197" s="170" t="s">
        <v>6747</v>
      </c>
      <c r="Z197" s="170" t="s">
        <v>6671</v>
      </c>
      <c r="AB197" s="184" t="s">
        <v>6792</v>
      </c>
      <c r="AC197" s="186" t="s">
        <v>4062</v>
      </c>
      <c r="AD197" s="170">
        <f>VLOOKUP(O197,CSAcctMap!A:B,2,FALSE)</f>
        <v>407000</v>
      </c>
      <c r="AE197" s="170" t="str">
        <f ca="1">VLOOKUP(AD197,CSAcctMap!B:F,5,FALSE)</f>
        <v>Accrued Federal Income Taxes</v>
      </c>
    </row>
    <row r="198" spans="1:31" x14ac:dyDescent="0.2">
      <c r="A198" s="170" t="str">
        <f t="shared" ref="A198:A261" si="6">CONCATENATE(C198,".",D198,".",E198,".",F198,".",G198,".",H198,".",I198)</f>
        <v>700.407000.0210.00000.430.000.000</v>
      </c>
      <c r="B198" s="184" t="s">
        <v>6792</v>
      </c>
      <c r="C198" s="185" t="s">
        <v>4649</v>
      </c>
      <c r="D198" s="186" t="s">
        <v>483</v>
      </c>
      <c r="E198" s="186" t="s">
        <v>4062</v>
      </c>
      <c r="F198" s="186" t="s">
        <v>2334</v>
      </c>
      <c r="G198" s="186" t="s">
        <v>1565</v>
      </c>
      <c r="H198" s="186" t="s">
        <v>2178</v>
      </c>
      <c r="I198" s="186" t="s">
        <v>2178</v>
      </c>
      <c r="J198" s="186" t="s">
        <v>362</v>
      </c>
      <c r="K198" s="184"/>
      <c r="L198" s="187" t="str">
        <f t="shared" ref="L198:L261" si="7">CONCATENATE(N198,".",O198,".",P198,".",Q198,".",R198,".",S198,".",T198,".",U198,".",V198,".",W198)</f>
        <v>700.206005.0210.00000.043.0000.0000.000.0000.0000</v>
      </c>
      <c r="M198" s="187" t="s">
        <v>6793</v>
      </c>
      <c r="N198" s="191">
        <v>700</v>
      </c>
      <c r="O198" s="189">
        <v>206005</v>
      </c>
      <c r="P198" s="195" t="s">
        <v>4062</v>
      </c>
      <c r="Q198" s="191" t="s">
        <v>2334</v>
      </c>
      <c r="R198" s="195" t="s">
        <v>6755</v>
      </c>
      <c r="S198" s="191" t="s">
        <v>2202</v>
      </c>
      <c r="T198" s="191" t="s">
        <v>2202</v>
      </c>
      <c r="U198" s="190" t="s">
        <v>2178</v>
      </c>
      <c r="V198" s="167" t="s">
        <v>2202</v>
      </c>
      <c r="W198" s="167" t="s">
        <v>2202</v>
      </c>
      <c r="X198" s="170" t="s">
        <v>6794</v>
      </c>
      <c r="Y198" s="170" t="s">
        <v>6747</v>
      </c>
      <c r="Z198" s="170" t="s">
        <v>6671</v>
      </c>
      <c r="AB198" s="184" t="s">
        <v>6792</v>
      </c>
      <c r="AC198" s="186" t="s">
        <v>4062</v>
      </c>
      <c r="AD198" s="170">
        <f>VLOOKUP(O198,CSAcctMap!A:B,2,FALSE)</f>
        <v>407000</v>
      </c>
      <c r="AE198" s="170" t="str">
        <f ca="1">VLOOKUP(AD198,CSAcctMap!B:F,5,FALSE)</f>
        <v>Accrued Federal Income Taxes</v>
      </c>
    </row>
    <row r="199" spans="1:31" x14ac:dyDescent="0.2">
      <c r="A199" s="170" t="str">
        <f t="shared" si="6"/>
        <v>700.407000.0230.00000.000.000.000</v>
      </c>
      <c r="B199" s="184" t="s">
        <v>6792</v>
      </c>
      <c r="C199" s="185" t="s">
        <v>4649</v>
      </c>
      <c r="D199" s="186" t="s">
        <v>483</v>
      </c>
      <c r="E199" s="186" t="s">
        <v>4063</v>
      </c>
      <c r="F199" s="186" t="s">
        <v>2334</v>
      </c>
      <c r="G199" s="186" t="s">
        <v>2178</v>
      </c>
      <c r="H199" s="186" t="s">
        <v>2178</v>
      </c>
      <c r="I199" s="186" t="s">
        <v>2178</v>
      </c>
      <c r="J199" s="186" t="s">
        <v>362</v>
      </c>
      <c r="K199" s="184"/>
      <c r="L199" s="187" t="str">
        <f t="shared" si="7"/>
        <v>700.206005.0230.00000.000.0000.0000.000.0000.0000</v>
      </c>
      <c r="M199" s="187" t="s">
        <v>6793</v>
      </c>
      <c r="N199" s="191">
        <v>700</v>
      </c>
      <c r="O199" s="189">
        <v>206005</v>
      </c>
      <c r="P199" s="195" t="s">
        <v>4063</v>
      </c>
      <c r="Q199" s="191" t="s">
        <v>2334</v>
      </c>
      <c r="R199" s="195" t="s">
        <v>2178</v>
      </c>
      <c r="S199" s="191" t="s">
        <v>2202</v>
      </c>
      <c r="T199" s="191" t="s">
        <v>2202</v>
      </c>
      <c r="U199" s="190" t="s">
        <v>2178</v>
      </c>
      <c r="V199" s="167" t="s">
        <v>2202</v>
      </c>
      <c r="W199" s="167" t="s">
        <v>2202</v>
      </c>
      <c r="X199" s="170" t="s">
        <v>6693</v>
      </c>
      <c r="Y199" s="170" t="s">
        <v>6747</v>
      </c>
      <c r="Z199" s="170" t="s">
        <v>6671</v>
      </c>
      <c r="AB199" s="184" t="s">
        <v>6792</v>
      </c>
      <c r="AC199" s="186" t="s">
        <v>4063</v>
      </c>
      <c r="AD199" s="170">
        <f>VLOOKUP(O199,CSAcctMap!A:B,2,FALSE)</f>
        <v>407000</v>
      </c>
      <c r="AE199" s="170" t="str">
        <f ca="1">VLOOKUP(AD199,CSAcctMap!B:F,5,FALSE)</f>
        <v>Accrued Federal Income Taxes</v>
      </c>
    </row>
    <row r="200" spans="1:31" x14ac:dyDescent="0.2">
      <c r="A200" s="170" t="str">
        <f t="shared" si="6"/>
        <v>700.407000.0230.00000.010.000.000</v>
      </c>
      <c r="B200" s="184" t="s">
        <v>6792</v>
      </c>
      <c r="C200" s="185" t="s">
        <v>4649</v>
      </c>
      <c r="D200" s="186" t="s">
        <v>483</v>
      </c>
      <c r="E200" s="186" t="s">
        <v>4063</v>
      </c>
      <c r="F200" s="186" t="s">
        <v>2334</v>
      </c>
      <c r="G200" s="186" t="s">
        <v>2179</v>
      </c>
      <c r="H200" s="186" t="s">
        <v>2178</v>
      </c>
      <c r="I200" s="186" t="s">
        <v>2178</v>
      </c>
      <c r="J200" s="186" t="s">
        <v>362</v>
      </c>
      <c r="K200" s="184"/>
      <c r="L200" s="187" t="str">
        <f t="shared" si="7"/>
        <v>700.206005.0230.00000.001.0000.0000.000.0000.0000</v>
      </c>
      <c r="M200" s="187" t="s">
        <v>6793</v>
      </c>
      <c r="N200" s="191">
        <v>700</v>
      </c>
      <c r="O200" s="189">
        <v>206005</v>
      </c>
      <c r="P200" s="195" t="s">
        <v>4063</v>
      </c>
      <c r="Q200" s="191" t="s">
        <v>2334</v>
      </c>
      <c r="R200" s="195" t="s">
        <v>3778</v>
      </c>
      <c r="S200" s="191" t="s">
        <v>2202</v>
      </c>
      <c r="T200" s="191" t="s">
        <v>2202</v>
      </c>
      <c r="U200" s="190" t="s">
        <v>2178</v>
      </c>
      <c r="V200" s="167" t="s">
        <v>2202</v>
      </c>
      <c r="W200" s="167" t="s">
        <v>2202</v>
      </c>
      <c r="X200" s="170" t="s">
        <v>6693</v>
      </c>
      <c r="Y200" s="170" t="s">
        <v>6747</v>
      </c>
      <c r="Z200" s="170" t="s">
        <v>6671</v>
      </c>
      <c r="AB200" s="184" t="s">
        <v>6792</v>
      </c>
      <c r="AC200" s="186" t="s">
        <v>4063</v>
      </c>
      <c r="AD200" s="170">
        <f>VLOOKUP(O200,CSAcctMap!A:B,2,FALSE)</f>
        <v>407000</v>
      </c>
      <c r="AE200" s="170" t="str">
        <f ca="1">VLOOKUP(AD200,CSAcctMap!B:F,5,FALSE)</f>
        <v>Accrued Federal Income Taxes</v>
      </c>
    </row>
    <row r="201" spans="1:31" x14ac:dyDescent="0.2">
      <c r="A201" s="170" t="str">
        <f t="shared" si="6"/>
        <v>700.407000.0230.00000.040.000.000</v>
      </c>
      <c r="B201" s="184" t="s">
        <v>6792</v>
      </c>
      <c r="C201" s="185" t="s">
        <v>4649</v>
      </c>
      <c r="D201" s="186" t="s">
        <v>483</v>
      </c>
      <c r="E201" s="186" t="s">
        <v>4063</v>
      </c>
      <c r="F201" s="186" t="s">
        <v>2334</v>
      </c>
      <c r="G201" s="186" t="s">
        <v>3775</v>
      </c>
      <c r="H201" s="186" t="s">
        <v>2178</v>
      </c>
      <c r="I201" s="186" t="s">
        <v>2178</v>
      </c>
      <c r="J201" s="186" t="s">
        <v>362</v>
      </c>
      <c r="K201" s="184"/>
      <c r="L201" s="187" t="str">
        <f t="shared" si="7"/>
        <v>700.206005.0230.00000.004.0000.0000.000.0000.0000</v>
      </c>
      <c r="M201" s="187" t="s">
        <v>6793</v>
      </c>
      <c r="N201" s="191">
        <v>700</v>
      </c>
      <c r="O201" s="189">
        <v>206005</v>
      </c>
      <c r="P201" s="195" t="s">
        <v>4063</v>
      </c>
      <c r="Q201" s="191" t="s">
        <v>2334</v>
      </c>
      <c r="R201" s="195" t="s">
        <v>3779</v>
      </c>
      <c r="S201" s="191" t="s">
        <v>2202</v>
      </c>
      <c r="T201" s="191" t="s">
        <v>2202</v>
      </c>
      <c r="U201" s="190" t="s">
        <v>2178</v>
      </c>
      <c r="V201" s="167" t="s">
        <v>2202</v>
      </c>
      <c r="W201" s="167" t="s">
        <v>2202</v>
      </c>
      <c r="X201" s="170" t="s">
        <v>6693</v>
      </c>
      <c r="Y201" s="170" t="s">
        <v>6747</v>
      </c>
      <c r="Z201" s="170" t="s">
        <v>6671</v>
      </c>
      <c r="AB201" s="184" t="s">
        <v>6792</v>
      </c>
      <c r="AC201" s="186" t="s">
        <v>4063</v>
      </c>
      <c r="AD201" s="170">
        <f>VLOOKUP(O201,CSAcctMap!A:B,2,FALSE)</f>
        <v>407000</v>
      </c>
      <c r="AE201" s="170" t="str">
        <f ca="1">VLOOKUP(AD201,CSAcctMap!B:F,5,FALSE)</f>
        <v>Accrued Federal Income Taxes</v>
      </c>
    </row>
    <row r="202" spans="1:31" x14ac:dyDescent="0.2">
      <c r="A202" s="170" t="str">
        <f t="shared" si="6"/>
        <v>700.407000.0230.00000.100.000.000</v>
      </c>
      <c r="B202" s="184" t="s">
        <v>6792</v>
      </c>
      <c r="C202" s="185" t="s">
        <v>4649</v>
      </c>
      <c r="D202" s="186" t="s">
        <v>483</v>
      </c>
      <c r="E202" s="186" t="s">
        <v>4063</v>
      </c>
      <c r="F202" s="186" t="s">
        <v>2334</v>
      </c>
      <c r="G202" s="186" t="s">
        <v>555</v>
      </c>
      <c r="H202" s="186" t="s">
        <v>2178</v>
      </c>
      <c r="I202" s="186" t="s">
        <v>2178</v>
      </c>
      <c r="J202" s="186" t="s">
        <v>362</v>
      </c>
      <c r="K202" s="184"/>
      <c r="L202" s="187" t="str">
        <f t="shared" si="7"/>
        <v>700.206005.0230.00000.010.0000.0000.000.0000.0000</v>
      </c>
      <c r="M202" s="187" t="s">
        <v>6793</v>
      </c>
      <c r="N202" s="191">
        <v>700</v>
      </c>
      <c r="O202" s="189">
        <v>206005</v>
      </c>
      <c r="P202" s="195" t="s">
        <v>4063</v>
      </c>
      <c r="Q202" s="191" t="s">
        <v>2334</v>
      </c>
      <c r="R202" s="195" t="s">
        <v>2179</v>
      </c>
      <c r="S202" s="191" t="s">
        <v>2202</v>
      </c>
      <c r="T202" s="191" t="s">
        <v>2202</v>
      </c>
      <c r="U202" s="190" t="s">
        <v>2178</v>
      </c>
      <c r="V202" s="167" t="s">
        <v>2202</v>
      </c>
      <c r="W202" s="167" t="s">
        <v>2202</v>
      </c>
      <c r="X202" s="170" t="s">
        <v>6693</v>
      </c>
      <c r="Y202" s="170" t="s">
        <v>6747</v>
      </c>
      <c r="Z202" s="170" t="s">
        <v>6671</v>
      </c>
      <c r="AB202" s="184" t="s">
        <v>6792</v>
      </c>
      <c r="AC202" s="186" t="s">
        <v>4063</v>
      </c>
      <c r="AD202" s="170">
        <f>VLOOKUP(O202,CSAcctMap!A:B,2,FALSE)</f>
        <v>407000</v>
      </c>
      <c r="AE202" s="170" t="str">
        <f ca="1">VLOOKUP(AD202,CSAcctMap!B:F,5,FALSE)</f>
        <v>Accrued Federal Income Taxes</v>
      </c>
    </row>
    <row r="203" spans="1:31" x14ac:dyDescent="0.2">
      <c r="A203" s="170" t="str">
        <f t="shared" si="6"/>
        <v>700.407000.0230.00000.250.000.000</v>
      </c>
      <c r="B203" s="184" t="s">
        <v>6792</v>
      </c>
      <c r="C203" s="185" t="s">
        <v>4649</v>
      </c>
      <c r="D203" s="186" t="s">
        <v>483</v>
      </c>
      <c r="E203" s="186" t="s">
        <v>4063</v>
      </c>
      <c r="F203" s="186" t="s">
        <v>2334</v>
      </c>
      <c r="G203" s="186" t="s">
        <v>4648</v>
      </c>
      <c r="H203" s="186" t="s">
        <v>2178</v>
      </c>
      <c r="I203" s="186" t="s">
        <v>2178</v>
      </c>
      <c r="J203" s="186" t="s">
        <v>362</v>
      </c>
      <c r="K203" s="184"/>
      <c r="L203" s="187" t="str">
        <f t="shared" si="7"/>
        <v>700.206005.0230.00000.025.0000.0000.000.0000.0000</v>
      </c>
      <c r="M203" s="187" t="s">
        <v>6793</v>
      </c>
      <c r="N203" s="191">
        <v>700</v>
      </c>
      <c r="O203" s="189">
        <v>206005</v>
      </c>
      <c r="P203" s="195" t="s">
        <v>4063</v>
      </c>
      <c r="Q203" s="191" t="s">
        <v>2334</v>
      </c>
      <c r="R203" s="195" t="s">
        <v>6692</v>
      </c>
      <c r="S203" s="191" t="s">
        <v>2202</v>
      </c>
      <c r="T203" s="191" t="s">
        <v>2202</v>
      </c>
      <c r="U203" s="190" t="s">
        <v>2178</v>
      </c>
      <c r="V203" s="167" t="s">
        <v>2202</v>
      </c>
      <c r="W203" s="167" t="s">
        <v>2202</v>
      </c>
      <c r="X203" s="170" t="s">
        <v>6693</v>
      </c>
      <c r="Y203" s="170" t="s">
        <v>6747</v>
      </c>
      <c r="Z203" s="170" t="s">
        <v>6671</v>
      </c>
      <c r="AB203" s="184" t="s">
        <v>6792</v>
      </c>
      <c r="AC203" s="186" t="s">
        <v>4063</v>
      </c>
      <c r="AD203" s="170">
        <f>VLOOKUP(O203,CSAcctMap!A:B,2,FALSE)</f>
        <v>407000</v>
      </c>
      <c r="AE203" s="170" t="str">
        <f ca="1">VLOOKUP(AD203,CSAcctMap!B:F,5,FALSE)</f>
        <v>Accrued Federal Income Taxes</v>
      </c>
    </row>
    <row r="204" spans="1:31" x14ac:dyDescent="0.2">
      <c r="A204" s="170" t="str">
        <f t="shared" si="6"/>
        <v>700.407000.0230.00000.430.000.000</v>
      </c>
      <c r="B204" s="184" t="s">
        <v>6792</v>
      </c>
      <c r="C204" s="185" t="s">
        <v>4649</v>
      </c>
      <c r="D204" s="186" t="s">
        <v>483</v>
      </c>
      <c r="E204" s="186" t="s">
        <v>4063</v>
      </c>
      <c r="F204" s="186" t="s">
        <v>2334</v>
      </c>
      <c r="G204" s="186" t="s">
        <v>1565</v>
      </c>
      <c r="H204" s="186" t="s">
        <v>2178</v>
      </c>
      <c r="I204" s="186" t="s">
        <v>2178</v>
      </c>
      <c r="J204" s="186" t="s">
        <v>362</v>
      </c>
      <c r="K204" s="184"/>
      <c r="L204" s="187" t="str">
        <f t="shared" si="7"/>
        <v>700.206005.0230.00000.043.0000.0000.000.0000.0000</v>
      </c>
      <c r="M204" s="187" t="s">
        <v>6793</v>
      </c>
      <c r="N204" s="191">
        <v>700</v>
      </c>
      <c r="O204" s="189">
        <v>206005</v>
      </c>
      <c r="P204" s="195" t="s">
        <v>4063</v>
      </c>
      <c r="Q204" s="191" t="s">
        <v>2334</v>
      </c>
      <c r="R204" s="195" t="s">
        <v>6755</v>
      </c>
      <c r="S204" s="191" t="s">
        <v>2202</v>
      </c>
      <c r="T204" s="191" t="s">
        <v>2202</v>
      </c>
      <c r="U204" s="190" t="s">
        <v>2178</v>
      </c>
      <c r="V204" s="167" t="s">
        <v>2202</v>
      </c>
      <c r="W204" s="167" t="s">
        <v>2202</v>
      </c>
      <c r="X204" s="170" t="s">
        <v>6693</v>
      </c>
      <c r="Y204" s="170" t="s">
        <v>6747</v>
      </c>
      <c r="Z204" s="170" t="s">
        <v>6671</v>
      </c>
      <c r="AB204" s="184" t="s">
        <v>6792</v>
      </c>
      <c r="AC204" s="186" t="s">
        <v>4063</v>
      </c>
      <c r="AD204" s="170">
        <f>VLOOKUP(O204,CSAcctMap!A:B,2,FALSE)</f>
        <v>407000</v>
      </c>
      <c r="AE204" s="170" t="str">
        <f ca="1">VLOOKUP(AD204,CSAcctMap!B:F,5,FALSE)</f>
        <v>Accrued Federal Income Taxes</v>
      </c>
    </row>
    <row r="205" spans="1:31" x14ac:dyDescent="0.2">
      <c r="A205" s="170" t="str">
        <f t="shared" si="6"/>
        <v>700.407020.0000.00000.000.000.000</v>
      </c>
      <c r="B205" s="184" t="s">
        <v>6795</v>
      </c>
      <c r="C205" s="185" t="s">
        <v>4649</v>
      </c>
      <c r="D205" s="186" t="s">
        <v>566</v>
      </c>
      <c r="E205" s="186" t="s">
        <v>2202</v>
      </c>
      <c r="F205" s="186" t="s">
        <v>2334</v>
      </c>
      <c r="G205" s="186" t="s">
        <v>2178</v>
      </c>
      <c r="H205" s="186" t="s">
        <v>2178</v>
      </c>
      <c r="I205" s="186" t="s">
        <v>2178</v>
      </c>
      <c r="J205" s="186" t="s">
        <v>1214</v>
      </c>
      <c r="K205" s="184"/>
      <c r="L205" s="187" t="str">
        <f t="shared" si="7"/>
        <v>700.206010.0000.00000.000.0000.0000.000.0000.0000</v>
      </c>
      <c r="M205" s="187" t="s">
        <v>6796</v>
      </c>
      <c r="N205" s="191">
        <v>700</v>
      </c>
      <c r="O205" s="189">
        <v>206010</v>
      </c>
      <c r="P205" s="195" t="s">
        <v>2202</v>
      </c>
      <c r="Q205" s="191" t="s">
        <v>2334</v>
      </c>
      <c r="R205" s="195" t="s">
        <v>2178</v>
      </c>
      <c r="S205" s="191" t="s">
        <v>2202</v>
      </c>
      <c r="T205" s="191" t="s">
        <v>2202</v>
      </c>
      <c r="U205" s="190" t="s">
        <v>2178</v>
      </c>
      <c r="V205" s="167" t="s">
        <v>2202</v>
      </c>
      <c r="W205" s="167" t="s">
        <v>2202</v>
      </c>
      <c r="X205" s="170" t="s">
        <v>6671</v>
      </c>
      <c r="Y205" s="170" t="s">
        <v>6747</v>
      </c>
      <c r="Z205" s="170" t="s">
        <v>6671</v>
      </c>
      <c r="AB205" s="184" t="s">
        <v>6795</v>
      </c>
      <c r="AC205" s="186" t="s">
        <v>2202</v>
      </c>
      <c r="AD205" s="170">
        <f>VLOOKUP(O205,CSAcctMap!A:B,2,FALSE)</f>
        <v>407020</v>
      </c>
      <c r="AE205" s="170" t="str">
        <f ca="1">VLOOKUP(AD205,CSAcctMap!B:F,5,FALSE)</f>
        <v>Accrued State Income Taxes</v>
      </c>
    </row>
    <row r="206" spans="1:31" x14ac:dyDescent="0.2">
      <c r="A206" s="170" t="str">
        <f t="shared" si="6"/>
        <v>700.407020.0000.00000.010.000.000</v>
      </c>
      <c r="B206" s="184" t="s">
        <v>6795</v>
      </c>
      <c r="C206" s="185" t="s">
        <v>4649</v>
      </c>
      <c r="D206" s="186" t="s">
        <v>566</v>
      </c>
      <c r="E206" s="186" t="s">
        <v>2202</v>
      </c>
      <c r="F206" s="186" t="s">
        <v>2334</v>
      </c>
      <c r="G206" s="186" t="s">
        <v>2179</v>
      </c>
      <c r="H206" s="186" t="s">
        <v>2178</v>
      </c>
      <c r="I206" s="186" t="s">
        <v>2178</v>
      </c>
      <c r="J206" s="186" t="s">
        <v>1214</v>
      </c>
      <c r="K206" s="184"/>
      <c r="L206" s="187" t="str">
        <f t="shared" si="7"/>
        <v>700.206010.0000.00000.001.0000.0000.000.0000.0000</v>
      </c>
      <c r="M206" s="187" t="s">
        <v>6796</v>
      </c>
      <c r="N206" s="191">
        <v>700</v>
      </c>
      <c r="O206" s="189">
        <v>206010</v>
      </c>
      <c r="P206" s="195" t="s">
        <v>2202</v>
      </c>
      <c r="Q206" s="191" t="s">
        <v>2334</v>
      </c>
      <c r="R206" s="195" t="s">
        <v>3778</v>
      </c>
      <c r="S206" s="191" t="s">
        <v>2202</v>
      </c>
      <c r="T206" s="191" t="s">
        <v>2202</v>
      </c>
      <c r="U206" s="190" t="s">
        <v>2178</v>
      </c>
      <c r="V206" s="167" t="s">
        <v>2202</v>
      </c>
      <c r="W206" s="167" t="s">
        <v>2202</v>
      </c>
      <c r="X206" s="170" t="s">
        <v>6671</v>
      </c>
      <c r="Y206" s="170" t="s">
        <v>6747</v>
      </c>
      <c r="Z206" s="170" t="s">
        <v>6671</v>
      </c>
      <c r="AB206" s="184" t="s">
        <v>6795</v>
      </c>
      <c r="AC206" s="186" t="s">
        <v>2202</v>
      </c>
      <c r="AD206" s="170">
        <f>VLOOKUP(O206,CSAcctMap!A:B,2,FALSE)</f>
        <v>407020</v>
      </c>
      <c r="AE206" s="170" t="str">
        <f ca="1">VLOOKUP(AD206,CSAcctMap!B:F,5,FALSE)</f>
        <v>Accrued State Income Taxes</v>
      </c>
    </row>
    <row r="207" spans="1:31" x14ac:dyDescent="0.2">
      <c r="A207" s="170" t="str">
        <f t="shared" si="6"/>
        <v>700.407020.0000.00000.040.000.000</v>
      </c>
      <c r="B207" s="184" t="s">
        <v>6795</v>
      </c>
      <c r="C207" s="185" t="s">
        <v>4649</v>
      </c>
      <c r="D207" s="186" t="s">
        <v>566</v>
      </c>
      <c r="E207" s="186" t="s">
        <v>2202</v>
      </c>
      <c r="F207" s="186" t="s">
        <v>2334</v>
      </c>
      <c r="G207" s="186" t="s">
        <v>3775</v>
      </c>
      <c r="H207" s="186" t="s">
        <v>2178</v>
      </c>
      <c r="I207" s="186" t="s">
        <v>2178</v>
      </c>
      <c r="J207" s="186" t="s">
        <v>1214</v>
      </c>
      <c r="K207" s="184"/>
      <c r="L207" s="187" t="str">
        <f t="shared" si="7"/>
        <v>700.206010.0000.00000.004.0000.0000.000.0000.0000</v>
      </c>
      <c r="M207" s="187" t="s">
        <v>6796</v>
      </c>
      <c r="N207" s="191">
        <v>700</v>
      </c>
      <c r="O207" s="189">
        <v>206010</v>
      </c>
      <c r="P207" s="195" t="s">
        <v>2202</v>
      </c>
      <c r="Q207" s="191" t="s">
        <v>2334</v>
      </c>
      <c r="R207" s="195" t="s">
        <v>3779</v>
      </c>
      <c r="S207" s="191" t="s">
        <v>2202</v>
      </c>
      <c r="T207" s="191" t="s">
        <v>2202</v>
      </c>
      <c r="U207" s="190" t="s">
        <v>2178</v>
      </c>
      <c r="V207" s="167" t="s">
        <v>2202</v>
      </c>
      <c r="W207" s="167" t="s">
        <v>2202</v>
      </c>
      <c r="X207" s="170" t="s">
        <v>6671</v>
      </c>
      <c r="Y207" s="170" t="s">
        <v>6747</v>
      </c>
      <c r="Z207" s="170" t="s">
        <v>6671</v>
      </c>
      <c r="AB207" s="184" t="s">
        <v>6795</v>
      </c>
      <c r="AC207" s="186" t="s">
        <v>2202</v>
      </c>
      <c r="AD207" s="170">
        <f>VLOOKUP(O207,CSAcctMap!A:B,2,FALSE)</f>
        <v>407020</v>
      </c>
      <c r="AE207" s="170" t="str">
        <f ca="1">VLOOKUP(AD207,CSAcctMap!B:F,5,FALSE)</f>
        <v>Accrued State Income Taxes</v>
      </c>
    </row>
    <row r="208" spans="1:31" x14ac:dyDescent="0.2">
      <c r="A208" s="170" t="str">
        <f t="shared" si="6"/>
        <v>700.407020.0000.00000.100.000.000</v>
      </c>
      <c r="B208" s="184" t="s">
        <v>6795</v>
      </c>
      <c r="C208" s="185" t="s">
        <v>4649</v>
      </c>
      <c r="D208" s="186" t="s">
        <v>566</v>
      </c>
      <c r="E208" s="186" t="s">
        <v>2202</v>
      </c>
      <c r="F208" s="186" t="s">
        <v>2334</v>
      </c>
      <c r="G208" s="186" t="s">
        <v>555</v>
      </c>
      <c r="H208" s="186" t="s">
        <v>2178</v>
      </c>
      <c r="I208" s="186" t="s">
        <v>2178</v>
      </c>
      <c r="J208" s="186" t="s">
        <v>1214</v>
      </c>
      <c r="K208" s="184"/>
      <c r="L208" s="187" t="str">
        <f t="shared" si="7"/>
        <v>700.206010.0000.00000.010.0000.0000.000.0000.0000</v>
      </c>
      <c r="M208" s="187" t="s">
        <v>6796</v>
      </c>
      <c r="N208" s="191">
        <v>700</v>
      </c>
      <c r="O208" s="189">
        <v>206010</v>
      </c>
      <c r="P208" s="195" t="s">
        <v>2202</v>
      </c>
      <c r="Q208" s="191" t="s">
        <v>2334</v>
      </c>
      <c r="R208" s="195" t="s">
        <v>2179</v>
      </c>
      <c r="S208" s="191" t="s">
        <v>2202</v>
      </c>
      <c r="T208" s="191" t="s">
        <v>2202</v>
      </c>
      <c r="U208" s="190" t="s">
        <v>2178</v>
      </c>
      <c r="V208" s="167" t="s">
        <v>2202</v>
      </c>
      <c r="W208" s="167" t="s">
        <v>2202</v>
      </c>
      <c r="X208" s="170" t="s">
        <v>6671</v>
      </c>
      <c r="Y208" s="170" t="s">
        <v>6747</v>
      </c>
      <c r="Z208" s="170" t="s">
        <v>6671</v>
      </c>
      <c r="AB208" s="184" t="s">
        <v>6795</v>
      </c>
      <c r="AC208" s="186" t="s">
        <v>2202</v>
      </c>
      <c r="AD208" s="170">
        <f>VLOOKUP(O208,CSAcctMap!A:B,2,FALSE)</f>
        <v>407020</v>
      </c>
      <c r="AE208" s="170" t="str">
        <f ca="1">VLOOKUP(AD208,CSAcctMap!B:F,5,FALSE)</f>
        <v>Accrued State Income Taxes</v>
      </c>
    </row>
    <row r="209" spans="1:31" x14ac:dyDescent="0.2">
      <c r="A209" s="170" t="str">
        <f t="shared" si="6"/>
        <v>700.407020.0000.00000.190.000.000</v>
      </c>
      <c r="B209" s="184" t="s">
        <v>6795</v>
      </c>
      <c r="C209" s="185" t="s">
        <v>4649</v>
      </c>
      <c r="D209" s="186" t="s">
        <v>566</v>
      </c>
      <c r="E209" s="186" t="s">
        <v>2202</v>
      </c>
      <c r="F209" s="186" t="s">
        <v>2334</v>
      </c>
      <c r="G209" s="186" t="s">
        <v>4065</v>
      </c>
      <c r="H209" s="186" t="s">
        <v>2178</v>
      </c>
      <c r="I209" s="186" t="s">
        <v>2178</v>
      </c>
      <c r="J209" s="186" t="s">
        <v>1214</v>
      </c>
      <c r="K209" s="184"/>
      <c r="L209" s="187" t="str">
        <f t="shared" si="7"/>
        <v>700.206010.0000.00000.019.0000.0000.000.0000.0000</v>
      </c>
      <c r="M209" s="187" t="s">
        <v>6796</v>
      </c>
      <c r="N209" s="191">
        <v>700</v>
      </c>
      <c r="O209" s="189">
        <v>206010</v>
      </c>
      <c r="P209" s="195" t="s">
        <v>2202</v>
      </c>
      <c r="Q209" s="191" t="s">
        <v>2334</v>
      </c>
      <c r="R209" s="195" t="s">
        <v>6578</v>
      </c>
      <c r="S209" s="191" t="s">
        <v>2202</v>
      </c>
      <c r="T209" s="191" t="s">
        <v>2202</v>
      </c>
      <c r="U209" s="190" t="s">
        <v>2178</v>
      </c>
      <c r="V209" s="167" t="s">
        <v>2202</v>
      </c>
      <c r="W209" s="167" t="s">
        <v>2202</v>
      </c>
      <c r="X209" s="170" t="s">
        <v>6671</v>
      </c>
      <c r="Y209" s="170" t="s">
        <v>6747</v>
      </c>
      <c r="Z209" s="170" t="s">
        <v>6671</v>
      </c>
      <c r="AB209" s="184" t="s">
        <v>6795</v>
      </c>
      <c r="AC209" s="186" t="s">
        <v>2202</v>
      </c>
      <c r="AD209" s="170">
        <f>VLOOKUP(O209,CSAcctMap!A:B,2,FALSE)</f>
        <v>407020</v>
      </c>
      <c r="AE209" s="170" t="str">
        <f ca="1">VLOOKUP(AD209,CSAcctMap!B:F,5,FALSE)</f>
        <v>Accrued State Income Taxes</v>
      </c>
    </row>
    <row r="210" spans="1:31" x14ac:dyDescent="0.2">
      <c r="A210" s="170" t="str">
        <f t="shared" si="6"/>
        <v>700.407020.0000.00000.250.000.000</v>
      </c>
      <c r="B210" s="184" t="s">
        <v>6795</v>
      </c>
      <c r="C210" s="185" t="s">
        <v>4649</v>
      </c>
      <c r="D210" s="186" t="s">
        <v>566</v>
      </c>
      <c r="E210" s="186" t="s">
        <v>2202</v>
      </c>
      <c r="F210" s="186" t="s">
        <v>2334</v>
      </c>
      <c r="G210" s="186" t="s">
        <v>4648</v>
      </c>
      <c r="H210" s="186" t="s">
        <v>2178</v>
      </c>
      <c r="I210" s="186" t="s">
        <v>2178</v>
      </c>
      <c r="J210" s="186" t="s">
        <v>1214</v>
      </c>
      <c r="K210" s="184"/>
      <c r="L210" s="187" t="str">
        <f t="shared" si="7"/>
        <v>700.206010.0000.00000.025.0000.0000.000.0000.0000</v>
      </c>
      <c r="M210" s="187" t="s">
        <v>6796</v>
      </c>
      <c r="N210" s="191">
        <v>700</v>
      </c>
      <c r="O210" s="189">
        <v>206010</v>
      </c>
      <c r="P210" s="195" t="s">
        <v>2202</v>
      </c>
      <c r="Q210" s="191" t="s">
        <v>2334</v>
      </c>
      <c r="R210" s="195" t="s">
        <v>6692</v>
      </c>
      <c r="S210" s="191" t="s">
        <v>2202</v>
      </c>
      <c r="T210" s="191" t="s">
        <v>2202</v>
      </c>
      <c r="U210" s="190" t="s">
        <v>2178</v>
      </c>
      <c r="V210" s="167" t="s">
        <v>2202</v>
      </c>
      <c r="W210" s="167" t="s">
        <v>2202</v>
      </c>
      <c r="X210" s="170" t="s">
        <v>6671</v>
      </c>
      <c r="Y210" s="170" t="s">
        <v>6747</v>
      </c>
      <c r="Z210" s="170" t="s">
        <v>6671</v>
      </c>
      <c r="AB210" s="184" t="s">
        <v>6795</v>
      </c>
      <c r="AC210" s="186" t="s">
        <v>2202</v>
      </c>
      <c r="AD210" s="170">
        <f>VLOOKUP(O210,CSAcctMap!A:B,2,FALSE)</f>
        <v>407020</v>
      </c>
      <c r="AE210" s="170" t="str">
        <f ca="1">VLOOKUP(AD210,CSAcctMap!B:F,5,FALSE)</f>
        <v>Accrued State Income Taxes</v>
      </c>
    </row>
    <row r="211" spans="1:31" x14ac:dyDescent="0.2">
      <c r="A211" s="170" t="str">
        <f t="shared" si="6"/>
        <v>700.407020.0000.00000.430.000.000</v>
      </c>
      <c r="B211" s="184" t="s">
        <v>6795</v>
      </c>
      <c r="C211" s="185" t="s">
        <v>4649</v>
      </c>
      <c r="D211" s="186" t="s">
        <v>566</v>
      </c>
      <c r="E211" s="186" t="s">
        <v>2202</v>
      </c>
      <c r="F211" s="186" t="s">
        <v>2334</v>
      </c>
      <c r="G211" s="186" t="s">
        <v>1565</v>
      </c>
      <c r="H211" s="186" t="s">
        <v>2178</v>
      </c>
      <c r="I211" s="186" t="s">
        <v>2178</v>
      </c>
      <c r="J211" s="186" t="s">
        <v>1214</v>
      </c>
      <c r="K211" s="184"/>
      <c r="L211" s="187" t="str">
        <f t="shared" si="7"/>
        <v>700.206010.0000.00000.043.0000.0000.000.0000.0000</v>
      </c>
      <c r="M211" s="187" t="s">
        <v>6796</v>
      </c>
      <c r="N211" s="191">
        <v>700</v>
      </c>
      <c r="O211" s="189">
        <v>206010</v>
      </c>
      <c r="P211" s="195" t="s">
        <v>2202</v>
      </c>
      <c r="Q211" s="191" t="s">
        <v>2334</v>
      </c>
      <c r="R211" s="195" t="s">
        <v>6755</v>
      </c>
      <c r="S211" s="191" t="s">
        <v>2202</v>
      </c>
      <c r="T211" s="191" t="s">
        <v>2202</v>
      </c>
      <c r="U211" s="190" t="s">
        <v>2178</v>
      </c>
      <c r="V211" s="167" t="s">
        <v>2202</v>
      </c>
      <c r="W211" s="167" t="s">
        <v>2202</v>
      </c>
      <c r="X211" s="170" t="s">
        <v>6671</v>
      </c>
      <c r="Y211" s="170" t="s">
        <v>6747</v>
      </c>
      <c r="Z211" s="170" t="s">
        <v>6671</v>
      </c>
      <c r="AB211" s="184" t="s">
        <v>6795</v>
      </c>
      <c r="AC211" s="186" t="s">
        <v>2202</v>
      </c>
      <c r="AD211" s="170">
        <f>VLOOKUP(O211,CSAcctMap!A:B,2,FALSE)</f>
        <v>407020</v>
      </c>
      <c r="AE211" s="170" t="str">
        <f ca="1">VLOOKUP(AD211,CSAcctMap!B:F,5,FALSE)</f>
        <v>Accrued State Income Taxes</v>
      </c>
    </row>
    <row r="212" spans="1:31" x14ac:dyDescent="0.2">
      <c r="A212" s="170" t="str">
        <f t="shared" si="6"/>
        <v>700.407020.0210.00000.000.000.000</v>
      </c>
      <c r="B212" s="184" t="s">
        <v>6795</v>
      </c>
      <c r="C212" s="185" t="s">
        <v>4649</v>
      </c>
      <c r="D212" s="186" t="s">
        <v>566</v>
      </c>
      <c r="E212" s="186" t="s">
        <v>4062</v>
      </c>
      <c r="F212" s="186" t="s">
        <v>2334</v>
      </c>
      <c r="G212" s="186" t="s">
        <v>2178</v>
      </c>
      <c r="H212" s="186" t="s">
        <v>2178</v>
      </c>
      <c r="I212" s="186" t="s">
        <v>2178</v>
      </c>
      <c r="J212" s="186" t="s">
        <v>362</v>
      </c>
      <c r="K212" s="184"/>
      <c r="L212" s="187" t="str">
        <f t="shared" si="7"/>
        <v>700.206010.0210.00000.000.0000.0000.000.0000.0000</v>
      </c>
      <c r="M212" s="187" t="s">
        <v>6796</v>
      </c>
      <c r="N212" s="191">
        <v>700</v>
      </c>
      <c r="O212" s="189">
        <v>206010</v>
      </c>
      <c r="P212" s="195" t="s">
        <v>4062</v>
      </c>
      <c r="Q212" s="191" t="s">
        <v>2334</v>
      </c>
      <c r="R212" s="195" t="s">
        <v>2178</v>
      </c>
      <c r="S212" s="191" t="s">
        <v>2202</v>
      </c>
      <c r="T212" s="191" t="s">
        <v>2202</v>
      </c>
      <c r="U212" s="190" t="s">
        <v>2178</v>
      </c>
      <c r="V212" s="167" t="s">
        <v>2202</v>
      </c>
      <c r="W212" s="167" t="s">
        <v>2202</v>
      </c>
      <c r="X212" s="170" t="s">
        <v>6794</v>
      </c>
      <c r="Y212" s="170" t="s">
        <v>6747</v>
      </c>
      <c r="Z212" s="170" t="s">
        <v>6671</v>
      </c>
      <c r="AB212" s="184" t="s">
        <v>6795</v>
      </c>
      <c r="AC212" s="186" t="s">
        <v>4062</v>
      </c>
      <c r="AD212" s="170">
        <f>VLOOKUP(O212,CSAcctMap!A:B,2,FALSE)</f>
        <v>407020</v>
      </c>
      <c r="AE212" s="170" t="str">
        <f ca="1">VLOOKUP(AD212,CSAcctMap!B:F,5,FALSE)</f>
        <v>Accrued State Income Taxes</v>
      </c>
    </row>
    <row r="213" spans="1:31" x14ac:dyDescent="0.2">
      <c r="A213" s="170" t="str">
        <f t="shared" si="6"/>
        <v>700.407020.0210.00000.010.000.000</v>
      </c>
      <c r="B213" s="184" t="s">
        <v>6795</v>
      </c>
      <c r="C213" s="185" t="s">
        <v>4649</v>
      </c>
      <c r="D213" s="186" t="s">
        <v>566</v>
      </c>
      <c r="E213" s="186" t="s">
        <v>4062</v>
      </c>
      <c r="F213" s="186" t="s">
        <v>2334</v>
      </c>
      <c r="G213" s="186" t="s">
        <v>2179</v>
      </c>
      <c r="H213" s="186" t="s">
        <v>2178</v>
      </c>
      <c r="I213" s="186" t="s">
        <v>2178</v>
      </c>
      <c r="J213" s="186" t="s">
        <v>362</v>
      </c>
      <c r="K213" s="184"/>
      <c r="L213" s="187" t="str">
        <f t="shared" si="7"/>
        <v>700.206010.0210.00000.001.0000.0000.000.0000.0000</v>
      </c>
      <c r="M213" s="187" t="s">
        <v>6796</v>
      </c>
      <c r="N213" s="191">
        <v>700</v>
      </c>
      <c r="O213" s="189">
        <v>206010</v>
      </c>
      <c r="P213" s="195" t="s">
        <v>4062</v>
      </c>
      <c r="Q213" s="191" t="s">
        <v>2334</v>
      </c>
      <c r="R213" s="195" t="s">
        <v>3778</v>
      </c>
      <c r="S213" s="191" t="s">
        <v>2202</v>
      </c>
      <c r="T213" s="191" t="s">
        <v>2202</v>
      </c>
      <c r="U213" s="190" t="s">
        <v>2178</v>
      </c>
      <c r="V213" s="167" t="s">
        <v>2202</v>
      </c>
      <c r="W213" s="167" t="s">
        <v>2202</v>
      </c>
      <c r="X213" s="170" t="s">
        <v>6794</v>
      </c>
      <c r="Y213" s="170" t="s">
        <v>6747</v>
      </c>
      <c r="Z213" s="170" t="s">
        <v>6671</v>
      </c>
      <c r="AB213" s="184" t="s">
        <v>6795</v>
      </c>
      <c r="AC213" s="186" t="s">
        <v>4062</v>
      </c>
      <c r="AD213" s="170">
        <f>VLOOKUP(O213,CSAcctMap!A:B,2,FALSE)</f>
        <v>407020</v>
      </c>
      <c r="AE213" s="170" t="str">
        <f ca="1">VLOOKUP(AD213,CSAcctMap!B:F,5,FALSE)</f>
        <v>Accrued State Income Taxes</v>
      </c>
    </row>
    <row r="214" spans="1:31" x14ac:dyDescent="0.2">
      <c r="A214" s="170" t="str">
        <f t="shared" si="6"/>
        <v>700.407020.0210.00000.040.000.000</v>
      </c>
      <c r="B214" s="184" t="s">
        <v>6795</v>
      </c>
      <c r="C214" s="185" t="s">
        <v>4649</v>
      </c>
      <c r="D214" s="186" t="s">
        <v>566</v>
      </c>
      <c r="E214" s="186" t="s">
        <v>4062</v>
      </c>
      <c r="F214" s="186" t="s">
        <v>2334</v>
      </c>
      <c r="G214" s="186" t="s">
        <v>3775</v>
      </c>
      <c r="H214" s="186" t="s">
        <v>2178</v>
      </c>
      <c r="I214" s="186" t="s">
        <v>2178</v>
      </c>
      <c r="J214" s="186" t="s">
        <v>362</v>
      </c>
      <c r="K214" s="184"/>
      <c r="L214" s="187" t="str">
        <f t="shared" si="7"/>
        <v>700.206010.0210.00000.004.0000.0000.000.0000.0000</v>
      </c>
      <c r="M214" s="187" t="s">
        <v>6796</v>
      </c>
      <c r="N214" s="191">
        <v>700</v>
      </c>
      <c r="O214" s="189">
        <v>206010</v>
      </c>
      <c r="P214" s="195" t="s">
        <v>4062</v>
      </c>
      <c r="Q214" s="191" t="s">
        <v>2334</v>
      </c>
      <c r="R214" s="195" t="s">
        <v>3779</v>
      </c>
      <c r="S214" s="191" t="s">
        <v>2202</v>
      </c>
      <c r="T214" s="191" t="s">
        <v>2202</v>
      </c>
      <c r="U214" s="190" t="s">
        <v>2178</v>
      </c>
      <c r="V214" s="167" t="s">
        <v>2202</v>
      </c>
      <c r="W214" s="167" t="s">
        <v>2202</v>
      </c>
      <c r="X214" s="170" t="s">
        <v>6794</v>
      </c>
      <c r="Y214" s="170" t="s">
        <v>6747</v>
      </c>
      <c r="Z214" s="170" t="s">
        <v>6671</v>
      </c>
      <c r="AB214" s="184" t="s">
        <v>6795</v>
      </c>
      <c r="AC214" s="186" t="s">
        <v>4062</v>
      </c>
      <c r="AD214" s="170">
        <f>VLOOKUP(O214,CSAcctMap!A:B,2,FALSE)</f>
        <v>407020</v>
      </c>
      <c r="AE214" s="170" t="str">
        <f ca="1">VLOOKUP(AD214,CSAcctMap!B:F,5,FALSE)</f>
        <v>Accrued State Income Taxes</v>
      </c>
    </row>
    <row r="215" spans="1:31" x14ac:dyDescent="0.2">
      <c r="A215" s="170" t="str">
        <f t="shared" si="6"/>
        <v>700.407020.0210.00000.100.000.000</v>
      </c>
      <c r="B215" s="184" t="s">
        <v>6795</v>
      </c>
      <c r="C215" s="185" t="s">
        <v>4649</v>
      </c>
      <c r="D215" s="186" t="s">
        <v>566</v>
      </c>
      <c r="E215" s="186" t="s">
        <v>4062</v>
      </c>
      <c r="F215" s="186" t="s">
        <v>2334</v>
      </c>
      <c r="G215" s="186" t="s">
        <v>555</v>
      </c>
      <c r="H215" s="186" t="s">
        <v>2178</v>
      </c>
      <c r="I215" s="186" t="s">
        <v>2178</v>
      </c>
      <c r="J215" s="186" t="s">
        <v>362</v>
      </c>
      <c r="K215" s="184"/>
      <c r="L215" s="187" t="str">
        <f t="shared" si="7"/>
        <v>700.206010.0210.00000.010.0000.0000.000.0000.0000</v>
      </c>
      <c r="M215" s="187" t="s">
        <v>6796</v>
      </c>
      <c r="N215" s="191">
        <v>700</v>
      </c>
      <c r="O215" s="189">
        <v>206010</v>
      </c>
      <c r="P215" s="195" t="s">
        <v>4062</v>
      </c>
      <c r="Q215" s="191" t="s">
        <v>2334</v>
      </c>
      <c r="R215" s="195" t="s">
        <v>2179</v>
      </c>
      <c r="S215" s="191" t="s">
        <v>2202</v>
      </c>
      <c r="T215" s="191" t="s">
        <v>2202</v>
      </c>
      <c r="U215" s="190" t="s">
        <v>2178</v>
      </c>
      <c r="V215" s="167" t="s">
        <v>2202</v>
      </c>
      <c r="W215" s="167" t="s">
        <v>2202</v>
      </c>
      <c r="X215" s="170" t="s">
        <v>6794</v>
      </c>
      <c r="Y215" s="170" t="s">
        <v>6747</v>
      </c>
      <c r="Z215" s="170" t="s">
        <v>6671</v>
      </c>
      <c r="AB215" s="184" t="s">
        <v>6795</v>
      </c>
      <c r="AC215" s="186" t="s">
        <v>4062</v>
      </c>
      <c r="AD215" s="170">
        <f>VLOOKUP(O215,CSAcctMap!A:B,2,FALSE)</f>
        <v>407020</v>
      </c>
      <c r="AE215" s="170" t="str">
        <f ca="1">VLOOKUP(AD215,CSAcctMap!B:F,5,FALSE)</f>
        <v>Accrued State Income Taxes</v>
      </c>
    </row>
    <row r="216" spans="1:31" x14ac:dyDescent="0.2">
      <c r="A216" s="170" t="str">
        <f t="shared" si="6"/>
        <v>700.407020.0210.00000.190.000.000</v>
      </c>
      <c r="B216" s="184" t="s">
        <v>6795</v>
      </c>
      <c r="C216" s="185" t="s">
        <v>4649</v>
      </c>
      <c r="D216" s="186" t="s">
        <v>566</v>
      </c>
      <c r="E216" s="186" t="s">
        <v>4062</v>
      </c>
      <c r="F216" s="186" t="s">
        <v>2334</v>
      </c>
      <c r="G216" s="186" t="s">
        <v>4065</v>
      </c>
      <c r="H216" s="186" t="s">
        <v>2178</v>
      </c>
      <c r="I216" s="186" t="s">
        <v>2178</v>
      </c>
      <c r="J216" s="186" t="s">
        <v>362</v>
      </c>
      <c r="K216" s="184"/>
      <c r="L216" s="187" t="str">
        <f t="shared" si="7"/>
        <v>700.206010.0210.00000.019.0000.0000.000.0000.0000</v>
      </c>
      <c r="M216" s="187" t="s">
        <v>6796</v>
      </c>
      <c r="N216" s="191">
        <v>700</v>
      </c>
      <c r="O216" s="189">
        <v>206010</v>
      </c>
      <c r="P216" s="195" t="s">
        <v>4062</v>
      </c>
      <c r="Q216" s="191" t="s">
        <v>2334</v>
      </c>
      <c r="R216" s="195" t="s">
        <v>6578</v>
      </c>
      <c r="S216" s="191" t="s">
        <v>2202</v>
      </c>
      <c r="T216" s="191" t="s">
        <v>2202</v>
      </c>
      <c r="U216" s="190" t="s">
        <v>2178</v>
      </c>
      <c r="V216" s="167" t="s">
        <v>2202</v>
      </c>
      <c r="W216" s="167" t="s">
        <v>2202</v>
      </c>
      <c r="X216" s="170" t="s">
        <v>6794</v>
      </c>
      <c r="Y216" s="170" t="s">
        <v>6747</v>
      </c>
      <c r="Z216" s="170" t="s">
        <v>6671</v>
      </c>
      <c r="AB216" s="184" t="s">
        <v>6795</v>
      </c>
      <c r="AC216" s="186" t="s">
        <v>4062</v>
      </c>
      <c r="AD216" s="170">
        <f>VLOOKUP(O216,CSAcctMap!A:B,2,FALSE)</f>
        <v>407020</v>
      </c>
      <c r="AE216" s="170" t="str">
        <f ca="1">VLOOKUP(AD216,CSAcctMap!B:F,5,FALSE)</f>
        <v>Accrued State Income Taxes</v>
      </c>
    </row>
    <row r="217" spans="1:31" x14ac:dyDescent="0.2">
      <c r="A217" s="170" t="str">
        <f t="shared" si="6"/>
        <v>700.407020.0210.00000.250.000.000</v>
      </c>
      <c r="B217" s="184" t="s">
        <v>6795</v>
      </c>
      <c r="C217" s="185" t="s">
        <v>4649</v>
      </c>
      <c r="D217" s="186" t="s">
        <v>566</v>
      </c>
      <c r="E217" s="186" t="s">
        <v>4062</v>
      </c>
      <c r="F217" s="186" t="s">
        <v>2334</v>
      </c>
      <c r="G217" s="186" t="s">
        <v>4648</v>
      </c>
      <c r="H217" s="186" t="s">
        <v>2178</v>
      </c>
      <c r="I217" s="186" t="s">
        <v>2178</v>
      </c>
      <c r="J217" s="186" t="s">
        <v>362</v>
      </c>
      <c r="K217" s="184"/>
      <c r="L217" s="187" t="str">
        <f t="shared" si="7"/>
        <v>700.206010.0210.00000.025.0000.0000.000.0000.0000</v>
      </c>
      <c r="M217" s="187" t="s">
        <v>6796</v>
      </c>
      <c r="N217" s="191">
        <v>700</v>
      </c>
      <c r="O217" s="189">
        <v>206010</v>
      </c>
      <c r="P217" s="195" t="s">
        <v>4062</v>
      </c>
      <c r="Q217" s="191" t="s">
        <v>2334</v>
      </c>
      <c r="R217" s="195" t="s">
        <v>6692</v>
      </c>
      <c r="S217" s="191" t="s">
        <v>2202</v>
      </c>
      <c r="T217" s="191" t="s">
        <v>2202</v>
      </c>
      <c r="U217" s="190" t="s">
        <v>2178</v>
      </c>
      <c r="V217" s="167" t="s">
        <v>2202</v>
      </c>
      <c r="W217" s="167" t="s">
        <v>2202</v>
      </c>
      <c r="X217" s="170" t="s">
        <v>6794</v>
      </c>
      <c r="Y217" s="170" t="s">
        <v>6747</v>
      </c>
      <c r="Z217" s="170" t="s">
        <v>6671</v>
      </c>
      <c r="AB217" s="184" t="s">
        <v>6795</v>
      </c>
      <c r="AC217" s="186" t="s">
        <v>4062</v>
      </c>
      <c r="AD217" s="170">
        <f>VLOOKUP(O217,CSAcctMap!A:B,2,FALSE)</f>
        <v>407020</v>
      </c>
      <c r="AE217" s="170" t="str">
        <f ca="1">VLOOKUP(AD217,CSAcctMap!B:F,5,FALSE)</f>
        <v>Accrued State Income Taxes</v>
      </c>
    </row>
    <row r="218" spans="1:31" x14ac:dyDescent="0.2">
      <c r="A218" s="170" t="str">
        <f t="shared" si="6"/>
        <v>700.407020.0210.00000.430.000.000</v>
      </c>
      <c r="B218" s="184" t="s">
        <v>6795</v>
      </c>
      <c r="C218" s="185" t="s">
        <v>4649</v>
      </c>
      <c r="D218" s="186" t="s">
        <v>566</v>
      </c>
      <c r="E218" s="186" t="s">
        <v>4062</v>
      </c>
      <c r="F218" s="186" t="s">
        <v>2334</v>
      </c>
      <c r="G218" s="186" t="s">
        <v>1565</v>
      </c>
      <c r="H218" s="186" t="s">
        <v>2178</v>
      </c>
      <c r="I218" s="186" t="s">
        <v>2178</v>
      </c>
      <c r="J218" s="186" t="s">
        <v>362</v>
      </c>
      <c r="K218" s="184"/>
      <c r="L218" s="187" t="str">
        <f t="shared" si="7"/>
        <v>700.206010.0210.00000.043.0000.0000.000.0000.0000</v>
      </c>
      <c r="M218" s="187" t="s">
        <v>6796</v>
      </c>
      <c r="N218" s="191">
        <v>700</v>
      </c>
      <c r="O218" s="189">
        <v>206010</v>
      </c>
      <c r="P218" s="195" t="s">
        <v>4062</v>
      </c>
      <c r="Q218" s="191" t="s">
        <v>2334</v>
      </c>
      <c r="R218" s="195" t="s">
        <v>6755</v>
      </c>
      <c r="S218" s="191" t="s">
        <v>2202</v>
      </c>
      <c r="T218" s="191" t="s">
        <v>2202</v>
      </c>
      <c r="U218" s="190" t="s">
        <v>2178</v>
      </c>
      <c r="V218" s="167" t="s">
        <v>2202</v>
      </c>
      <c r="W218" s="167" t="s">
        <v>2202</v>
      </c>
      <c r="X218" s="170" t="s">
        <v>6794</v>
      </c>
      <c r="Y218" s="170" t="s">
        <v>6747</v>
      </c>
      <c r="Z218" s="170" t="s">
        <v>6671</v>
      </c>
      <c r="AB218" s="184" t="s">
        <v>6795</v>
      </c>
      <c r="AC218" s="186" t="s">
        <v>4062</v>
      </c>
      <c r="AD218" s="170">
        <f>VLOOKUP(O218,CSAcctMap!A:B,2,FALSE)</f>
        <v>407020</v>
      </c>
      <c r="AE218" s="170" t="str">
        <f ca="1">VLOOKUP(AD218,CSAcctMap!B:F,5,FALSE)</f>
        <v>Accrued State Income Taxes</v>
      </c>
    </row>
    <row r="219" spans="1:31" x14ac:dyDescent="0.2">
      <c r="A219" s="170" t="str">
        <f t="shared" si="6"/>
        <v>700.407020.0230.00000.010.000.000</v>
      </c>
      <c r="B219" s="184" t="s">
        <v>6795</v>
      </c>
      <c r="C219" s="185" t="s">
        <v>4649</v>
      </c>
      <c r="D219" s="186" t="s">
        <v>566</v>
      </c>
      <c r="E219" s="186" t="s">
        <v>4063</v>
      </c>
      <c r="F219" s="186" t="s">
        <v>2334</v>
      </c>
      <c r="G219" s="186" t="s">
        <v>2179</v>
      </c>
      <c r="H219" s="186" t="s">
        <v>2178</v>
      </c>
      <c r="I219" s="186" t="s">
        <v>2178</v>
      </c>
      <c r="J219" s="186" t="s">
        <v>362</v>
      </c>
      <c r="K219" s="184"/>
      <c r="L219" s="187" t="str">
        <f t="shared" si="7"/>
        <v>700.206010.0230.00000.001.0000.0000.000.0000.0000</v>
      </c>
      <c r="M219" s="187" t="s">
        <v>6796</v>
      </c>
      <c r="N219" s="191">
        <v>700</v>
      </c>
      <c r="O219" s="189">
        <v>206010</v>
      </c>
      <c r="P219" s="195" t="s">
        <v>4063</v>
      </c>
      <c r="Q219" s="191" t="s">
        <v>2334</v>
      </c>
      <c r="R219" s="195" t="s">
        <v>3778</v>
      </c>
      <c r="S219" s="191" t="s">
        <v>2202</v>
      </c>
      <c r="T219" s="191" t="s">
        <v>2202</v>
      </c>
      <c r="U219" s="190" t="s">
        <v>2178</v>
      </c>
      <c r="V219" s="167" t="s">
        <v>2202</v>
      </c>
      <c r="W219" s="167" t="s">
        <v>2202</v>
      </c>
      <c r="X219" s="170" t="s">
        <v>6693</v>
      </c>
      <c r="Y219" s="170" t="s">
        <v>6747</v>
      </c>
      <c r="Z219" s="170" t="s">
        <v>6671</v>
      </c>
      <c r="AB219" s="184" t="s">
        <v>6795</v>
      </c>
      <c r="AC219" s="186" t="s">
        <v>4063</v>
      </c>
      <c r="AD219" s="170">
        <f>VLOOKUP(O219,CSAcctMap!A:B,2,FALSE)</f>
        <v>407020</v>
      </c>
      <c r="AE219" s="170" t="str">
        <f ca="1">VLOOKUP(AD219,CSAcctMap!B:F,5,FALSE)</f>
        <v>Accrued State Income Taxes</v>
      </c>
    </row>
    <row r="220" spans="1:31" x14ac:dyDescent="0.2">
      <c r="A220" s="170" t="str">
        <f t="shared" si="6"/>
        <v>700.407020.0230.00000.040.000.000</v>
      </c>
      <c r="B220" s="184" t="s">
        <v>6795</v>
      </c>
      <c r="C220" s="185" t="s">
        <v>4649</v>
      </c>
      <c r="D220" s="186" t="s">
        <v>566</v>
      </c>
      <c r="E220" s="186" t="s">
        <v>4063</v>
      </c>
      <c r="F220" s="186" t="s">
        <v>2334</v>
      </c>
      <c r="G220" s="186" t="s">
        <v>3775</v>
      </c>
      <c r="H220" s="186" t="s">
        <v>2178</v>
      </c>
      <c r="I220" s="186" t="s">
        <v>2178</v>
      </c>
      <c r="J220" s="186" t="s">
        <v>362</v>
      </c>
      <c r="K220" s="184"/>
      <c r="L220" s="187" t="str">
        <f t="shared" si="7"/>
        <v>700.206010.0230.00000.004.0000.0000.000.0000.0000</v>
      </c>
      <c r="M220" s="187" t="s">
        <v>6796</v>
      </c>
      <c r="N220" s="191">
        <v>700</v>
      </c>
      <c r="O220" s="189">
        <v>206010</v>
      </c>
      <c r="P220" s="195" t="s">
        <v>4063</v>
      </c>
      <c r="Q220" s="191" t="s">
        <v>2334</v>
      </c>
      <c r="R220" s="195" t="s">
        <v>3779</v>
      </c>
      <c r="S220" s="191" t="s">
        <v>2202</v>
      </c>
      <c r="T220" s="191" t="s">
        <v>2202</v>
      </c>
      <c r="U220" s="190" t="s">
        <v>2178</v>
      </c>
      <c r="V220" s="167" t="s">
        <v>2202</v>
      </c>
      <c r="W220" s="167" t="s">
        <v>2202</v>
      </c>
      <c r="X220" s="170" t="s">
        <v>6693</v>
      </c>
      <c r="Y220" s="170" t="s">
        <v>6747</v>
      </c>
      <c r="Z220" s="170" t="s">
        <v>6671</v>
      </c>
      <c r="AB220" s="184" t="s">
        <v>6795</v>
      </c>
      <c r="AC220" s="186" t="s">
        <v>4063</v>
      </c>
      <c r="AD220" s="170">
        <f>VLOOKUP(O220,CSAcctMap!A:B,2,FALSE)</f>
        <v>407020</v>
      </c>
      <c r="AE220" s="170" t="str">
        <f ca="1">VLOOKUP(AD220,CSAcctMap!B:F,5,FALSE)</f>
        <v>Accrued State Income Taxes</v>
      </c>
    </row>
    <row r="221" spans="1:31" x14ac:dyDescent="0.2">
      <c r="A221" s="170" t="str">
        <f t="shared" si="6"/>
        <v>700.407020.0230.00000.100.000.000</v>
      </c>
      <c r="B221" s="184" t="s">
        <v>6795</v>
      </c>
      <c r="C221" s="185" t="s">
        <v>4649</v>
      </c>
      <c r="D221" s="186" t="s">
        <v>566</v>
      </c>
      <c r="E221" s="186" t="s">
        <v>4063</v>
      </c>
      <c r="F221" s="186" t="s">
        <v>2334</v>
      </c>
      <c r="G221" s="186" t="s">
        <v>555</v>
      </c>
      <c r="H221" s="186" t="s">
        <v>2178</v>
      </c>
      <c r="I221" s="186" t="s">
        <v>2178</v>
      </c>
      <c r="J221" s="186" t="s">
        <v>362</v>
      </c>
      <c r="K221" s="184"/>
      <c r="L221" s="187" t="str">
        <f t="shared" si="7"/>
        <v>700.206010.0230.00000.010.0000.0000.000.0000.0000</v>
      </c>
      <c r="M221" s="187" t="s">
        <v>6796</v>
      </c>
      <c r="N221" s="191">
        <v>700</v>
      </c>
      <c r="O221" s="189">
        <v>206010</v>
      </c>
      <c r="P221" s="195" t="s">
        <v>4063</v>
      </c>
      <c r="Q221" s="191" t="s">
        <v>2334</v>
      </c>
      <c r="R221" s="195" t="s">
        <v>2179</v>
      </c>
      <c r="S221" s="191" t="s">
        <v>2202</v>
      </c>
      <c r="T221" s="191" t="s">
        <v>2202</v>
      </c>
      <c r="U221" s="190" t="s">
        <v>2178</v>
      </c>
      <c r="V221" s="167" t="s">
        <v>2202</v>
      </c>
      <c r="W221" s="167" t="s">
        <v>2202</v>
      </c>
      <c r="X221" s="170" t="s">
        <v>6693</v>
      </c>
      <c r="Y221" s="170" t="s">
        <v>6747</v>
      </c>
      <c r="Z221" s="170" t="s">
        <v>6671</v>
      </c>
      <c r="AB221" s="184" t="s">
        <v>6795</v>
      </c>
      <c r="AC221" s="186" t="s">
        <v>4063</v>
      </c>
      <c r="AD221" s="170">
        <f>VLOOKUP(O221,CSAcctMap!A:B,2,FALSE)</f>
        <v>407020</v>
      </c>
      <c r="AE221" s="170" t="str">
        <f ca="1">VLOOKUP(AD221,CSAcctMap!B:F,5,FALSE)</f>
        <v>Accrued State Income Taxes</v>
      </c>
    </row>
    <row r="222" spans="1:31" x14ac:dyDescent="0.2">
      <c r="A222" s="170" t="str">
        <f t="shared" si="6"/>
        <v>700.407020.0230.00000.190.000.000</v>
      </c>
      <c r="B222" s="184" t="s">
        <v>6795</v>
      </c>
      <c r="C222" s="185" t="s">
        <v>4649</v>
      </c>
      <c r="D222" s="186" t="s">
        <v>566</v>
      </c>
      <c r="E222" s="186" t="s">
        <v>4063</v>
      </c>
      <c r="F222" s="186" t="s">
        <v>2334</v>
      </c>
      <c r="G222" s="186" t="s">
        <v>4065</v>
      </c>
      <c r="H222" s="186" t="s">
        <v>2178</v>
      </c>
      <c r="I222" s="186" t="s">
        <v>2178</v>
      </c>
      <c r="J222" s="186" t="s">
        <v>362</v>
      </c>
      <c r="K222" s="184"/>
      <c r="L222" s="187" t="str">
        <f t="shared" si="7"/>
        <v>700.206010.0230.00000.019.0000.0000.000.0000.0000</v>
      </c>
      <c r="M222" s="187" t="s">
        <v>6796</v>
      </c>
      <c r="N222" s="191">
        <v>700</v>
      </c>
      <c r="O222" s="189">
        <v>206010</v>
      </c>
      <c r="P222" s="195" t="s">
        <v>4063</v>
      </c>
      <c r="Q222" s="191" t="s">
        <v>2334</v>
      </c>
      <c r="R222" s="195" t="s">
        <v>6578</v>
      </c>
      <c r="S222" s="191" t="s">
        <v>2202</v>
      </c>
      <c r="T222" s="191" t="s">
        <v>2202</v>
      </c>
      <c r="U222" s="190" t="s">
        <v>2178</v>
      </c>
      <c r="V222" s="167" t="s">
        <v>2202</v>
      </c>
      <c r="W222" s="167" t="s">
        <v>2202</v>
      </c>
      <c r="X222" s="170" t="s">
        <v>6693</v>
      </c>
      <c r="Y222" s="170" t="s">
        <v>6747</v>
      </c>
      <c r="Z222" s="170" t="s">
        <v>6671</v>
      </c>
      <c r="AB222" s="184" t="s">
        <v>6795</v>
      </c>
      <c r="AC222" s="186" t="s">
        <v>4063</v>
      </c>
      <c r="AD222" s="170">
        <f>VLOOKUP(O222,CSAcctMap!A:B,2,FALSE)</f>
        <v>407020</v>
      </c>
      <c r="AE222" s="170" t="str">
        <f ca="1">VLOOKUP(AD222,CSAcctMap!B:F,5,FALSE)</f>
        <v>Accrued State Income Taxes</v>
      </c>
    </row>
    <row r="223" spans="1:31" x14ac:dyDescent="0.2">
      <c r="A223" s="170" t="str">
        <f t="shared" si="6"/>
        <v>700.407020.0230.00000.430.000.000</v>
      </c>
      <c r="B223" s="184" t="s">
        <v>6795</v>
      </c>
      <c r="C223" s="185" t="s">
        <v>4649</v>
      </c>
      <c r="D223" s="186" t="s">
        <v>566</v>
      </c>
      <c r="E223" s="186" t="s">
        <v>4063</v>
      </c>
      <c r="F223" s="186" t="s">
        <v>2334</v>
      </c>
      <c r="G223" s="186" t="s">
        <v>1565</v>
      </c>
      <c r="H223" s="186" t="s">
        <v>2178</v>
      </c>
      <c r="I223" s="186" t="s">
        <v>2178</v>
      </c>
      <c r="J223" s="186" t="s">
        <v>362</v>
      </c>
      <c r="K223" s="184"/>
      <c r="L223" s="187" t="str">
        <f t="shared" si="7"/>
        <v>700.206010.0230.00000.043.0000.0000.000.0000.0000</v>
      </c>
      <c r="M223" s="187" t="s">
        <v>6796</v>
      </c>
      <c r="N223" s="191">
        <v>700</v>
      </c>
      <c r="O223" s="189">
        <v>206010</v>
      </c>
      <c r="P223" s="195" t="s">
        <v>4063</v>
      </c>
      <c r="Q223" s="191" t="s">
        <v>2334</v>
      </c>
      <c r="R223" s="195" t="s">
        <v>6755</v>
      </c>
      <c r="S223" s="191" t="s">
        <v>2202</v>
      </c>
      <c r="T223" s="191" t="s">
        <v>2202</v>
      </c>
      <c r="U223" s="190" t="s">
        <v>2178</v>
      </c>
      <c r="V223" s="167" t="s">
        <v>2202</v>
      </c>
      <c r="W223" s="167" t="s">
        <v>2202</v>
      </c>
      <c r="X223" s="170" t="s">
        <v>6693</v>
      </c>
      <c r="Y223" s="170" t="s">
        <v>6747</v>
      </c>
      <c r="Z223" s="170" t="s">
        <v>6671</v>
      </c>
      <c r="AB223" s="184" t="s">
        <v>6795</v>
      </c>
      <c r="AC223" s="186" t="s">
        <v>4063</v>
      </c>
      <c r="AD223" s="170">
        <f>VLOOKUP(O223,CSAcctMap!A:B,2,FALSE)</f>
        <v>407020</v>
      </c>
      <c r="AE223" s="170" t="str">
        <f ca="1">VLOOKUP(AD223,CSAcctMap!B:F,5,FALSE)</f>
        <v>Accrued State Income Taxes</v>
      </c>
    </row>
    <row r="224" spans="1:31" x14ac:dyDescent="0.2">
      <c r="A224" s="170" t="str">
        <f t="shared" si="6"/>
        <v>700.408000.0000.00000.000.000.000</v>
      </c>
      <c r="B224" s="184" t="s">
        <v>6797</v>
      </c>
      <c r="C224" s="185" t="s">
        <v>4649</v>
      </c>
      <c r="D224" s="186" t="s">
        <v>484</v>
      </c>
      <c r="E224" s="186" t="s">
        <v>2202</v>
      </c>
      <c r="F224" s="186" t="s">
        <v>2334</v>
      </c>
      <c r="G224" s="186" t="s">
        <v>2178</v>
      </c>
      <c r="H224" s="186" t="s">
        <v>2178</v>
      </c>
      <c r="I224" s="186" t="s">
        <v>2178</v>
      </c>
      <c r="J224" s="186" t="s">
        <v>1214</v>
      </c>
      <c r="K224" s="184"/>
      <c r="L224" s="187" t="str">
        <f t="shared" si="7"/>
        <v>700.206045.0000.00000.000.0000.0000.000.0000.0000</v>
      </c>
      <c r="M224" s="187" t="s">
        <v>3206</v>
      </c>
      <c r="N224" s="191">
        <v>700</v>
      </c>
      <c r="O224" s="189">
        <v>206045</v>
      </c>
      <c r="P224" s="195" t="s">
        <v>2202</v>
      </c>
      <c r="Q224" s="191" t="s">
        <v>2334</v>
      </c>
      <c r="R224" s="195" t="s">
        <v>2178</v>
      </c>
      <c r="S224" s="191" t="s">
        <v>2202</v>
      </c>
      <c r="T224" s="191" t="s">
        <v>2202</v>
      </c>
      <c r="U224" s="190" t="s">
        <v>2178</v>
      </c>
      <c r="V224" s="167" t="s">
        <v>2202</v>
      </c>
      <c r="W224" s="167" t="s">
        <v>2202</v>
      </c>
      <c r="X224" s="170" t="s">
        <v>6671</v>
      </c>
      <c r="Y224" s="170" t="s">
        <v>6747</v>
      </c>
      <c r="Z224" s="170" t="s">
        <v>6671</v>
      </c>
      <c r="AB224" s="184" t="s">
        <v>6797</v>
      </c>
      <c r="AC224" s="186" t="s">
        <v>2202</v>
      </c>
      <c r="AD224" s="170">
        <f>VLOOKUP(O224,CSAcctMap!A:B,2,FALSE)</f>
        <v>408000</v>
      </c>
      <c r="AE224" s="170" t="str">
        <f ca="1">VLOOKUP(AD224,CSAcctMap!B:F,5,FALSE)</f>
        <v>Accrued Tax-Franchise</v>
      </c>
    </row>
    <row r="225" spans="1:31" x14ac:dyDescent="0.2">
      <c r="A225" s="170" t="str">
        <f t="shared" si="6"/>
        <v>700.408000.0000.00000.010.000.000</v>
      </c>
      <c r="B225" s="184" t="s">
        <v>6797</v>
      </c>
      <c r="C225" s="185" t="s">
        <v>4649</v>
      </c>
      <c r="D225" s="186" t="s">
        <v>484</v>
      </c>
      <c r="E225" s="186" t="s">
        <v>2202</v>
      </c>
      <c r="F225" s="186" t="s">
        <v>2334</v>
      </c>
      <c r="G225" s="186" t="s">
        <v>2179</v>
      </c>
      <c r="H225" s="186" t="s">
        <v>2178</v>
      </c>
      <c r="I225" s="186" t="s">
        <v>2178</v>
      </c>
      <c r="J225" s="186" t="s">
        <v>1214</v>
      </c>
      <c r="K225" s="184"/>
      <c r="L225" s="187" t="str">
        <f t="shared" si="7"/>
        <v>700.206045.0000.00000.001.0000.0000.000.0000.0000</v>
      </c>
      <c r="M225" s="187" t="s">
        <v>3206</v>
      </c>
      <c r="N225" s="191">
        <v>700</v>
      </c>
      <c r="O225" s="189">
        <v>206045</v>
      </c>
      <c r="P225" s="195" t="s">
        <v>2202</v>
      </c>
      <c r="Q225" s="191" t="s">
        <v>2334</v>
      </c>
      <c r="R225" s="195" t="s">
        <v>3778</v>
      </c>
      <c r="S225" s="191" t="s">
        <v>2202</v>
      </c>
      <c r="T225" s="191" t="s">
        <v>2202</v>
      </c>
      <c r="U225" s="190" t="s">
        <v>2178</v>
      </c>
      <c r="V225" s="167" t="s">
        <v>2202</v>
      </c>
      <c r="W225" s="167" t="s">
        <v>2202</v>
      </c>
      <c r="X225" s="170" t="s">
        <v>6671</v>
      </c>
      <c r="Y225" s="170" t="s">
        <v>6747</v>
      </c>
      <c r="Z225" s="170" t="s">
        <v>6671</v>
      </c>
      <c r="AB225" s="184" t="s">
        <v>6797</v>
      </c>
      <c r="AC225" s="186" t="s">
        <v>2202</v>
      </c>
      <c r="AD225" s="170">
        <f>VLOOKUP(O225,CSAcctMap!A:B,2,FALSE)</f>
        <v>408000</v>
      </c>
      <c r="AE225" s="170" t="str">
        <f ca="1">VLOOKUP(AD225,CSAcctMap!B:F,5,FALSE)</f>
        <v>Accrued Tax-Franchise</v>
      </c>
    </row>
    <row r="226" spans="1:31" x14ac:dyDescent="0.2">
      <c r="A226" s="170" t="str">
        <f t="shared" si="6"/>
        <v>700.408000.0000.00000.190.000.000</v>
      </c>
      <c r="B226" s="184" t="s">
        <v>6797</v>
      </c>
      <c r="C226" s="185" t="s">
        <v>4649</v>
      </c>
      <c r="D226" s="186" t="s">
        <v>484</v>
      </c>
      <c r="E226" s="186" t="s">
        <v>2202</v>
      </c>
      <c r="F226" s="186" t="s">
        <v>2334</v>
      </c>
      <c r="G226" s="186" t="s">
        <v>4065</v>
      </c>
      <c r="H226" s="186" t="s">
        <v>2178</v>
      </c>
      <c r="I226" s="186" t="s">
        <v>2178</v>
      </c>
      <c r="J226" s="186" t="s">
        <v>1214</v>
      </c>
      <c r="K226" s="184"/>
      <c r="L226" s="187" t="str">
        <f t="shared" si="7"/>
        <v>700.206045.0000.00000.019.0000.0000.000.0000.0000</v>
      </c>
      <c r="M226" s="187" t="s">
        <v>3206</v>
      </c>
      <c r="N226" s="191">
        <v>700</v>
      </c>
      <c r="O226" s="189">
        <v>206045</v>
      </c>
      <c r="P226" s="195" t="s">
        <v>2202</v>
      </c>
      <c r="Q226" s="191" t="s">
        <v>2334</v>
      </c>
      <c r="R226" s="195" t="s">
        <v>6578</v>
      </c>
      <c r="S226" s="191" t="s">
        <v>2202</v>
      </c>
      <c r="T226" s="191" t="s">
        <v>2202</v>
      </c>
      <c r="U226" s="190" t="s">
        <v>2178</v>
      </c>
      <c r="V226" s="167" t="s">
        <v>2202</v>
      </c>
      <c r="W226" s="167" t="s">
        <v>2202</v>
      </c>
      <c r="X226" s="170" t="s">
        <v>6671</v>
      </c>
      <c r="Y226" s="170" t="s">
        <v>6747</v>
      </c>
      <c r="Z226" s="170" t="s">
        <v>6671</v>
      </c>
      <c r="AB226" s="184" t="s">
        <v>6797</v>
      </c>
      <c r="AC226" s="186" t="s">
        <v>2202</v>
      </c>
      <c r="AD226" s="170">
        <f>VLOOKUP(O226,CSAcctMap!A:B,2,FALSE)</f>
        <v>408000</v>
      </c>
      <c r="AE226" s="170" t="str">
        <f ca="1">VLOOKUP(AD226,CSAcctMap!B:F,5,FALSE)</f>
        <v>Accrued Tax-Franchise</v>
      </c>
    </row>
    <row r="227" spans="1:31" x14ac:dyDescent="0.2">
      <c r="A227" s="170" t="str">
        <f t="shared" si="6"/>
        <v>700.408000.0000.00000.250.000.000</v>
      </c>
      <c r="B227" s="184" t="s">
        <v>6797</v>
      </c>
      <c r="C227" s="185" t="s">
        <v>4649</v>
      </c>
      <c r="D227" s="186" t="s">
        <v>484</v>
      </c>
      <c r="E227" s="186" t="s">
        <v>2202</v>
      </c>
      <c r="F227" s="186" t="s">
        <v>2334</v>
      </c>
      <c r="G227" s="186" t="s">
        <v>4648</v>
      </c>
      <c r="H227" s="186" t="s">
        <v>2178</v>
      </c>
      <c r="I227" s="186" t="s">
        <v>2178</v>
      </c>
      <c r="J227" s="186" t="s">
        <v>1214</v>
      </c>
      <c r="K227" s="184"/>
      <c r="L227" s="187" t="str">
        <f t="shared" si="7"/>
        <v>700.206045.0000.00000.025.0000.0000.000.0000.0000</v>
      </c>
      <c r="M227" s="187" t="s">
        <v>3206</v>
      </c>
      <c r="N227" s="191">
        <v>700</v>
      </c>
      <c r="O227" s="189">
        <v>206045</v>
      </c>
      <c r="P227" s="195" t="s">
        <v>2202</v>
      </c>
      <c r="Q227" s="191" t="s">
        <v>2334</v>
      </c>
      <c r="R227" s="195" t="s">
        <v>6692</v>
      </c>
      <c r="S227" s="191" t="s">
        <v>2202</v>
      </c>
      <c r="T227" s="191" t="s">
        <v>2202</v>
      </c>
      <c r="U227" s="190" t="s">
        <v>2178</v>
      </c>
      <c r="V227" s="167" t="s">
        <v>2202</v>
      </c>
      <c r="W227" s="167" t="s">
        <v>2202</v>
      </c>
      <c r="X227" s="170" t="s">
        <v>6671</v>
      </c>
      <c r="Y227" s="170" t="s">
        <v>6747</v>
      </c>
      <c r="Z227" s="170" t="s">
        <v>6671</v>
      </c>
      <c r="AB227" s="184" t="s">
        <v>6797</v>
      </c>
      <c r="AC227" s="186" t="s">
        <v>2202</v>
      </c>
      <c r="AD227" s="170">
        <f>VLOOKUP(O227,CSAcctMap!A:B,2,FALSE)</f>
        <v>408000</v>
      </c>
      <c r="AE227" s="170" t="str">
        <f ca="1">VLOOKUP(AD227,CSAcctMap!B:F,5,FALSE)</f>
        <v>Accrued Tax-Franchise</v>
      </c>
    </row>
    <row r="228" spans="1:31" x14ac:dyDescent="0.2">
      <c r="A228" s="170" t="str">
        <f t="shared" si="6"/>
        <v>700.408000.0000.00000.430.000.000</v>
      </c>
      <c r="B228" s="184" t="s">
        <v>6797</v>
      </c>
      <c r="C228" s="185" t="s">
        <v>4649</v>
      </c>
      <c r="D228" s="186" t="s">
        <v>484</v>
      </c>
      <c r="E228" s="186" t="s">
        <v>2202</v>
      </c>
      <c r="F228" s="186" t="s">
        <v>2334</v>
      </c>
      <c r="G228" s="186" t="s">
        <v>1565</v>
      </c>
      <c r="H228" s="186" t="s">
        <v>2178</v>
      </c>
      <c r="I228" s="186" t="s">
        <v>2178</v>
      </c>
      <c r="J228" s="186" t="s">
        <v>1214</v>
      </c>
      <c r="K228" s="184"/>
      <c r="L228" s="187" t="str">
        <f t="shared" si="7"/>
        <v>700.206045.0000.00000.043.0000.0000.000.0000.0000</v>
      </c>
      <c r="M228" s="187" t="s">
        <v>3206</v>
      </c>
      <c r="N228" s="191">
        <v>700</v>
      </c>
      <c r="O228" s="189">
        <v>206045</v>
      </c>
      <c r="P228" s="195" t="s">
        <v>2202</v>
      </c>
      <c r="Q228" s="191" t="s">
        <v>2334</v>
      </c>
      <c r="R228" s="195" t="s">
        <v>6755</v>
      </c>
      <c r="S228" s="191" t="s">
        <v>2202</v>
      </c>
      <c r="T228" s="191" t="s">
        <v>2202</v>
      </c>
      <c r="U228" s="190" t="s">
        <v>2178</v>
      </c>
      <c r="V228" s="167" t="s">
        <v>2202</v>
      </c>
      <c r="W228" s="167" t="s">
        <v>2202</v>
      </c>
      <c r="X228" s="170" t="s">
        <v>6671</v>
      </c>
      <c r="Y228" s="170" t="s">
        <v>6747</v>
      </c>
      <c r="Z228" s="170" t="s">
        <v>6671</v>
      </c>
      <c r="AB228" s="184" t="s">
        <v>6797</v>
      </c>
      <c r="AC228" s="186" t="s">
        <v>2202</v>
      </c>
      <c r="AD228" s="170">
        <f>VLOOKUP(O228,CSAcctMap!A:B,2,FALSE)</f>
        <v>408000</v>
      </c>
      <c r="AE228" s="170" t="str">
        <f ca="1">VLOOKUP(AD228,CSAcctMap!B:F,5,FALSE)</f>
        <v>Accrued Tax-Franchise</v>
      </c>
    </row>
    <row r="229" spans="1:31" x14ac:dyDescent="0.2">
      <c r="A229" s="170" t="str">
        <f t="shared" si="6"/>
        <v>700.408000.0210.00000.010.000.000</v>
      </c>
      <c r="B229" s="184" t="s">
        <v>6797</v>
      </c>
      <c r="C229" s="185" t="s">
        <v>4649</v>
      </c>
      <c r="D229" s="186" t="s">
        <v>484</v>
      </c>
      <c r="E229" s="186" t="s">
        <v>4062</v>
      </c>
      <c r="F229" s="186" t="s">
        <v>2334</v>
      </c>
      <c r="G229" s="186" t="s">
        <v>2179</v>
      </c>
      <c r="H229" s="186" t="s">
        <v>2178</v>
      </c>
      <c r="I229" s="186" t="s">
        <v>2178</v>
      </c>
      <c r="J229" s="186" t="s">
        <v>362</v>
      </c>
      <c r="K229" s="184"/>
      <c r="L229" s="187" t="str">
        <f t="shared" si="7"/>
        <v>700.206045.0210.00000.001.0000.0000.000.0000.0000</v>
      </c>
      <c r="M229" s="187" t="s">
        <v>3206</v>
      </c>
      <c r="N229" s="191">
        <v>700</v>
      </c>
      <c r="O229" s="189">
        <v>206045</v>
      </c>
      <c r="P229" s="195" t="s">
        <v>4062</v>
      </c>
      <c r="Q229" s="191" t="s">
        <v>2334</v>
      </c>
      <c r="R229" s="195" t="s">
        <v>3778</v>
      </c>
      <c r="S229" s="191" t="s">
        <v>2202</v>
      </c>
      <c r="T229" s="191" t="s">
        <v>2202</v>
      </c>
      <c r="U229" s="190" t="s">
        <v>2178</v>
      </c>
      <c r="V229" s="167" t="s">
        <v>2202</v>
      </c>
      <c r="W229" s="167" t="s">
        <v>2202</v>
      </c>
      <c r="X229" s="170" t="s">
        <v>6794</v>
      </c>
      <c r="Y229" s="170" t="s">
        <v>6747</v>
      </c>
      <c r="Z229" s="170" t="s">
        <v>6671</v>
      </c>
      <c r="AB229" s="184" t="s">
        <v>6797</v>
      </c>
      <c r="AC229" s="186" t="s">
        <v>4062</v>
      </c>
      <c r="AD229" s="170">
        <f>VLOOKUP(O229,CSAcctMap!A:B,2,FALSE)</f>
        <v>408000</v>
      </c>
      <c r="AE229" s="170" t="str">
        <f ca="1">VLOOKUP(AD229,CSAcctMap!B:F,5,FALSE)</f>
        <v>Accrued Tax-Franchise</v>
      </c>
    </row>
    <row r="230" spans="1:31" x14ac:dyDescent="0.2">
      <c r="A230" s="170" t="str">
        <f t="shared" si="6"/>
        <v>700.408000.0210.00000.250.000.000</v>
      </c>
      <c r="B230" s="184" t="s">
        <v>6797</v>
      </c>
      <c r="C230" s="185" t="s">
        <v>4649</v>
      </c>
      <c r="D230" s="186" t="s">
        <v>484</v>
      </c>
      <c r="E230" s="186" t="s">
        <v>4062</v>
      </c>
      <c r="F230" s="186" t="s">
        <v>2334</v>
      </c>
      <c r="G230" s="186" t="s">
        <v>4648</v>
      </c>
      <c r="H230" s="186" t="s">
        <v>2178</v>
      </c>
      <c r="I230" s="186" t="s">
        <v>2178</v>
      </c>
      <c r="J230" s="186" t="s">
        <v>362</v>
      </c>
      <c r="K230" s="184"/>
      <c r="L230" s="187" t="str">
        <f t="shared" si="7"/>
        <v>700.206045.0210.00000.025.0000.0000.000.0000.0000</v>
      </c>
      <c r="M230" s="187" t="s">
        <v>3206</v>
      </c>
      <c r="N230" s="191">
        <v>700</v>
      </c>
      <c r="O230" s="189">
        <v>206045</v>
      </c>
      <c r="P230" s="195" t="s">
        <v>4062</v>
      </c>
      <c r="Q230" s="191" t="s">
        <v>2334</v>
      </c>
      <c r="R230" s="195" t="s">
        <v>6692</v>
      </c>
      <c r="S230" s="191" t="s">
        <v>2202</v>
      </c>
      <c r="T230" s="191" t="s">
        <v>2202</v>
      </c>
      <c r="U230" s="190" t="s">
        <v>2178</v>
      </c>
      <c r="V230" s="167" t="s">
        <v>2202</v>
      </c>
      <c r="W230" s="167" t="s">
        <v>2202</v>
      </c>
      <c r="X230" s="170" t="s">
        <v>6794</v>
      </c>
      <c r="Y230" s="170" t="s">
        <v>6747</v>
      </c>
      <c r="Z230" s="170" t="s">
        <v>6671</v>
      </c>
      <c r="AB230" s="184" t="s">
        <v>6797</v>
      </c>
      <c r="AC230" s="186" t="s">
        <v>4062</v>
      </c>
      <c r="AD230" s="170">
        <f>VLOOKUP(O230,CSAcctMap!A:B,2,FALSE)</f>
        <v>408000</v>
      </c>
      <c r="AE230" s="170" t="str">
        <f ca="1">VLOOKUP(AD230,CSAcctMap!B:F,5,FALSE)</f>
        <v>Accrued Tax-Franchise</v>
      </c>
    </row>
    <row r="231" spans="1:31" x14ac:dyDescent="0.2">
      <c r="A231" s="170" t="str">
        <f t="shared" si="6"/>
        <v>700.408000.0210.00000.430.000.000</v>
      </c>
      <c r="B231" s="184" t="s">
        <v>6797</v>
      </c>
      <c r="C231" s="185" t="s">
        <v>4649</v>
      </c>
      <c r="D231" s="186" t="s">
        <v>484</v>
      </c>
      <c r="E231" s="186" t="s">
        <v>4062</v>
      </c>
      <c r="F231" s="186" t="s">
        <v>2334</v>
      </c>
      <c r="G231" s="186" t="s">
        <v>1565</v>
      </c>
      <c r="H231" s="186" t="s">
        <v>2178</v>
      </c>
      <c r="I231" s="186" t="s">
        <v>2178</v>
      </c>
      <c r="J231" s="186" t="s">
        <v>362</v>
      </c>
      <c r="K231" s="184"/>
      <c r="L231" s="187" t="str">
        <f t="shared" si="7"/>
        <v>700.206045.0210.00000.043.0000.0000.000.0000.0000</v>
      </c>
      <c r="M231" s="187" t="s">
        <v>3206</v>
      </c>
      <c r="N231" s="191">
        <v>700</v>
      </c>
      <c r="O231" s="189">
        <v>206045</v>
      </c>
      <c r="P231" s="195" t="s">
        <v>4062</v>
      </c>
      <c r="Q231" s="191" t="s">
        <v>2334</v>
      </c>
      <c r="R231" s="195" t="s">
        <v>6755</v>
      </c>
      <c r="S231" s="191" t="s">
        <v>2202</v>
      </c>
      <c r="T231" s="191" t="s">
        <v>2202</v>
      </c>
      <c r="U231" s="190" t="s">
        <v>2178</v>
      </c>
      <c r="V231" s="167" t="s">
        <v>2202</v>
      </c>
      <c r="W231" s="167" t="s">
        <v>2202</v>
      </c>
      <c r="X231" s="170" t="s">
        <v>6794</v>
      </c>
      <c r="Y231" s="170" t="s">
        <v>6747</v>
      </c>
      <c r="Z231" s="170" t="s">
        <v>6671</v>
      </c>
      <c r="AB231" s="184" t="s">
        <v>6797</v>
      </c>
      <c r="AC231" s="186" t="s">
        <v>4062</v>
      </c>
      <c r="AD231" s="170">
        <f>VLOOKUP(O231,CSAcctMap!A:B,2,FALSE)</f>
        <v>408000</v>
      </c>
      <c r="AE231" s="170" t="str">
        <f ca="1">VLOOKUP(AD231,CSAcctMap!B:F,5,FALSE)</f>
        <v>Accrued Tax-Franchise</v>
      </c>
    </row>
    <row r="232" spans="1:31" x14ac:dyDescent="0.2">
      <c r="A232" s="170" t="str">
        <f t="shared" si="6"/>
        <v>700.408000.0230.00000.000.000.000</v>
      </c>
      <c r="B232" s="184" t="s">
        <v>6797</v>
      </c>
      <c r="C232" s="185" t="s">
        <v>4649</v>
      </c>
      <c r="D232" s="186" t="s">
        <v>484</v>
      </c>
      <c r="E232" s="186" t="s">
        <v>4063</v>
      </c>
      <c r="F232" s="186" t="s">
        <v>2334</v>
      </c>
      <c r="G232" s="186" t="s">
        <v>2178</v>
      </c>
      <c r="H232" s="186" t="s">
        <v>2178</v>
      </c>
      <c r="I232" s="186" t="s">
        <v>2178</v>
      </c>
      <c r="J232" s="186" t="s">
        <v>362</v>
      </c>
      <c r="K232" s="184"/>
      <c r="L232" s="187" t="str">
        <f t="shared" si="7"/>
        <v>700.206045.0230.00000.000.0000.0000.000.0000.0000</v>
      </c>
      <c r="M232" s="187" t="s">
        <v>3206</v>
      </c>
      <c r="N232" s="191">
        <v>700</v>
      </c>
      <c r="O232" s="189">
        <v>206045</v>
      </c>
      <c r="P232" s="195" t="s">
        <v>4063</v>
      </c>
      <c r="Q232" s="191" t="s">
        <v>2334</v>
      </c>
      <c r="R232" s="195" t="s">
        <v>2178</v>
      </c>
      <c r="S232" s="191" t="s">
        <v>2202</v>
      </c>
      <c r="T232" s="191" t="s">
        <v>2202</v>
      </c>
      <c r="U232" s="190" t="s">
        <v>2178</v>
      </c>
      <c r="V232" s="167" t="s">
        <v>2202</v>
      </c>
      <c r="W232" s="167" t="s">
        <v>2202</v>
      </c>
      <c r="X232" s="170" t="s">
        <v>6693</v>
      </c>
      <c r="Y232" s="170" t="s">
        <v>6747</v>
      </c>
      <c r="Z232" s="170" t="s">
        <v>6671</v>
      </c>
      <c r="AB232" s="184" t="s">
        <v>6797</v>
      </c>
      <c r="AC232" s="186" t="s">
        <v>4063</v>
      </c>
      <c r="AD232" s="170">
        <f>VLOOKUP(O232,CSAcctMap!A:B,2,FALSE)</f>
        <v>408000</v>
      </c>
      <c r="AE232" s="170" t="str">
        <f ca="1">VLOOKUP(AD232,CSAcctMap!B:F,5,FALSE)</f>
        <v>Accrued Tax-Franchise</v>
      </c>
    </row>
    <row r="233" spans="1:31" x14ac:dyDescent="0.2">
      <c r="A233" s="170" t="str">
        <f t="shared" si="6"/>
        <v>700.408000.0230.00000.010.000.000</v>
      </c>
      <c r="B233" s="184" t="s">
        <v>6797</v>
      </c>
      <c r="C233" s="185" t="s">
        <v>4649</v>
      </c>
      <c r="D233" s="186" t="s">
        <v>484</v>
      </c>
      <c r="E233" s="186" t="s">
        <v>4063</v>
      </c>
      <c r="F233" s="186" t="s">
        <v>2334</v>
      </c>
      <c r="G233" s="186" t="s">
        <v>2179</v>
      </c>
      <c r="H233" s="186" t="s">
        <v>2178</v>
      </c>
      <c r="I233" s="186" t="s">
        <v>2178</v>
      </c>
      <c r="J233" s="186" t="s">
        <v>362</v>
      </c>
      <c r="K233" s="184"/>
      <c r="L233" s="187" t="str">
        <f t="shared" si="7"/>
        <v>700.206045.0230.00000.001.0000.0000.000.0000.0000</v>
      </c>
      <c r="M233" s="187" t="s">
        <v>3206</v>
      </c>
      <c r="N233" s="191">
        <v>700</v>
      </c>
      <c r="O233" s="189">
        <v>206045</v>
      </c>
      <c r="P233" s="195" t="s">
        <v>4063</v>
      </c>
      <c r="Q233" s="191" t="s">
        <v>2334</v>
      </c>
      <c r="R233" s="195" t="s">
        <v>3778</v>
      </c>
      <c r="S233" s="191" t="s">
        <v>2202</v>
      </c>
      <c r="T233" s="191" t="s">
        <v>2202</v>
      </c>
      <c r="U233" s="190" t="s">
        <v>2178</v>
      </c>
      <c r="V233" s="167" t="s">
        <v>2202</v>
      </c>
      <c r="W233" s="167" t="s">
        <v>2202</v>
      </c>
      <c r="X233" s="170" t="s">
        <v>6693</v>
      </c>
      <c r="Y233" s="170" t="s">
        <v>6747</v>
      </c>
      <c r="Z233" s="170" t="s">
        <v>6671</v>
      </c>
      <c r="AB233" s="184" t="s">
        <v>6797</v>
      </c>
      <c r="AC233" s="186" t="s">
        <v>4063</v>
      </c>
      <c r="AD233" s="170">
        <f>VLOOKUP(O233,CSAcctMap!A:B,2,FALSE)</f>
        <v>408000</v>
      </c>
      <c r="AE233" s="170" t="str">
        <f ca="1">VLOOKUP(AD233,CSAcctMap!B:F,5,FALSE)</f>
        <v>Accrued Tax-Franchise</v>
      </c>
    </row>
    <row r="234" spans="1:31" x14ac:dyDescent="0.2">
      <c r="A234" s="170" t="str">
        <f t="shared" si="6"/>
        <v>700.408000.0230.00000.190.000.000</v>
      </c>
      <c r="B234" s="184" t="s">
        <v>6797</v>
      </c>
      <c r="C234" s="185" t="s">
        <v>4649</v>
      </c>
      <c r="D234" s="186" t="s">
        <v>484</v>
      </c>
      <c r="E234" s="186" t="s">
        <v>4063</v>
      </c>
      <c r="F234" s="186" t="s">
        <v>2334</v>
      </c>
      <c r="G234" s="186" t="s">
        <v>4065</v>
      </c>
      <c r="H234" s="186" t="s">
        <v>2178</v>
      </c>
      <c r="I234" s="186" t="s">
        <v>2178</v>
      </c>
      <c r="J234" s="186" t="s">
        <v>362</v>
      </c>
      <c r="K234" s="184"/>
      <c r="L234" s="187" t="str">
        <f t="shared" si="7"/>
        <v>700.206045.0230.00000.019.0000.0000.000.0000.0000</v>
      </c>
      <c r="M234" s="187" t="s">
        <v>3206</v>
      </c>
      <c r="N234" s="191">
        <v>700</v>
      </c>
      <c r="O234" s="189">
        <v>206045</v>
      </c>
      <c r="P234" s="195" t="s">
        <v>4063</v>
      </c>
      <c r="Q234" s="191" t="s">
        <v>2334</v>
      </c>
      <c r="R234" s="195" t="s">
        <v>6578</v>
      </c>
      <c r="S234" s="191" t="s">
        <v>2202</v>
      </c>
      <c r="T234" s="191" t="s">
        <v>2202</v>
      </c>
      <c r="U234" s="190" t="s">
        <v>2178</v>
      </c>
      <c r="V234" s="167" t="s">
        <v>2202</v>
      </c>
      <c r="W234" s="167" t="s">
        <v>2202</v>
      </c>
      <c r="X234" s="170" t="s">
        <v>6693</v>
      </c>
      <c r="Y234" s="170" t="s">
        <v>6747</v>
      </c>
      <c r="Z234" s="170" t="s">
        <v>6671</v>
      </c>
      <c r="AB234" s="184" t="s">
        <v>6797</v>
      </c>
      <c r="AC234" s="186" t="s">
        <v>4063</v>
      </c>
      <c r="AD234" s="170">
        <f>VLOOKUP(O234,CSAcctMap!A:B,2,FALSE)</f>
        <v>408000</v>
      </c>
      <c r="AE234" s="170" t="str">
        <f ca="1">VLOOKUP(AD234,CSAcctMap!B:F,5,FALSE)</f>
        <v>Accrued Tax-Franchise</v>
      </c>
    </row>
    <row r="235" spans="1:31" x14ac:dyDescent="0.2">
      <c r="A235" s="170" t="str">
        <f t="shared" si="6"/>
        <v>700.408000.0230.00000.250.000.000</v>
      </c>
      <c r="B235" s="184" t="s">
        <v>6797</v>
      </c>
      <c r="C235" s="185" t="s">
        <v>4649</v>
      </c>
      <c r="D235" s="186" t="s">
        <v>484</v>
      </c>
      <c r="E235" s="186" t="s">
        <v>4063</v>
      </c>
      <c r="F235" s="186" t="s">
        <v>2334</v>
      </c>
      <c r="G235" s="186" t="s">
        <v>4648</v>
      </c>
      <c r="H235" s="186" t="s">
        <v>2178</v>
      </c>
      <c r="I235" s="186" t="s">
        <v>2178</v>
      </c>
      <c r="J235" s="186" t="s">
        <v>362</v>
      </c>
      <c r="K235" s="184"/>
      <c r="L235" s="187" t="str">
        <f t="shared" si="7"/>
        <v>700.206045.0230.00000.025.0000.0000.000.0000.0000</v>
      </c>
      <c r="M235" s="187" t="s">
        <v>3206</v>
      </c>
      <c r="N235" s="191">
        <v>700</v>
      </c>
      <c r="O235" s="189">
        <v>206045</v>
      </c>
      <c r="P235" s="195" t="s">
        <v>4063</v>
      </c>
      <c r="Q235" s="191" t="s">
        <v>2334</v>
      </c>
      <c r="R235" s="195" t="s">
        <v>6692</v>
      </c>
      <c r="S235" s="191" t="s">
        <v>2202</v>
      </c>
      <c r="T235" s="191" t="s">
        <v>2202</v>
      </c>
      <c r="U235" s="190" t="s">
        <v>2178</v>
      </c>
      <c r="V235" s="167" t="s">
        <v>2202</v>
      </c>
      <c r="W235" s="167" t="s">
        <v>2202</v>
      </c>
      <c r="X235" s="170" t="s">
        <v>6693</v>
      </c>
      <c r="Y235" s="170" t="s">
        <v>6747</v>
      </c>
      <c r="Z235" s="170" t="s">
        <v>6671</v>
      </c>
      <c r="AB235" s="184" t="s">
        <v>6797</v>
      </c>
      <c r="AC235" s="186" t="s">
        <v>4063</v>
      </c>
      <c r="AD235" s="170">
        <f>VLOOKUP(O235,CSAcctMap!A:B,2,FALSE)</f>
        <v>408000</v>
      </c>
      <c r="AE235" s="170" t="str">
        <f ca="1">VLOOKUP(AD235,CSAcctMap!B:F,5,FALSE)</f>
        <v>Accrued Tax-Franchise</v>
      </c>
    </row>
    <row r="236" spans="1:31" x14ac:dyDescent="0.2">
      <c r="A236" s="170" t="str">
        <f t="shared" si="6"/>
        <v>700.408000.0230.00000.430.000.000</v>
      </c>
      <c r="B236" s="184" t="s">
        <v>6797</v>
      </c>
      <c r="C236" s="185" t="s">
        <v>4649</v>
      </c>
      <c r="D236" s="186" t="s">
        <v>484</v>
      </c>
      <c r="E236" s="186" t="s">
        <v>4063</v>
      </c>
      <c r="F236" s="186" t="s">
        <v>2334</v>
      </c>
      <c r="G236" s="186" t="s">
        <v>1565</v>
      </c>
      <c r="H236" s="186" t="s">
        <v>2178</v>
      </c>
      <c r="I236" s="186" t="s">
        <v>2178</v>
      </c>
      <c r="J236" s="186" t="s">
        <v>362</v>
      </c>
      <c r="K236" s="184"/>
      <c r="L236" s="187" t="str">
        <f t="shared" si="7"/>
        <v>700.206045.0230.00000.043.0000.0000.000.0000.0000</v>
      </c>
      <c r="M236" s="187" t="s">
        <v>3206</v>
      </c>
      <c r="N236" s="191">
        <v>700</v>
      </c>
      <c r="O236" s="189">
        <v>206045</v>
      </c>
      <c r="P236" s="195" t="s">
        <v>4063</v>
      </c>
      <c r="Q236" s="191" t="s">
        <v>2334</v>
      </c>
      <c r="R236" s="195" t="s">
        <v>6755</v>
      </c>
      <c r="S236" s="191" t="s">
        <v>2202</v>
      </c>
      <c r="T236" s="191" t="s">
        <v>2202</v>
      </c>
      <c r="U236" s="190" t="s">
        <v>2178</v>
      </c>
      <c r="V236" s="167" t="s">
        <v>2202</v>
      </c>
      <c r="W236" s="167" t="s">
        <v>2202</v>
      </c>
      <c r="X236" s="170" t="s">
        <v>6693</v>
      </c>
      <c r="Y236" s="170" t="s">
        <v>6747</v>
      </c>
      <c r="Z236" s="170" t="s">
        <v>6671</v>
      </c>
      <c r="AB236" s="184" t="s">
        <v>6797</v>
      </c>
      <c r="AC236" s="186" t="s">
        <v>4063</v>
      </c>
      <c r="AD236" s="170">
        <f>VLOOKUP(O236,CSAcctMap!A:B,2,FALSE)</f>
        <v>408000</v>
      </c>
      <c r="AE236" s="170" t="str">
        <f ca="1">VLOOKUP(AD236,CSAcctMap!B:F,5,FALSE)</f>
        <v>Accrued Tax-Franchise</v>
      </c>
    </row>
    <row r="237" spans="1:31" x14ac:dyDescent="0.2">
      <c r="A237" s="170" t="str">
        <f t="shared" si="6"/>
        <v>700.408010.0000.00000.000.000.000</v>
      </c>
      <c r="B237" s="184" t="s">
        <v>6798</v>
      </c>
      <c r="C237" s="185" t="s">
        <v>4649</v>
      </c>
      <c r="D237" s="186" t="s">
        <v>485</v>
      </c>
      <c r="E237" s="186" t="s">
        <v>2202</v>
      </c>
      <c r="F237" s="186" t="s">
        <v>2334</v>
      </c>
      <c r="G237" s="186" t="s">
        <v>2178</v>
      </c>
      <c r="H237" s="186" t="s">
        <v>2178</v>
      </c>
      <c r="I237" s="186" t="s">
        <v>2178</v>
      </c>
      <c r="J237" s="186" t="s">
        <v>1214</v>
      </c>
      <c r="K237" s="184"/>
      <c r="L237" s="187" t="str">
        <f t="shared" si="7"/>
        <v>700.212005.0000.00000.000.0000.0000.000.0000.0000</v>
      </c>
      <c r="M237" s="187" t="s">
        <v>3208</v>
      </c>
      <c r="N237" s="191">
        <v>700</v>
      </c>
      <c r="O237" s="189">
        <v>212005</v>
      </c>
      <c r="P237" s="195" t="s">
        <v>2202</v>
      </c>
      <c r="Q237" s="191" t="s">
        <v>2334</v>
      </c>
      <c r="R237" s="195" t="s">
        <v>2178</v>
      </c>
      <c r="S237" s="191" t="s">
        <v>2202</v>
      </c>
      <c r="T237" s="191" t="s">
        <v>2202</v>
      </c>
      <c r="U237" s="190" t="s">
        <v>2178</v>
      </c>
      <c r="V237" s="167" t="s">
        <v>2202</v>
      </c>
      <c r="W237" s="167" t="s">
        <v>2202</v>
      </c>
      <c r="X237" s="170" t="s">
        <v>6671</v>
      </c>
      <c r="Y237" s="170" t="s">
        <v>6747</v>
      </c>
      <c r="Z237" s="170" t="s">
        <v>6671</v>
      </c>
      <c r="AB237" s="184" t="s">
        <v>6798</v>
      </c>
      <c r="AC237" s="186" t="s">
        <v>2202</v>
      </c>
      <c r="AD237" s="170">
        <f>VLOOKUP(O237,CSAcctMap!A:B,2,FALSE)</f>
        <v>408010</v>
      </c>
      <c r="AE237" s="170" t="str">
        <f ca="1">VLOOKUP(AD237,CSAcctMap!B:F,5,FALSE)</f>
        <v>Accrued Tax-Property</v>
      </c>
    </row>
    <row r="238" spans="1:31" x14ac:dyDescent="0.2">
      <c r="A238" s="170" t="str">
        <f t="shared" si="6"/>
        <v>700.408010.0000.00000.250.000.000</v>
      </c>
      <c r="B238" s="184" t="s">
        <v>6798</v>
      </c>
      <c r="C238" s="185" t="s">
        <v>4649</v>
      </c>
      <c r="D238" s="186" t="s">
        <v>485</v>
      </c>
      <c r="E238" s="186" t="s">
        <v>2202</v>
      </c>
      <c r="F238" s="186" t="s">
        <v>2334</v>
      </c>
      <c r="G238" s="186" t="s">
        <v>4648</v>
      </c>
      <c r="H238" s="186" t="s">
        <v>2178</v>
      </c>
      <c r="I238" s="186" t="s">
        <v>2178</v>
      </c>
      <c r="J238" s="186" t="s">
        <v>1214</v>
      </c>
      <c r="K238" s="184"/>
      <c r="L238" s="187" t="str">
        <f t="shared" si="7"/>
        <v>700.212005.0000.00000.025.0000.0000.000.0000.0000</v>
      </c>
      <c r="M238" s="187" t="s">
        <v>3208</v>
      </c>
      <c r="N238" s="191">
        <v>700</v>
      </c>
      <c r="O238" s="189">
        <v>212005</v>
      </c>
      <c r="P238" s="195" t="s">
        <v>2202</v>
      </c>
      <c r="Q238" s="191" t="s">
        <v>2334</v>
      </c>
      <c r="R238" s="195" t="s">
        <v>6692</v>
      </c>
      <c r="S238" s="191" t="s">
        <v>2202</v>
      </c>
      <c r="T238" s="191" t="s">
        <v>2202</v>
      </c>
      <c r="U238" s="190" t="s">
        <v>2178</v>
      </c>
      <c r="V238" s="167" t="s">
        <v>2202</v>
      </c>
      <c r="W238" s="167" t="s">
        <v>2202</v>
      </c>
      <c r="X238" s="170" t="s">
        <v>6671</v>
      </c>
      <c r="Y238" s="170" t="s">
        <v>6747</v>
      </c>
      <c r="Z238" s="170" t="s">
        <v>6671</v>
      </c>
      <c r="AB238" s="184" t="s">
        <v>6798</v>
      </c>
      <c r="AC238" s="186" t="s">
        <v>2202</v>
      </c>
      <c r="AD238" s="170">
        <f>VLOOKUP(O238,CSAcctMap!A:B,2,FALSE)</f>
        <v>408010</v>
      </c>
      <c r="AE238" s="170" t="str">
        <f ca="1">VLOOKUP(AD238,CSAcctMap!B:F,5,FALSE)</f>
        <v>Accrued Tax-Property</v>
      </c>
    </row>
    <row r="239" spans="1:31" x14ac:dyDescent="0.2">
      <c r="A239" s="170" t="str">
        <f t="shared" si="6"/>
        <v>700.408020.0000.00000.000.000.000</v>
      </c>
      <c r="B239" s="184" t="s">
        <v>6799</v>
      </c>
      <c r="C239" s="185" t="s">
        <v>4649</v>
      </c>
      <c r="D239" s="186" t="s">
        <v>486</v>
      </c>
      <c r="E239" s="186" t="s">
        <v>2202</v>
      </c>
      <c r="F239" s="186" t="s">
        <v>2334</v>
      </c>
      <c r="G239" s="186" t="s">
        <v>2178</v>
      </c>
      <c r="H239" s="186" t="s">
        <v>2178</v>
      </c>
      <c r="I239" s="186" t="s">
        <v>2178</v>
      </c>
      <c r="J239" s="186" t="s">
        <v>1214</v>
      </c>
      <c r="K239" s="184"/>
      <c r="L239" s="187" t="str">
        <f t="shared" si="7"/>
        <v>700.201040.0000.00000.000.0000.0000.000.0000.0000</v>
      </c>
      <c r="M239" s="187" t="s">
        <v>2989</v>
      </c>
      <c r="N239" s="191">
        <v>700</v>
      </c>
      <c r="O239" s="191">
        <v>201040</v>
      </c>
      <c r="P239" s="195" t="s">
        <v>2202</v>
      </c>
      <c r="Q239" s="191" t="s">
        <v>2334</v>
      </c>
      <c r="R239" s="195" t="s">
        <v>2178</v>
      </c>
      <c r="S239" s="191" t="s">
        <v>2202</v>
      </c>
      <c r="T239" s="191" t="s">
        <v>2202</v>
      </c>
      <c r="U239" s="190" t="s">
        <v>2178</v>
      </c>
      <c r="V239" s="167" t="s">
        <v>2202</v>
      </c>
      <c r="W239" s="167" t="s">
        <v>2202</v>
      </c>
      <c r="X239" s="170" t="s">
        <v>6671</v>
      </c>
      <c r="Y239" s="170" t="s">
        <v>6747</v>
      </c>
      <c r="Z239" s="170" t="s">
        <v>6671</v>
      </c>
      <c r="AB239" s="184" t="s">
        <v>6799</v>
      </c>
      <c r="AC239" s="186" t="s">
        <v>2202</v>
      </c>
      <c r="AD239" s="170">
        <f>VLOOKUP(O239,CSAcctMap!A:B,2,FALSE)</f>
        <v>401019</v>
      </c>
      <c r="AE239" s="170" t="str">
        <f ca="1">VLOOKUP(AD239,CSAcctMap!B:F,5,FALSE)</f>
        <v>Accts Pay-Accrue/Reverse</v>
      </c>
    </row>
    <row r="240" spans="1:31" x14ac:dyDescent="0.2">
      <c r="A240" s="170" t="str">
        <f t="shared" si="6"/>
        <v>700.408050.0000.00000.000.000.000</v>
      </c>
      <c r="B240" s="184" t="s">
        <v>6800</v>
      </c>
      <c r="C240" s="185" t="s">
        <v>4649</v>
      </c>
      <c r="D240" s="186" t="s">
        <v>487</v>
      </c>
      <c r="E240" s="186" t="s">
        <v>2202</v>
      </c>
      <c r="F240" s="186" t="s">
        <v>2334</v>
      </c>
      <c r="G240" s="186" t="s">
        <v>2178</v>
      </c>
      <c r="H240" s="186" t="s">
        <v>2178</v>
      </c>
      <c r="I240" s="186" t="s">
        <v>2178</v>
      </c>
      <c r="J240" s="186" t="s">
        <v>1214</v>
      </c>
      <c r="K240" s="184"/>
      <c r="L240" s="187" t="str">
        <f t="shared" si="7"/>
        <v>700.203101.0000.00000.000.0000.0000.000.0000.0000</v>
      </c>
      <c r="M240" s="187" t="s">
        <v>5621</v>
      </c>
      <c r="N240" s="191">
        <v>700</v>
      </c>
      <c r="O240" s="189">
        <v>203101</v>
      </c>
      <c r="P240" s="195" t="s">
        <v>2202</v>
      </c>
      <c r="Q240" s="191" t="s">
        <v>2334</v>
      </c>
      <c r="R240" s="195" t="s">
        <v>2178</v>
      </c>
      <c r="S240" s="191" t="s">
        <v>2202</v>
      </c>
      <c r="T240" s="191" t="s">
        <v>2202</v>
      </c>
      <c r="U240" s="190" t="s">
        <v>2178</v>
      </c>
      <c r="V240" s="167" t="s">
        <v>2202</v>
      </c>
      <c r="W240" s="167" t="s">
        <v>2202</v>
      </c>
      <c r="X240" s="170" t="s">
        <v>6671</v>
      </c>
      <c r="Y240" s="170" t="s">
        <v>6747</v>
      </c>
      <c r="Z240" s="170" t="s">
        <v>6671</v>
      </c>
      <c r="AB240" s="184" t="s">
        <v>6800</v>
      </c>
      <c r="AC240" s="186" t="s">
        <v>2202</v>
      </c>
      <c r="AD240" s="170">
        <f>VLOOKUP(O240,CSAcctMap!A:B,2,FALSE)</f>
        <v>408050</v>
      </c>
      <c r="AE240" s="170" t="str">
        <f ca="1">VLOOKUP(AD240,CSAcctMap!B:F,5,FALSE)</f>
        <v>Accrued Tax-Use</v>
      </c>
    </row>
    <row r="241" spans="1:31" x14ac:dyDescent="0.2">
      <c r="A241" s="170" t="str">
        <f t="shared" si="6"/>
        <v>700.408050.0000.00000.010.000.000</v>
      </c>
      <c r="B241" s="184" t="s">
        <v>6800</v>
      </c>
      <c r="C241" s="185" t="s">
        <v>4649</v>
      </c>
      <c r="D241" s="186" t="s">
        <v>487</v>
      </c>
      <c r="E241" s="186" t="s">
        <v>2202</v>
      </c>
      <c r="F241" s="186" t="s">
        <v>2334</v>
      </c>
      <c r="G241" s="186" t="s">
        <v>2179</v>
      </c>
      <c r="H241" s="186" t="s">
        <v>2178</v>
      </c>
      <c r="I241" s="186" t="s">
        <v>2178</v>
      </c>
      <c r="J241" s="186" t="s">
        <v>1214</v>
      </c>
      <c r="K241" s="184"/>
      <c r="L241" s="187" t="str">
        <f t="shared" si="7"/>
        <v>700.203101.0000.00000.001.0000.0000.000.0000.0000</v>
      </c>
      <c r="M241" s="187" t="s">
        <v>5621</v>
      </c>
      <c r="N241" s="191">
        <v>700</v>
      </c>
      <c r="O241" s="189">
        <v>203101</v>
      </c>
      <c r="P241" s="195" t="s">
        <v>2202</v>
      </c>
      <c r="Q241" s="191" t="s">
        <v>2334</v>
      </c>
      <c r="R241" s="195" t="s">
        <v>3778</v>
      </c>
      <c r="S241" s="191" t="s">
        <v>2202</v>
      </c>
      <c r="T241" s="191" t="s">
        <v>2202</v>
      </c>
      <c r="U241" s="190" t="s">
        <v>2178</v>
      </c>
      <c r="V241" s="167" t="s">
        <v>2202</v>
      </c>
      <c r="W241" s="167" t="s">
        <v>2202</v>
      </c>
      <c r="X241" s="170" t="s">
        <v>6671</v>
      </c>
      <c r="Y241" s="170" t="s">
        <v>6747</v>
      </c>
      <c r="Z241" s="170" t="s">
        <v>6671</v>
      </c>
      <c r="AB241" s="184" t="s">
        <v>6800</v>
      </c>
      <c r="AC241" s="186" t="s">
        <v>2202</v>
      </c>
      <c r="AD241" s="170">
        <f>VLOOKUP(O241,CSAcctMap!A:B,2,FALSE)</f>
        <v>408050</v>
      </c>
      <c r="AE241" s="170" t="str">
        <f ca="1">VLOOKUP(AD241,CSAcctMap!B:F,5,FALSE)</f>
        <v>Accrued Tax-Use</v>
      </c>
    </row>
    <row r="242" spans="1:31" x14ac:dyDescent="0.2">
      <c r="A242" s="170" t="str">
        <f t="shared" si="6"/>
        <v>700.408050.0000.00000.190.000.000</v>
      </c>
      <c r="B242" s="184" t="s">
        <v>6800</v>
      </c>
      <c r="C242" s="185" t="s">
        <v>4649</v>
      </c>
      <c r="D242" s="186" t="s">
        <v>487</v>
      </c>
      <c r="E242" s="186" t="s">
        <v>2202</v>
      </c>
      <c r="F242" s="186" t="s">
        <v>2334</v>
      </c>
      <c r="G242" s="186" t="s">
        <v>4065</v>
      </c>
      <c r="H242" s="186" t="s">
        <v>2178</v>
      </c>
      <c r="I242" s="186" t="s">
        <v>2178</v>
      </c>
      <c r="J242" s="186" t="s">
        <v>1214</v>
      </c>
      <c r="K242" s="184"/>
      <c r="L242" s="187" t="str">
        <f t="shared" si="7"/>
        <v>700.203101.0000.00000.019.0000.0000.000.0000.0000</v>
      </c>
      <c r="M242" s="187" t="s">
        <v>5621</v>
      </c>
      <c r="N242" s="191">
        <v>700</v>
      </c>
      <c r="O242" s="189">
        <v>203101</v>
      </c>
      <c r="P242" s="195" t="s">
        <v>2202</v>
      </c>
      <c r="Q242" s="191" t="s">
        <v>2334</v>
      </c>
      <c r="R242" s="195" t="s">
        <v>6578</v>
      </c>
      <c r="S242" s="191" t="s">
        <v>2202</v>
      </c>
      <c r="T242" s="191" t="s">
        <v>2202</v>
      </c>
      <c r="U242" s="190" t="s">
        <v>2178</v>
      </c>
      <c r="V242" s="167" t="s">
        <v>2202</v>
      </c>
      <c r="W242" s="167" t="s">
        <v>2202</v>
      </c>
      <c r="X242" s="170" t="s">
        <v>6671</v>
      </c>
      <c r="Y242" s="170" t="s">
        <v>6747</v>
      </c>
      <c r="Z242" s="170" t="s">
        <v>6671</v>
      </c>
      <c r="AB242" s="184" t="s">
        <v>6800</v>
      </c>
      <c r="AC242" s="186" t="s">
        <v>2202</v>
      </c>
      <c r="AD242" s="170">
        <f>VLOOKUP(O242,CSAcctMap!A:B,2,FALSE)</f>
        <v>408050</v>
      </c>
      <c r="AE242" s="170" t="str">
        <f ca="1">VLOOKUP(AD242,CSAcctMap!B:F,5,FALSE)</f>
        <v>Accrued Tax-Use</v>
      </c>
    </row>
    <row r="243" spans="1:31" x14ac:dyDescent="0.2">
      <c r="A243" s="170" t="str">
        <f t="shared" si="6"/>
        <v>700.408050.0000.00000.250.000.000</v>
      </c>
      <c r="B243" s="184" t="s">
        <v>6800</v>
      </c>
      <c r="C243" s="185" t="s">
        <v>4649</v>
      </c>
      <c r="D243" s="186" t="s">
        <v>487</v>
      </c>
      <c r="E243" s="186" t="s">
        <v>2202</v>
      </c>
      <c r="F243" s="186" t="s">
        <v>2334</v>
      </c>
      <c r="G243" s="186" t="s">
        <v>4648</v>
      </c>
      <c r="H243" s="186" t="s">
        <v>2178</v>
      </c>
      <c r="I243" s="186" t="s">
        <v>2178</v>
      </c>
      <c r="J243" s="186" t="s">
        <v>1214</v>
      </c>
      <c r="K243" s="184"/>
      <c r="L243" s="187" t="str">
        <f t="shared" si="7"/>
        <v>700.203101.0000.00000.025.0000.0000.000.0000.0000</v>
      </c>
      <c r="M243" s="187" t="s">
        <v>5621</v>
      </c>
      <c r="N243" s="191">
        <v>700</v>
      </c>
      <c r="O243" s="189">
        <v>203101</v>
      </c>
      <c r="P243" s="195" t="s">
        <v>2202</v>
      </c>
      <c r="Q243" s="191" t="s">
        <v>2334</v>
      </c>
      <c r="R243" s="195" t="s">
        <v>6692</v>
      </c>
      <c r="S243" s="191" t="s">
        <v>2202</v>
      </c>
      <c r="T243" s="191" t="s">
        <v>2202</v>
      </c>
      <c r="U243" s="190" t="s">
        <v>2178</v>
      </c>
      <c r="V243" s="167" t="s">
        <v>2202</v>
      </c>
      <c r="W243" s="167" t="s">
        <v>2202</v>
      </c>
      <c r="X243" s="170" t="s">
        <v>6671</v>
      </c>
      <c r="Y243" s="170" t="s">
        <v>6747</v>
      </c>
      <c r="Z243" s="170" t="s">
        <v>6671</v>
      </c>
      <c r="AB243" s="184" t="s">
        <v>6800</v>
      </c>
      <c r="AC243" s="186" t="s">
        <v>2202</v>
      </c>
      <c r="AD243" s="170">
        <f>VLOOKUP(O243,CSAcctMap!A:B,2,FALSE)</f>
        <v>408050</v>
      </c>
      <c r="AE243" s="170" t="str">
        <f ca="1">VLOOKUP(AD243,CSAcctMap!B:F,5,FALSE)</f>
        <v>Accrued Tax-Use</v>
      </c>
    </row>
    <row r="244" spans="1:31" x14ac:dyDescent="0.2">
      <c r="A244" s="170" t="str">
        <f t="shared" si="6"/>
        <v>700.408050.0000.00000.430.000.000</v>
      </c>
      <c r="B244" s="184" t="s">
        <v>6800</v>
      </c>
      <c r="C244" s="185" t="s">
        <v>4649</v>
      </c>
      <c r="D244" s="186" t="s">
        <v>487</v>
      </c>
      <c r="E244" s="186" t="s">
        <v>2202</v>
      </c>
      <c r="F244" s="186" t="s">
        <v>2334</v>
      </c>
      <c r="G244" s="186" t="s">
        <v>1565</v>
      </c>
      <c r="H244" s="186" t="s">
        <v>2178</v>
      </c>
      <c r="I244" s="186" t="s">
        <v>2178</v>
      </c>
      <c r="J244" s="186" t="s">
        <v>1214</v>
      </c>
      <c r="K244" s="184"/>
      <c r="L244" s="187" t="str">
        <f t="shared" si="7"/>
        <v>700.203101.0000.00000.043.0000.0000.000.0000.0000</v>
      </c>
      <c r="M244" s="187" t="s">
        <v>5621</v>
      </c>
      <c r="N244" s="191">
        <v>700</v>
      </c>
      <c r="O244" s="189">
        <v>203101</v>
      </c>
      <c r="P244" s="195" t="s">
        <v>2202</v>
      </c>
      <c r="Q244" s="191" t="s">
        <v>2334</v>
      </c>
      <c r="R244" s="195" t="s">
        <v>6755</v>
      </c>
      <c r="S244" s="191" t="s">
        <v>2202</v>
      </c>
      <c r="T244" s="191" t="s">
        <v>2202</v>
      </c>
      <c r="U244" s="190" t="s">
        <v>2178</v>
      </c>
      <c r="V244" s="167" t="s">
        <v>2202</v>
      </c>
      <c r="W244" s="167" t="s">
        <v>2202</v>
      </c>
      <c r="X244" s="170" t="s">
        <v>6671</v>
      </c>
      <c r="Y244" s="170" t="s">
        <v>6747</v>
      </c>
      <c r="Z244" s="170" t="s">
        <v>6671</v>
      </c>
      <c r="AB244" s="184" t="s">
        <v>6800</v>
      </c>
      <c r="AC244" s="186" t="s">
        <v>2202</v>
      </c>
      <c r="AD244" s="170">
        <f>VLOOKUP(O244,CSAcctMap!A:B,2,FALSE)</f>
        <v>408050</v>
      </c>
      <c r="AE244" s="170" t="str">
        <f ca="1">VLOOKUP(AD244,CSAcctMap!B:F,5,FALSE)</f>
        <v>Accrued Tax-Use</v>
      </c>
    </row>
    <row r="245" spans="1:31" x14ac:dyDescent="0.2">
      <c r="A245" s="170" t="str">
        <f t="shared" si="6"/>
        <v>700.408070.0000.00000.000.000.000</v>
      </c>
      <c r="B245" s="184" t="s">
        <v>6801</v>
      </c>
      <c r="C245" s="185" t="s">
        <v>4649</v>
      </c>
      <c r="D245" s="186" t="s">
        <v>488</v>
      </c>
      <c r="E245" s="186" t="s">
        <v>2202</v>
      </c>
      <c r="F245" s="186" t="s">
        <v>2334</v>
      </c>
      <c r="G245" s="186" t="s">
        <v>2178</v>
      </c>
      <c r="H245" s="186" t="s">
        <v>2178</v>
      </c>
      <c r="I245" s="186" t="s">
        <v>2178</v>
      </c>
      <c r="J245" s="186" t="s">
        <v>1214</v>
      </c>
      <c r="K245" s="184"/>
      <c r="L245" s="187" t="str">
        <f t="shared" si="7"/>
        <v>700.202055.0000.00000.000.0000.0000.000.0000.0000</v>
      </c>
      <c r="M245" s="187" t="s">
        <v>3214</v>
      </c>
      <c r="N245" s="191">
        <v>700</v>
      </c>
      <c r="O245" s="189">
        <v>202055</v>
      </c>
      <c r="P245" s="195" t="s">
        <v>2202</v>
      </c>
      <c r="Q245" s="191" t="s">
        <v>2334</v>
      </c>
      <c r="R245" s="195" t="s">
        <v>2178</v>
      </c>
      <c r="S245" s="191" t="s">
        <v>2202</v>
      </c>
      <c r="T245" s="191" t="s">
        <v>2202</v>
      </c>
      <c r="U245" s="190" t="s">
        <v>2178</v>
      </c>
      <c r="V245" s="167" t="s">
        <v>2202</v>
      </c>
      <c r="W245" s="167" t="s">
        <v>2202</v>
      </c>
      <c r="X245" s="170" t="s">
        <v>6671</v>
      </c>
      <c r="Y245" s="170" t="s">
        <v>6747</v>
      </c>
      <c r="Z245" s="170" t="s">
        <v>6671</v>
      </c>
      <c r="AB245" s="184" t="s">
        <v>6801</v>
      </c>
      <c r="AC245" s="186" t="s">
        <v>2202</v>
      </c>
      <c r="AD245" s="170">
        <f>VLOOKUP(O245,CSAcctMap!A:B,2,FALSE)</f>
        <v>408070</v>
      </c>
      <c r="AE245" s="170" t="str">
        <f ca="1">VLOOKUP(AD245,CSAcctMap!B:F,5,FALSE)</f>
        <v>Accrued Tax-FICA</v>
      </c>
    </row>
    <row r="246" spans="1:31" x14ac:dyDescent="0.2">
      <c r="A246" s="170" t="str">
        <f t="shared" si="6"/>
        <v>700.408071.0000.00000.000.000.000</v>
      </c>
      <c r="B246" s="184" t="s">
        <v>6802</v>
      </c>
      <c r="C246" s="185" t="s">
        <v>4649</v>
      </c>
      <c r="D246" s="186" t="s">
        <v>489</v>
      </c>
      <c r="E246" s="186" t="s">
        <v>2202</v>
      </c>
      <c r="F246" s="186" t="s">
        <v>2334</v>
      </c>
      <c r="G246" s="186" t="s">
        <v>2178</v>
      </c>
      <c r="H246" s="186" t="s">
        <v>2178</v>
      </c>
      <c r="I246" s="186" t="s">
        <v>2178</v>
      </c>
      <c r="J246" s="186" t="s">
        <v>1214</v>
      </c>
      <c r="K246" s="184"/>
      <c r="L246" s="187" t="str">
        <f t="shared" si="7"/>
        <v>700.202060.0000.00000.000.0000.0000.000.0000.0000</v>
      </c>
      <c r="M246" s="187" t="s">
        <v>3216</v>
      </c>
      <c r="N246" s="191">
        <v>700</v>
      </c>
      <c r="O246" s="189">
        <v>202060</v>
      </c>
      <c r="P246" s="195" t="s">
        <v>2202</v>
      </c>
      <c r="Q246" s="191" t="s">
        <v>2334</v>
      </c>
      <c r="R246" s="195" t="s">
        <v>2178</v>
      </c>
      <c r="S246" s="191" t="s">
        <v>2202</v>
      </c>
      <c r="T246" s="191" t="s">
        <v>2202</v>
      </c>
      <c r="U246" s="190" t="s">
        <v>2178</v>
      </c>
      <c r="V246" s="167" t="s">
        <v>2202</v>
      </c>
      <c r="W246" s="167" t="s">
        <v>2202</v>
      </c>
      <c r="X246" s="170" t="s">
        <v>6671</v>
      </c>
      <c r="Y246" s="170" t="s">
        <v>6747</v>
      </c>
      <c r="Z246" s="170" t="s">
        <v>6671</v>
      </c>
      <c r="AB246" s="184" t="s">
        <v>6802</v>
      </c>
      <c r="AC246" s="186" t="s">
        <v>2202</v>
      </c>
      <c r="AD246" s="170">
        <f>VLOOKUP(O246,CSAcctMap!A:B,2,FALSE)</f>
        <v>408071</v>
      </c>
      <c r="AE246" s="170" t="str">
        <f ca="1">VLOOKUP(AD246,CSAcctMap!B:F,5,FALSE)</f>
        <v>Accrued Tax-FUTA</v>
      </c>
    </row>
    <row r="247" spans="1:31" x14ac:dyDescent="0.2">
      <c r="A247" s="170" t="str">
        <f t="shared" si="6"/>
        <v>700.408072.0000.00000.000.000.000</v>
      </c>
      <c r="B247" s="184" t="s">
        <v>6803</v>
      </c>
      <c r="C247" s="185" t="s">
        <v>4649</v>
      </c>
      <c r="D247" s="186" t="s">
        <v>490</v>
      </c>
      <c r="E247" s="186" t="s">
        <v>2202</v>
      </c>
      <c r="F247" s="186" t="s">
        <v>2334</v>
      </c>
      <c r="G247" s="186" t="s">
        <v>2178</v>
      </c>
      <c r="H247" s="186" t="s">
        <v>2178</v>
      </c>
      <c r="I247" s="186" t="s">
        <v>2178</v>
      </c>
      <c r="J247" s="186" t="s">
        <v>1214</v>
      </c>
      <c r="K247" s="184"/>
      <c r="L247" s="187" t="str">
        <f t="shared" si="7"/>
        <v>700.202065.0000.00000.000.0000.0000.000.0000.0000</v>
      </c>
      <c r="M247" s="187" t="s">
        <v>3218</v>
      </c>
      <c r="N247" s="191">
        <v>700</v>
      </c>
      <c r="O247" s="189">
        <v>202065</v>
      </c>
      <c r="P247" s="195" t="s">
        <v>2202</v>
      </c>
      <c r="Q247" s="191" t="s">
        <v>2334</v>
      </c>
      <c r="R247" s="195" t="s">
        <v>2178</v>
      </c>
      <c r="S247" s="191" t="s">
        <v>2202</v>
      </c>
      <c r="T247" s="191" t="s">
        <v>2202</v>
      </c>
      <c r="U247" s="190" t="s">
        <v>2178</v>
      </c>
      <c r="V247" s="167" t="s">
        <v>2202</v>
      </c>
      <c r="W247" s="167" t="s">
        <v>2202</v>
      </c>
      <c r="X247" s="170" t="s">
        <v>6671</v>
      </c>
      <c r="Y247" s="170" t="s">
        <v>6747</v>
      </c>
      <c r="Z247" s="170" t="s">
        <v>6671</v>
      </c>
      <c r="AB247" s="184" t="s">
        <v>6803</v>
      </c>
      <c r="AC247" s="186" t="s">
        <v>2202</v>
      </c>
      <c r="AD247" s="170">
        <f>VLOOKUP(O247,CSAcctMap!A:B,2,FALSE)</f>
        <v>408072</v>
      </c>
      <c r="AE247" s="170" t="str">
        <f ca="1">VLOOKUP(AD247,CSAcctMap!B:F,5,FALSE)</f>
        <v>Accrued Tax-SUTA</v>
      </c>
    </row>
    <row r="248" spans="1:31" x14ac:dyDescent="0.2">
      <c r="A248" s="170" t="str">
        <f t="shared" si="6"/>
        <v>700.408072.0000.00000.010.000.000</v>
      </c>
      <c r="B248" s="184" t="s">
        <v>6803</v>
      </c>
      <c r="C248" s="185" t="s">
        <v>4649</v>
      </c>
      <c r="D248" s="186" t="s">
        <v>490</v>
      </c>
      <c r="E248" s="186" t="s">
        <v>2202</v>
      </c>
      <c r="F248" s="186" t="s">
        <v>2334</v>
      </c>
      <c r="G248" s="186" t="s">
        <v>2179</v>
      </c>
      <c r="H248" s="186" t="s">
        <v>2178</v>
      </c>
      <c r="I248" s="186" t="s">
        <v>2178</v>
      </c>
      <c r="J248" s="186" t="s">
        <v>1214</v>
      </c>
      <c r="K248" s="184"/>
      <c r="L248" s="187" t="str">
        <f t="shared" si="7"/>
        <v>700.202065.0000.00000.001.0000.0000.000.0000.0000</v>
      </c>
      <c r="M248" s="187" t="s">
        <v>3218</v>
      </c>
      <c r="N248" s="191">
        <v>700</v>
      </c>
      <c r="O248" s="189">
        <v>202065</v>
      </c>
      <c r="P248" s="195" t="s">
        <v>2202</v>
      </c>
      <c r="Q248" s="191" t="s">
        <v>2334</v>
      </c>
      <c r="R248" s="195" t="s">
        <v>3778</v>
      </c>
      <c r="S248" s="191" t="s">
        <v>2202</v>
      </c>
      <c r="T248" s="191" t="s">
        <v>2202</v>
      </c>
      <c r="U248" s="190" t="s">
        <v>2178</v>
      </c>
      <c r="V248" s="167" t="s">
        <v>2202</v>
      </c>
      <c r="W248" s="167" t="s">
        <v>2202</v>
      </c>
      <c r="X248" s="170" t="s">
        <v>6671</v>
      </c>
      <c r="Y248" s="170" t="s">
        <v>6747</v>
      </c>
      <c r="Z248" s="170" t="s">
        <v>6671</v>
      </c>
      <c r="AB248" s="184" t="s">
        <v>6803</v>
      </c>
      <c r="AC248" s="186" t="s">
        <v>2202</v>
      </c>
      <c r="AD248" s="170">
        <f>VLOOKUP(O248,CSAcctMap!A:B,2,FALSE)</f>
        <v>408072</v>
      </c>
      <c r="AE248" s="170" t="str">
        <f ca="1">VLOOKUP(AD248,CSAcctMap!B:F,5,FALSE)</f>
        <v>Accrued Tax-SUTA</v>
      </c>
    </row>
    <row r="249" spans="1:31" x14ac:dyDescent="0.2">
      <c r="A249" s="170" t="str">
        <f t="shared" si="6"/>
        <v>700.408072.0000.00000.190.000.000</v>
      </c>
      <c r="B249" s="184" t="s">
        <v>6803</v>
      </c>
      <c r="C249" s="185" t="s">
        <v>4649</v>
      </c>
      <c r="D249" s="186" t="s">
        <v>490</v>
      </c>
      <c r="E249" s="186" t="s">
        <v>2202</v>
      </c>
      <c r="F249" s="186" t="s">
        <v>2334</v>
      </c>
      <c r="G249" s="186" t="s">
        <v>4065</v>
      </c>
      <c r="H249" s="186" t="s">
        <v>2178</v>
      </c>
      <c r="I249" s="186" t="s">
        <v>2178</v>
      </c>
      <c r="J249" s="186" t="s">
        <v>1214</v>
      </c>
      <c r="K249" s="184"/>
      <c r="L249" s="187" t="str">
        <f t="shared" si="7"/>
        <v>700.202065.0000.00000.019.0000.0000.000.0000.0000</v>
      </c>
      <c r="M249" s="187" t="s">
        <v>3218</v>
      </c>
      <c r="N249" s="191">
        <v>700</v>
      </c>
      <c r="O249" s="189">
        <v>202065</v>
      </c>
      <c r="P249" s="195" t="s">
        <v>2202</v>
      </c>
      <c r="Q249" s="191" t="s">
        <v>2334</v>
      </c>
      <c r="R249" s="195" t="s">
        <v>6578</v>
      </c>
      <c r="S249" s="191" t="s">
        <v>2202</v>
      </c>
      <c r="T249" s="191" t="s">
        <v>2202</v>
      </c>
      <c r="U249" s="190" t="s">
        <v>2178</v>
      </c>
      <c r="V249" s="167" t="s">
        <v>2202</v>
      </c>
      <c r="W249" s="167" t="s">
        <v>2202</v>
      </c>
      <c r="X249" s="170" t="s">
        <v>6671</v>
      </c>
      <c r="Y249" s="170" t="s">
        <v>6747</v>
      </c>
      <c r="Z249" s="170" t="s">
        <v>6671</v>
      </c>
      <c r="AB249" s="184" t="s">
        <v>6803</v>
      </c>
      <c r="AC249" s="186" t="s">
        <v>2202</v>
      </c>
      <c r="AD249" s="170">
        <f>VLOOKUP(O249,CSAcctMap!A:B,2,FALSE)</f>
        <v>408072</v>
      </c>
      <c r="AE249" s="170" t="str">
        <f ca="1">VLOOKUP(AD249,CSAcctMap!B:F,5,FALSE)</f>
        <v>Accrued Tax-SUTA</v>
      </c>
    </row>
    <row r="250" spans="1:31" x14ac:dyDescent="0.2">
      <c r="A250" s="170" t="str">
        <f t="shared" si="6"/>
        <v>700.408072.0000.00000.430.000.000</v>
      </c>
      <c r="B250" s="184" t="s">
        <v>6803</v>
      </c>
      <c r="C250" s="185" t="s">
        <v>4649</v>
      </c>
      <c r="D250" s="186" t="s">
        <v>490</v>
      </c>
      <c r="E250" s="186" t="s">
        <v>2202</v>
      </c>
      <c r="F250" s="186" t="s">
        <v>2334</v>
      </c>
      <c r="G250" s="186" t="s">
        <v>1565</v>
      </c>
      <c r="H250" s="186" t="s">
        <v>2178</v>
      </c>
      <c r="I250" s="186" t="s">
        <v>2178</v>
      </c>
      <c r="J250" s="186" t="s">
        <v>1214</v>
      </c>
      <c r="K250" s="184"/>
      <c r="L250" s="187" t="str">
        <f t="shared" si="7"/>
        <v>700.202065.0000.00000.043.0000.0000.000.0000.0000</v>
      </c>
      <c r="M250" s="187" t="s">
        <v>3218</v>
      </c>
      <c r="N250" s="191">
        <v>700</v>
      </c>
      <c r="O250" s="189">
        <v>202065</v>
      </c>
      <c r="P250" s="195" t="s">
        <v>2202</v>
      </c>
      <c r="Q250" s="191" t="s">
        <v>2334</v>
      </c>
      <c r="R250" s="195" t="s">
        <v>6755</v>
      </c>
      <c r="S250" s="191" t="s">
        <v>2202</v>
      </c>
      <c r="T250" s="191" t="s">
        <v>2202</v>
      </c>
      <c r="U250" s="190" t="s">
        <v>2178</v>
      </c>
      <c r="V250" s="167" t="s">
        <v>2202</v>
      </c>
      <c r="W250" s="167" t="s">
        <v>2202</v>
      </c>
      <c r="X250" s="170" t="s">
        <v>6671</v>
      </c>
      <c r="Y250" s="170" t="s">
        <v>6747</v>
      </c>
      <c r="Z250" s="170" t="s">
        <v>6671</v>
      </c>
      <c r="AB250" s="184" t="s">
        <v>6803</v>
      </c>
      <c r="AC250" s="186" t="s">
        <v>2202</v>
      </c>
      <c r="AD250" s="170">
        <f>VLOOKUP(O250,CSAcctMap!A:B,2,FALSE)</f>
        <v>408072</v>
      </c>
      <c r="AE250" s="170" t="str">
        <f ca="1">VLOOKUP(AD250,CSAcctMap!B:F,5,FALSE)</f>
        <v>Accrued Tax-SUTA</v>
      </c>
    </row>
    <row r="251" spans="1:31" x14ac:dyDescent="0.2">
      <c r="A251" s="170" t="str">
        <f t="shared" si="6"/>
        <v>700.412010.0000.00000.000.000.000</v>
      </c>
      <c r="B251" s="184" t="s">
        <v>6804</v>
      </c>
      <c r="C251" s="185" t="s">
        <v>4649</v>
      </c>
      <c r="D251" s="186" t="s">
        <v>4741</v>
      </c>
      <c r="E251" s="186" t="s">
        <v>2202</v>
      </c>
      <c r="F251" s="186" t="s">
        <v>2334</v>
      </c>
      <c r="G251" s="186" t="s">
        <v>2178</v>
      </c>
      <c r="H251" s="186" t="s">
        <v>2178</v>
      </c>
      <c r="I251" s="186" t="s">
        <v>2178</v>
      </c>
      <c r="J251" s="186" t="s">
        <v>1214</v>
      </c>
      <c r="K251" s="184"/>
      <c r="L251" s="187" t="str">
        <f t="shared" si="7"/>
        <v>700.202044.0000.00000.000.0000.0000.000.0000.0000</v>
      </c>
      <c r="M251" s="187" t="s">
        <v>6448</v>
      </c>
      <c r="N251" s="191">
        <v>700</v>
      </c>
      <c r="O251" s="189">
        <v>202044</v>
      </c>
      <c r="P251" s="195" t="s">
        <v>2202</v>
      </c>
      <c r="Q251" s="191" t="s">
        <v>2334</v>
      </c>
      <c r="R251" s="195" t="s">
        <v>2178</v>
      </c>
      <c r="S251" s="191" t="s">
        <v>2202</v>
      </c>
      <c r="T251" s="191" t="s">
        <v>2202</v>
      </c>
      <c r="U251" s="190" t="s">
        <v>2178</v>
      </c>
      <c r="V251" s="167" t="s">
        <v>2202</v>
      </c>
      <c r="W251" s="167" t="s">
        <v>2202</v>
      </c>
      <c r="X251" s="170" t="s">
        <v>6671</v>
      </c>
      <c r="Y251" s="170" t="s">
        <v>6747</v>
      </c>
      <c r="Z251" s="170" t="s">
        <v>6671</v>
      </c>
      <c r="AB251" s="184" t="s">
        <v>6804</v>
      </c>
      <c r="AC251" s="186" t="s">
        <v>2202</v>
      </c>
      <c r="AD251" s="170">
        <f>VLOOKUP(O251,CSAcctMap!A:B,2,FALSE)</f>
        <v>412010</v>
      </c>
      <c r="AE251" s="170" t="str">
        <f ca="1">VLOOKUP(AD251,CSAcctMap!B:F,5,FALSE)</f>
        <v>Accrued Group Medical</v>
      </c>
    </row>
    <row r="252" spans="1:31" x14ac:dyDescent="0.2">
      <c r="A252" s="170" t="str">
        <f t="shared" si="6"/>
        <v>700.412010.0000.00000.000.000.000</v>
      </c>
      <c r="B252" s="184" t="s">
        <v>6804</v>
      </c>
      <c r="C252" s="185" t="s">
        <v>4649</v>
      </c>
      <c r="D252" s="186" t="s">
        <v>4741</v>
      </c>
      <c r="E252" s="186" t="s">
        <v>2202</v>
      </c>
      <c r="F252" s="186" t="s">
        <v>2334</v>
      </c>
      <c r="G252" s="186" t="s">
        <v>2178</v>
      </c>
      <c r="H252" s="186" t="s">
        <v>2178</v>
      </c>
      <c r="I252" s="186" t="s">
        <v>2178</v>
      </c>
      <c r="J252" s="186" t="s">
        <v>1214</v>
      </c>
      <c r="K252" s="184"/>
      <c r="L252" s="187" t="str">
        <f t="shared" si="7"/>
        <v>700.202046.0000.00000.000.0000.0000.000.0000.0000</v>
      </c>
      <c r="M252" s="187" t="s">
        <v>6448</v>
      </c>
      <c r="N252" s="191">
        <v>700</v>
      </c>
      <c r="O252" s="189" t="s">
        <v>6805</v>
      </c>
      <c r="P252" s="195" t="s">
        <v>2202</v>
      </c>
      <c r="Q252" s="191" t="s">
        <v>2334</v>
      </c>
      <c r="R252" s="195" t="s">
        <v>2178</v>
      </c>
      <c r="S252" s="191" t="s">
        <v>2202</v>
      </c>
      <c r="T252" s="191" t="s">
        <v>2202</v>
      </c>
      <c r="U252" s="190" t="s">
        <v>2178</v>
      </c>
      <c r="V252" s="167" t="s">
        <v>2202</v>
      </c>
      <c r="W252" s="167" t="s">
        <v>2202</v>
      </c>
      <c r="X252" s="170" t="s">
        <v>6671</v>
      </c>
      <c r="Y252" s="170" t="s">
        <v>6747</v>
      </c>
      <c r="Z252" s="170" t="s">
        <v>6671</v>
      </c>
      <c r="AB252" s="184" t="s">
        <v>6804</v>
      </c>
      <c r="AC252" s="186" t="s">
        <v>2202</v>
      </c>
      <c r="AD252" s="170" t="e">
        <f>VLOOKUP(O252,CSAcctMap!A:B,2,FALSE)</f>
        <v>#N/A</v>
      </c>
      <c r="AE252" s="170" t="e">
        <f ca="1">VLOOKUP(AD252,CSAcctMap!B:F,5,FALSE)</f>
        <v>#N/A</v>
      </c>
    </row>
    <row r="253" spans="1:31" x14ac:dyDescent="0.2">
      <c r="A253" s="170" t="str">
        <f t="shared" si="6"/>
        <v>700.412010.0000.00000.000.000.000</v>
      </c>
      <c r="B253" s="184" t="s">
        <v>6804</v>
      </c>
      <c r="C253" s="185" t="s">
        <v>4649</v>
      </c>
      <c r="D253" s="186" t="s">
        <v>4741</v>
      </c>
      <c r="E253" s="186" t="s">
        <v>2202</v>
      </c>
      <c r="F253" s="186" t="s">
        <v>2334</v>
      </c>
      <c r="G253" s="186" t="s">
        <v>2178</v>
      </c>
      <c r="H253" s="186" t="s">
        <v>2178</v>
      </c>
      <c r="I253" s="186" t="s">
        <v>2178</v>
      </c>
      <c r="J253" s="186" t="s">
        <v>1214</v>
      </c>
      <c r="K253" s="184"/>
      <c r="L253" s="187" t="str">
        <f t="shared" si="7"/>
        <v>700.202047.0000.00000.000.0000.0000.000.0000.0000</v>
      </c>
      <c r="M253" s="187" t="s">
        <v>6448</v>
      </c>
      <c r="N253" s="191">
        <v>700</v>
      </c>
      <c r="O253" s="189" t="s">
        <v>6806</v>
      </c>
      <c r="P253" s="195" t="s">
        <v>2202</v>
      </c>
      <c r="Q253" s="191" t="s">
        <v>2334</v>
      </c>
      <c r="R253" s="195" t="s">
        <v>2178</v>
      </c>
      <c r="S253" s="191" t="s">
        <v>2202</v>
      </c>
      <c r="T253" s="191" t="s">
        <v>2202</v>
      </c>
      <c r="U253" s="190" t="s">
        <v>2178</v>
      </c>
      <c r="V253" s="167" t="s">
        <v>2202</v>
      </c>
      <c r="W253" s="167" t="s">
        <v>2202</v>
      </c>
      <c r="X253" s="170" t="s">
        <v>6671</v>
      </c>
      <c r="Y253" s="170" t="s">
        <v>6747</v>
      </c>
      <c r="Z253" s="170" t="s">
        <v>6671</v>
      </c>
      <c r="AB253" s="184" t="s">
        <v>6804</v>
      </c>
      <c r="AC253" s="186" t="s">
        <v>2202</v>
      </c>
      <c r="AD253" s="170" t="e">
        <f>VLOOKUP(O253,CSAcctMap!A:B,2,FALSE)</f>
        <v>#N/A</v>
      </c>
      <c r="AE253" s="170" t="e">
        <f ca="1">VLOOKUP(AD253,CSAcctMap!B:F,5,FALSE)</f>
        <v>#N/A</v>
      </c>
    </row>
    <row r="254" spans="1:31" x14ac:dyDescent="0.2">
      <c r="A254" s="170" t="str">
        <f t="shared" si="6"/>
        <v>700.412010.0000.00000.000.000.000</v>
      </c>
      <c r="B254" s="184" t="s">
        <v>6804</v>
      </c>
      <c r="C254" s="185" t="s">
        <v>4649</v>
      </c>
      <c r="D254" s="186" t="s">
        <v>4741</v>
      </c>
      <c r="E254" s="186" t="s">
        <v>2202</v>
      </c>
      <c r="F254" s="186" t="s">
        <v>2334</v>
      </c>
      <c r="G254" s="186" t="s">
        <v>2178</v>
      </c>
      <c r="H254" s="186" t="s">
        <v>2178</v>
      </c>
      <c r="I254" s="186" t="s">
        <v>2178</v>
      </c>
      <c r="J254" s="186" t="s">
        <v>1214</v>
      </c>
      <c r="K254" s="184"/>
      <c r="L254" s="187" t="str">
        <f t="shared" si="7"/>
        <v>700.202048.0000.00000.000.0000.0000.000.0000.0000</v>
      </c>
      <c r="M254" s="187" t="s">
        <v>6448</v>
      </c>
      <c r="N254" s="191">
        <v>700</v>
      </c>
      <c r="O254" s="189" t="s">
        <v>6807</v>
      </c>
      <c r="P254" s="195" t="s">
        <v>2202</v>
      </c>
      <c r="Q254" s="191" t="s">
        <v>2334</v>
      </c>
      <c r="R254" s="195" t="s">
        <v>2178</v>
      </c>
      <c r="S254" s="191" t="s">
        <v>2202</v>
      </c>
      <c r="T254" s="191" t="s">
        <v>2202</v>
      </c>
      <c r="U254" s="190" t="s">
        <v>2178</v>
      </c>
      <c r="V254" s="167" t="s">
        <v>2202</v>
      </c>
      <c r="W254" s="167" t="s">
        <v>2202</v>
      </c>
      <c r="X254" s="170" t="s">
        <v>6671</v>
      </c>
      <c r="Y254" s="170" t="s">
        <v>6747</v>
      </c>
      <c r="Z254" s="170" t="s">
        <v>6671</v>
      </c>
      <c r="AB254" s="184" t="s">
        <v>6804</v>
      </c>
      <c r="AC254" s="186" t="s">
        <v>2202</v>
      </c>
      <c r="AD254" s="170" t="e">
        <f>VLOOKUP(O254,CSAcctMap!A:B,2,FALSE)</f>
        <v>#N/A</v>
      </c>
      <c r="AE254" s="170" t="e">
        <f ca="1">VLOOKUP(AD254,CSAcctMap!B:F,5,FALSE)</f>
        <v>#N/A</v>
      </c>
    </row>
    <row r="255" spans="1:31" x14ac:dyDescent="0.2">
      <c r="A255" s="170" t="str">
        <f t="shared" si="6"/>
        <v>700.412020.0000.00000.000.000.000</v>
      </c>
      <c r="B255" s="184" t="s">
        <v>6808</v>
      </c>
      <c r="C255" s="185" t="s">
        <v>4649</v>
      </c>
      <c r="D255" s="186" t="s">
        <v>492</v>
      </c>
      <c r="E255" s="186" t="s">
        <v>2202</v>
      </c>
      <c r="F255" s="186" t="s">
        <v>2334</v>
      </c>
      <c r="G255" s="186" t="s">
        <v>2178</v>
      </c>
      <c r="H255" s="186" t="s">
        <v>2178</v>
      </c>
      <c r="I255" s="186" t="s">
        <v>2178</v>
      </c>
      <c r="J255" s="186" t="s">
        <v>1214</v>
      </c>
      <c r="K255" s="184"/>
      <c r="L255" s="187" t="str">
        <f t="shared" si="7"/>
        <v>700.211010.0000.00000.000.0000.0000.000.0000.0000</v>
      </c>
      <c r="M255" s="187" t="s">
        <v>3228</v>
      </c>
      <c r="N255" s="191">
        <v>700</v>
      </c>
      <c r="O255" s="189">
        <v>211010</v>
      </c>
      <c r="P255" s="195" t="s">
        <v>2202</v>
      </c>
      <c r="Q255" s="191" t="s">
        <v>2334</v>
      </c>
      <c r="R255" s="195" t="s">
        <v>2178</v>
      </c>
      <c r="S255" s="191" t="s">
        <v>2202</v>
      </c>
      <c r="T255" s="191" t="s">
        <v>2202</v>
      </c>
      <c r="U255" s="190" t="s">
        <v>2178</v>
      </c>
      <c r="V255" s="167" t="s">
        <v>2202</v>
      </c>
      <c r="W255" s="167" t="s">
        <v>2202</v>
      </c>
      <c r="X255" s="170" t="s">
        <v>6671</v>
      </c>
      <c r="Y255" s="170" t="s">
        <v>6747</v>
      </c>
      <c r="Z255" s="170" t="s">
        <v>6671</v>
      </c>
      <c r="AB255" s="184" t="s">
        <v>6808</v>
      </c>
      <c r="AC255" s="186" t="s">
        <v>2202</v>
      </c>
      <c r="AD255" s="170">
        <f>VLOOKUP(O255,CSAcctMap!A:B,2,FALSE)</f>
        <v>412020</v>
      </c>
      <c r="AE255" s="170" t="str">
        <f ca="1">VLOOKUP(AD255,CSAcctMap!B:F,5,FALSE)</f>
        <v>Accrued Vacation</v>
      </c>
    </row>
    <row r="256" spans="1:31" x14ac:dyDescent="0.2">
      <c r="A256" s="170" t="str">
        <f t="shared" si="6"/>
        <v>700.412030.0000.00000.000.000.000</v>
      </c>
      <c r="B256" s="184" t="s">
        <v>6809</v>
      </c>
      <c r="C256" s="185" t="s">
        <v>4649</v>
      </c>
      <c r="D256" s="186" t="s">
        <v>3305</v>
      </c>
      <c r="E256" s="186" t="s">
        <v>2202</v>
      </c>
      <c r="F256" s="186" t="s">
        <v>2334</v>
      </c>
      <c r="G256" s="186" t="s">
        <v>2178</v>
      </c>
      <c r="H256" s="186" t="s">
        <v>2178</v>
      </c>
      <c r="I256" s="186" t="s">
        <v>2178</v>
      </c>
      <c r="J256" s="186" t="s">
        <v>1214</v>
      </c>
      <c r="K256" s="184"/>
      <c r="L256" s="187" t="str">
        <f t="shared" si="7"/>
        <v>700.211005.0000.00000.000.0000.0000.000.0000.0000</v>
      </c>
      <c r="M256" s="187" t="s">
        <v>5626</v>
      </c>
      <c r="N256" s="191">
        <v>700</v>
      </c>
      <c r="O256" s="189">
        <v>211005</v>
      </c>
      <c r="P256" s="195" t="s">
        <v>2202</v>
      </c>
      <c r="Q256" s="191" t="s">
        <v>2334</v>
      </c>
      <c r="R256" s="195" t="s">
        <v>2178</v>
      </c>
      <c r="S256" s="191" t="s">
        <v>2202</v>
      </c>
      <c r="T256" s="191" t="s">
        <v>2202</v>
      </c>
      <c r="U256" s="190" t="s">
        <v>2178</v>
      </c>
      <c r="V256" s="167" t="s">
        <v>2202</v>
      </c>
      <c r="W256" s="167" t="s">
        <v>2202</v>
      </c>
      <c r="X256" s="170" t="s">
        <v>6671</v>
      </c>
      <c r="Y256" s="170" t="s">
        <v>6747</v>
      </c>
      <c r="Z256" s="170" t="s">
        <v>6671</v>
      </c>
      <c r="AB256" s="184" t="s">
        <v>6809</v>
      </c>
      <c r="AC256" s="186" t="s">
        <v>2202</v>
      </c>
      <c r="AD256" s="170">
        <f>VLOOKUP(O256,CSAcctMap!A:B,2,FALSE)</f>
        <v>412090</v>
      </c>
      <c r="AE256" s="170" t="str">
        <f ca="1">VLOOKUP(AD256,CSAcctMap!B:F,5,FALSE)</f>
        <v>Accrued Other Expenses</v>
      </c>
    </row>
    <row r="257" spans="1:31" x14ac:dyDescent="0.2">
      <c r="A257" s="170" t="str">
        <f t="shared" si="6"/>
        <v>700.412040.0000.00000.000.000.000</v>
      </c>
      <c r="B257" s="184" t="s">
        <v>6810</v>
      </c>
      <c r="C257" s="185" t="s">
        <v>4649</v>
      </c>
      <c r="D257" s="186" t="s">
        <v>493</v>
      </c>
      <c r="E257" s="186" t="s">
        <v>2202</v>
      </c>
      <c r="F257" s="186" t="s">
        <v>2334</v>
      </c>
      <c r="G257" s="186" t="s">
        <v>2178</v>
      </c>
      <c r="H257" s="186" t="s">
        <v>2178</v>
      </c>
      <c r="I257" s="186" t="s">
        <v>2178</v>
      </c>
      <c r="J257" s="186" t="s">
        <v>1214</v>
      </c>
      <c r="K257" s="184"/>
      <c r="L257" s="187" t="str">
        <f t="shared" si="7"/>
        <v>700.211020.0000.00000.000.0000.0000.000.0000.0000</v>
      </c>
      <c r="M257" s="187" t="s">
        <v>3232</v>
      </c>
      <c r="N257" s="191">
        <v>700</v>
      </c>
      <c r="O257" s="189">
        <v>211020</v>
      </c>
      <c r="P257" s="195" t="s">
        <v>2202</v>
      </c>
      <c r="Q257" s="191" t="s">
        <v>2334</v>
      </c>
      <c r="R257" s="195" t="s">
        <v>2178</v>
      </c>
      <c r="S257" s="191" t="s">
        <v>2202</v>
      </c>
      <c r="T257" s="191" t="s">
        <v>2202</v>
      </c>
      <c r="U257" s="190" t="s">
        <v>2178</v>
      </c>
      <c r="V257" s="167" t="s">
        <v>2202</v>
      </c>
      <c r="W257" s="167" t="s">
        <v>2202</v>
      </c>
      <c r="X257" s="170" t="s">
        <v>6671</v>
      </c>
      <c r="Y257" s="170" t="s">
        <v>6747</v>
      </c>
      <c r="Z257" s="170" t="s">
        <v>6671</v>
      </c>
      <c r="AB257" s="184" t="s">
        <v>6810</v>
      </c>
      <c r="AC257" s="186" t="s">
        <v>2202</v>
      </c>
      <c r="AD257" s="170">
        <f>VLOOKUP(O257,CSAcctMap!A:B,2,FALSE)</f>
        <v>412040</v>
      </c>
      <c r="AE257" s="170" t="str">
        <f ca="1">VLOOKUP(AD257,CSAcctMap!B:F,5,FALSE)</f>
        <v>Accrued Pension</v>
      </c>
    </row>
    <row r="258" spans="1:31" x14ac:dyDescent="0.2">
      <c r="A258" s="170" t="str">
        <f t="shared" si="6"/>
        <v>700.412045.0000.00000.000.000.000</v>
      </c>
      <c r="B258" s="184" t="s">
        <v>6811</v>
      </c>
      <c r="C258" s="185" t="s">
        <v>4649</v>
      </c>
      <c r="D258" s="186" t="s">
        <v>494</v>
      </c>
      <c r="E258" s="186" t="s">
        <v>2202</v>
      </c>
      <c r="F258" s="186" t="s">
        <v>2334</v>
      </c>
      <c r="G258" s="186" t="s">
        <v>2178</v>
      </c>
      <c r="H258" s="186" t="s">
        <v>2178</v>
      </c>
      <c r="I258" s="186" t="s">
        <v>2178</v>
      </c>
      <c r="J258" s="186" t="s">
        <v>1214</v>
      </c>
      <c r="K258" s="184"/>
      <c r="L258" s="187" t="str">
        <f t="shared" si="7"/>
        <v>700.211025.0000.00000.000.0000.0000.000.0000.0000</v>
      </c>
      <c r="M258" s="187" t="s">
        <v>5627</v>
      </c>
      <c r="N258" s="191">
        <v>700</v>
      </c>
      <c r="O258" s="189">
        <v>211025</v>
      </c>
      <c r="P258" s="195" t="s">
        <v>2202</v>
      </c>
      <c r="Q258" s="191" t="s">
        <v>2334</v>
      </c>
      <c r="R258" s="195" t="s">
        <v>2178</v>
      </c>
      <c r="S258" s="191" t="s">
        <v>2202</v>
      </c>
      <c r="T258" s="191" t="s">
        <v>2202</v>
      </c>
      <c r="U258" s="190" t="s">
        <v>2178</v>
      </c>
      <c r="V258" s="167" t="s">
        <v>2202</v>
      </c>
      <c r="W258" s="167" t="s">
        <v>2202</v>
      </c>
      <c r="X258" s="170" t="s">
        <v>6671</v>
      </c>
      <c r="Y258" s="170" t="s">
        <v>6747</v>
      </c>
      <c r="Z258" s="170" t="s">
        <v>6671</v>
      </c>
      <c r="AB258" s="184" t="s">
        <v>6811</v>
      </c>
      <c r="AC258" s="186" t="s">
        <v>2202</v>
      </c>
      <c r="AD258" s="170">
        <f>VLOOKUP(O258,CSAcctMap!A:B,2,FALSE)</f>
        <v>412045</v>
      </c>
      <c r="AE258" s="170" t="str">
        <f ca="1">VLOOKUP(AD258,CSAcctMap!B:F,5,FALSE)</f>
        <v>Accrued ESOP Contribution</v>
      </c>
    </row>
    <row r="259" spans="1:31" x14ac:dyDescent="0.2">
      <c r="A259" s="170" t="str">
        <f t="shared" si="6"/>
        <v>700.412050.0000.00000.000.000.000</v>
      </c>
      <c r="B259" s="184" t="s">
        <v>6812</v>
      </c>
      <c r="C259" s="185" t="s">
        <v>4649</v>
      </c>
      <c r="D259" s="186" t="s">
        <v>495</v>
      </c>
      <c r="E259" s="186" t="s">
        <v>2202</v>
      </c>
      <c r="F259" s="186" t="s">
        <v>2334</v>
      </c>
      <c r="G259" s="186" t="s">
        <v>2178</v>
      </c>
      <c r="H259" s="186" t="s">
        <v>2178</v>
      </c>
      <c r="I259" s="186" t="s">
        <v>2178</v>
      </c>
      <c r="J259" s="186" t="s">
        <v>1214</v>
      </c>
      <c r="K259" s="184"/>
      <c r="L259" s="187" t="str">
        <f t="shared" si="7"/>
        <v>700.211030.0000.00000.000.0000.0000.000.0000.0000</v>
      </c>
      <c r="M259" s="187" t="s">
        <v>6813</v>
      </c>
      <c r="N259" s="191">
        <v>700</v>
      </c>
      <c r="O259" s="189">
        <v>211030</v>
      </c>
      <c r="P259" s="195" t="s">
        <v>2202</v>
      </c>
      <c r="Q259" s="191" t="s">
        <v>2334</v>
      </c>
      <c r="R259" s="195" t="s">
        <v>2178</v>
      </c>
      <c r="S259" s="191" t="s">
        <v>2202</v>
      </c>
      <c r="T259" s="191" t="s">
        <v>2202</v>
      </c>
      <c r="U259" s="190" t="s">
        <v>2178</v>
      </c>
      <c r="V259" s="167" t="s">
        <v>2202</v>
      </c>
      <c r="W259" s="167" t="s">
        <v>2202</v>
      </c>
      <c r="X259" s="170" t="s">
        <v>6671</v>
      </c>
      <c r="Y259" s="170" t="s">
        <v>6747</v>
      </c>
      <c r="Z259" s="170" t="s">
        <v>6671</v>
      </c>
      <c r="AB259" s="184" t="s">
        <v>6812</v>
      </c>
      <c r="AC259" s="186" t="s">
        <v>2202</v>
      </c>
      <c r="AD259" s="170">
        <f>VLOOKUP(O259,CSAcctMap!A:B,2,FALSE)</f>
        <v>412050</v>
      </c>
      <c r="AE259" s="170" t="str">
        <f ca="1">VLOOKUP(AD259,CSAcctMap!B:F,5,FALSE)</f>
        <v>Accrued 401k Contributions</v>
      </c>
    </row>
    <row r="260" spans="1:31" x14ac:dyDescent="0.2">
      <c r="A260" s="170" t="str">
        <f t="shared" si="6"/>
        <v>700.412050.0000.00000.000.000.000</v>
      </c>
      <c r="B260" s="184" t="s">
        <v>6812</v>
      </c>
      <c r="C260" s="185" t="s">
        <v>4649</v>
      </c>
      <c r="D260" s="186" t="s">
        <v>495</v>
      </c>
      <c r="E260" s="186" t="s">
        <v>2202</v>
      </c>
      <c r="F260" s="186" t="s">
        <v>2334</v>
      </c>
      <c r="G260" s="186" t="s">
        <v>2178</v>
      </c>
      <c r="H260" s="186" t="s">
        <v>2178</v>
      </c>
      <c r="I260" s="186" t="s">
        <v>2178</v>
      </c>
      <c r="J260" s="186" t="s">
        <v>1214</v>
      </c>
      <c r="K260" s="184"/>
      <c r="L260" s="187" t="str">
        <f t="shared" si="7"/>
        <v>700.211031.0000.00000.000.0000.0000.000.0000.0000</v>
      </c>
      <c r="M260" s="187" t="s">
        <v>6813</v>
      </c>
      <c r="N260" s="191">
        <v>700</v>
      </c>
      <c r="O260" s="189" t="s">
        <v>6767</v>
      </c>
      <c r="P260" s="195" t="s">
        <v>2202</v>
      </c>
      <c r="Q260" s="191" t="s">
        <v>2334</v>
      </c>
      <c r="R260" s="195" t="s">
        <v>2178</v>
      </c>
      <c r="S260" s="191" t="s">
        <v>2202</v>
      </c>
      <c r="T260" s="191" t="s">
        <v>2202</v>
      </c>
      <c r="U260" s="190" t="s">
        <v>2178</v>
      </c>
      <c r="V260" s="167" t="s">
        <v>2202</v>
      </c>
      <c r="W260" s="167" t="s">
        <v>2202</v>
      </c>
      <c r="X260" s="170" t="s">
        <v>6671</v>
      </c>
      <c r="Y260" s="170" t="s">
        <v>6747</v>
      </c>
      <c r="Z260" s="170" t="s">
        <v>6671</v>
      </c>
      <c r="AB260" s="184" t="s">
        <v>6812</v>
      </c>
      <c r="AC260" s="186" t="s">
        <v>2202</v>
      </c>
      <c r="AD260" s="170" t="e">
        <f>VLOOKUP(O260,CSAcctMap!A:B,2,FALSE)</f>
        <v>#N/A</v>
      </c>
      <c r="AE260" s="170" t="e">
        <f ca="1">VLOOKUP(AD260,CSAcctMap!B:F,5,FALSE)</f>
        <v>#N/A</v>
      </c>
    </row>
    <row r="261" spans="1:31" x14ac:dyDescent="0.2">
      <c r="A261" s="170" t="str">
        <f t="shared" si="6"/>
        <v>700.421010.0000.00000.000.000.000</v>
      </c>
      <c r="B261" s="184" t="s">
        <v>6814</v>
      </c>
      <c r="C261" s="185" t="s">
        <v>4649</v>
      </c>
      <c r="D261" s="186" t="s">
        <v>274</v>
      </c>
      <c r="E261" s="186" t="s">
        <v>2202</v>
      </c>
      <c r="F261" s="186" t="s">
        <v>2334</v>
      </c>
      <c r="G261" s="186" t="s">
        <v>2178</v>
      </c>
      <c r="H261" s="186" t="s">
        <v>2178</v>
      </c>
      <c r="I261" s="186" t="s">
        <v>2178</v>
      </c>
      <c r="J261" s="186" t="s">
        <v>1214</v>
      </c>
      <c r="K261" s="184"/>
      <c r="L261" s="187" t="str">
        <f t="shared" si="7"/>
        <v>700.251020.0000.00000.000.0000.0000.000.0000.0000</v>
      </c>
      <c r="M261" s="187" t="s">
        <v>5640</v>
      </c>
      <c r="N261" s="191">
        <v>700</v>
      </c>
      <c r="O261" s="189">
        <v>251020</v>
      </c>
      <c r="P261" s="195" t="s">
        <v>2202</v>
      </c>
      <c r="Q261" s="191" t="s">
        <v>2334</v>
      </c>
      <c r="R261" s="195" t="s">
        <v>2178</v>
      </c>
      <c r="S261" s="191" t="s">
        <v>2202</v>
      </c>
      <c r="T261" s="191" t="s">
        <v>2202</v>
      </c>
      <c r="U261" s="190" t="s">
        <v>2178</v>
      </c>
      <c r="V261" s="167" t="s">
        <v>2202</v>
      </c>
      <c r="W261" s="167" t="s">
        <v>2202</v>
      </c>
      <c r="X261" s="170" t="s">
        <v>6671</v>
      </c>
      <c r="Y261" s="170" t="s">
        <v>6747</v>
      </c>
      <c r="Z261" s="170" t="s">
        <v>6671</v>
      </c>
      <c r="AB261" s="184" t="s">
        <v>6814</v>
      </c>
      <c r="AC261" s="186" t="s">
        <v>2202</v>
      </c>
      <c r="AD261" s="170">
        <f>VLOOKUP(O261,CSAcctMap!A:B,2,FALSE)</f>
        <v>421010</v>
      </c>
      <c r="AE261" s="170" t="str">
        <f ca="1">VLOOKUP(AD261,CSAcctMap!B:F,5,FALSE)</f>
        <v>Notes Pay-Cobank</v>
      </c>
    </row>
    <row r="262" spans="1:31" x14ac:dyDescent="0.2">
      <c r="A262" s="170" t="str">
        <f t="shared" ref="A262:A325" si="8">CONCATENATE(C262,".",D262,".",E262,".",F262,".",G262,".",H262,".",I262)</f>
        <v>700.421010.0130.00000.000.000.000</v>
      </c>
      <c r="B262" s="184" t="s">
        <v>6814</v>
      </c>
      <c r="C262" s="185" t="s">
        <v>4649</v>
      </c>
      <c r="D262" s="186" t="s">
        <v>274</v>
      </c>
      <c r="E262" s="186" t="s">
        <v>4059</v>
      </c>
      <c r="F262" s="186" t="s">
        <v>2334</v>
      </c>
      <c r="G262" s="186" t="s">
        <v>2178</v>
      </c>
      <c r="H262" s="186" t="s">
        <v>2178</v>
      </c>
      <c r="I262" s="186" t="s">
        <v>2178</v>
      </c>
      <c r="J262" s="186" t="s">
        <v>364</v>
      </c>
      <c r="K262" s="184"/>
      <c r="L262" s="187" t="str">
        <f t="shared" ref="L262:L325" si="9">CONCATENATE(N262,".",O262,".",P262,".",Q262,".",R262,".",S262,".",T262,".",U262,".",V262,".",W262)</f>
        <v>700.251020.0130.00000.000.0000.0000.000.0000.0000</v>
      </c>
      <c r="M262" s="187" t="s">
        <v>5640</v>
      </c>
      <c r="N262" s="191">
        <v>700</v>
      </c>
      <c r="O262" s="189">
        <v>251020</v>
      </c>
      <c r="P262" s="195" t="s">
        <v>4059</v>
      </c>
      <c r="Q262" s="191" t="s">
        <v>2334</v>
      </c>
      <c r="R262" s="195" t="s">
        <v>2178</v>
      </c>
      <c r="S262" s="191" t="s">
        <v>2202</v>
      </c>
      <c r="T262" s="191" t="s">
        <v>2202</v>
      </c>
      <c r="U262" s="190" t="s">
        <v>2178</v>
      </c>
      <c r="V262" s="167" t="s">
        <v>2202</v>
      </c>
      <c r="W262" s="167" t="s">
        <v>2202</v>
      </c>
      <c r="X262" s="170" t="s">
        <v>6815</v>
      </c>
      <c r="Y262" s="170" t="s">
        <v>6747</v>
      </c>
      <c r="Z262" s="170" t="s">
        <v>6671</v>
      </c>
      <c r="AB262" s="184" t="s">
        <v>6814</v>
      </c>
      <c r="AC262" s="186" t="s">
        <v>4059</v>
      </c>
      <c r="AD262" s="170">
        <f>VLOOKUP(O262,CSAcctMap!A:B,2,FALSE)</f>
        <v>421010</v>
      </c>
      <c r="AE262" s="170" t="str">
        <f ca="1">VLOOKUP(AD262,CSAcctMap!B:F,5,FALSE)</f>
        <v>Notes Pay-Cobank</v>
      </c>
    </row>
    <row r="263" spans="1:31" x14ac:dyDescent="0.2">
      <c r="A263" s="170" t="str">
        <f t="shared" si="8"/>
        <v>700.421011.0000.00000.000.000.000</v>
      </c>
      <c r="B263" s="184" t="s">
        <v>6816</v>
      </c>
      <c r="C263" s="185" t="s">
        <v>4649</v>
      </c>
      <c r="D263" s="186" t="s">
        <v>1138</v>
      </c>
      <c r="E263" s="186" t="s">
        <v>2202</v>
      </c>
      <c r="F263" s="186" t="s">
        <v>2334</v>
      </c>
      <c r="G263" s="186" t="s">
        <v>2178</v>
      </c>
      <c r="H263" s="186" t="s">
        <v>2178</v>
      </c>
      <c r="I263" s="186" t="s">
        <v>2178</v>
      </c>
      <c r="J263" s="186" t="s">
        <v>1214</v>
      </c>
      <c r="K263" s="184"/>
      <c r="L263" s="187" t="str">
        <f t="shared" si="9"/>
        <v>700.251020.0000.00000.000.0000.0000.000.0000.0000</v>
      </c>
      <c r="M263" s="187" t="s">
        <v>5640</v>
      </c>
      <c r="N263" s="191">
        <v>700</v>
      </c>
      <c r="O263" s="189">
        <v>251020</v>
      </c>
      <c r="P263" s="195" t="s">
        <v>2202</v>
      </c>
      <c r="Q263" s="191" t="s">
        <v>2334</v>
      </c>
      <c r="R263" s="195" t="s">
        <v>2178</v>
      </c>
      <c r="S263" s="191" t="s">
        <v>2202</v>
      </c>
      <c r="T263" s="191" t="s">
        <v>2202</v>
      </c>
      <c r="U263" s="190" t="s">
        <v>2178</v>
      </c>
      <c r="V263" s="167" t="s">
        <v>2202</v>
      </c>
      <c r="W263" s="167" t="s">
        <v>2202</v>
      </c>
      <c r="X263" s="170" t="s">
        <v>6671</v>
      </c>
      <c r="Y263" s="170" t="s">
        <v>6747</v>
      </c>
      <c r="Z263" s="170" t="s">
        <v>6671</v>
      </c>
      <c r="AB263" s="184" t="s">
        <v>6816</v>
      </c>
      <c r="AC263" s="186" t="s">
        <v>2202</v>
      </c>
      <c r="AD263" s="170">
        <f>VLOOKUP(O263,CSAcctMap!A:B,2,FALSE)</f>
        <v>421010</v>
      </c>
      <c r="AE263" s="170" t="str">
        <f ca="1">VLOOKUP(AD263,CSAcctMap!B:F,5,FALSE)</f>
        <v>Notes Pay-Cobank</v>
      </c>
    </row>
    <row r="264" spans="1:31" x14ac:dyDescent="0.2">
      <c r="A264" s="170" t="str">
        <f t="shared" si="8"/>
        <v>700.421060.0130.00000.000.000.000</v>
      </c>
      <c r="B264" s="184" t="s">
        <v>6817</v>
      </c>
      <c r="C264" s="185" t="s">
        <v>4649</v>
      </c>
      <c r="D264" s="186" t="s">
        <v>1135</v>
      </c>
      <c r="E264" s="186" t="s">
        <v>4059</v>
      </c>
      <c r="F264" s="186" t="s">
        <v>2334</v>
      </c>
      <c r="G264" s="186" t="s">
        <v>2178</v>
      </c>
      <c r="H264" s="186" t="s">
        <v>2178</v>
      </c>
      <c r="I264" s="186" t="s">
        <v>2178</v>
      </c>
      <c r="J264" s="186" t="s">
        <v>364</v>
      </c>
      <c r="K264" s="184"/>
      <c r="L264" s="187" t="str">
        <f t="shared" si="9"/>
        <v>700.251050.0130.00000.000.0000.0000.000.0000.0000</v>
      </c>
      <c r="M264" s="187" t="s">
        <v>322</v>
      </c>
      <c r="N264" s="191">
        <v>700</v>
      </c>
      <c r="O264" s="189">
        <v>251050</v>
      </c>
      <c r="P264" s="195" t="s">
        <v>4059</v>
      </c>
      <c r="Q264" s="191" t="s">
        <v>2334</v>
      </c>
      <c r="R264" s="195" t="s">
        <v>2178</v>
      </c>
      <c r="S264" s="191" t="s">
        <v>2202</v>
      </c>
      <c r="T264" s="191" t="s">
        <v>2202</v>
      </c>
      <c r="U264" s="190" t="s">
        <v>2178</v>
      </c>
      <c r="V264" s="167" t="s">
        <v>2202</v>
      </c>
      <c r="W264" s="167" t="s">
        <v>2202</v>
      </c>
      <c r="X264" s="170" t="s">
        <v>6815</v>
      </c>
      <c r="Y264" s="170" t="s">
        <v>6747</v>
      </c>
      <c r="Z264" s="170" t="s">
        <v>6671</v>
      </c>
      <c r="AB264" s="184" t="s">
        <v>6817</v>
      </c>
      <c r="AC264" s="186" t="s">
        <v>4059</v>
      </c>
      <c r="AD264" s="170">
        <f>VLOOKUP(O264,CSAcctMap!A:B,2,FALSE)</f>
        <v>421060</v>
      </c>
      <c r="AE264" s="170" t="str">
        <f ca="1">VLOOKUP(AD264,CSAcctMap!B:F,5,FALSE)</f>
        <v>Notes Pay-MBFC</v>
      </c>
    </row>
    <row r="265" spans="1:31" x14ac:dyDescent="0.2">
      <c r="A265" s="170" t="str">
        <f t="shared" si="8"/>
        <v>700.421060.0000.00000.000.000.000</v>
      </c>
      <c r="B265" s="184" t="s">
        <v>6817</v>
      </c>
      <c r="C265" s="185" t="s">
        <v>4649</v>
      </c>
      <c r="D265" s="186" t="s">
        <v>1135</v>
      </c>
      <c r="E265" s="186" t="s">
        <v>2202</v>
      </c>
      <c r="F265" s="186" t="s">
        <v>2334</v>
      </c>
      <c r="G265" s="186" t="s">
        <v>2178</v>
      </c>
      <c r="H265" s="186" t="s">
        <v>2178</v>
      </c>
      <c r="I265" s="186" t="s">
        <v>2178</v>
      </c>
      <c r="J265" s="186" t="s">
        <v>1214</v>
      </c>
      <c r="K265" s="184"/>
      <c r="L265" s="187" t="str">
        <f t="shared" si="9"/>
        <v>700.251050.0000.00000.000.0000.0000.000.0000.0000</v>
      </c>
      <c r="M265" s="187" t="s">
        <v>322</v>
      </c>
      <c r="N265" s="191">
        <v>700</v>
      </c>
      <c r="O265" s="189">
        <v>251050</v>
      </c>
      <c r="P265" s="195" t="s">
        <v>2202</v>
      </c>
      <c r="Q265" s="191" t="s">
        <v>2334</v>
      </c>
      <c r="R265" s="195" t="s">
        <v>2178</v>
      </c>
      <c r="S265" s="191" t="s">
        <v>2202</v>
      </c>
      <c r="T265" s="191" t="s">
        <v>2202</v>
      </c>
      <c r="U265" s="190" t="s">
        <v>2178</v>
      </c>
      <c r="V265" s="167" t="s">
        <v>2202</v>
      </c>
      <c r="W265" s="167" t="s">
        <v>2202</v>
      </c>
      <c r="X265" s="170" t="s">
        <v>6671</v>
      </c>
      <c r="Y265" s="170" t="s">
        <v>6747</v>
      </c>
      <c r="Z265" s="170" t="s">
        <v>6671</v>
      </c>
      <c r="AB265" s="184" t="s">
        <v>6817</v>
      </c>
      <c r="AC265" s="186" t="s">
        <v>2202</v>
      </c>
      <c r="AD265" s="170">
        <f>VLOOKUP(O265,CSAcctMap!A:B,2,FALSE)</f>
        <v>421060</v>
      </c>
      <c r="AE265" s="170" t="str">
        <f ca="1">VLOOKUP(AD265,CSAcctMap!B:F,5,FALSE)</f>
        <v>Notes Pay-MBFC</v>
      </c>
    </row>
    <row r="266" spans="1:31" x14ac:dyDescent="0.2">
      <c r="A266" s="170" t="str">
        <f t="shared" si="8"/>
        <v>700.421061.0000.00000.000.000.000</v>
      </c>
      <c r="B266" s="184" t="s">
        <v>6818</v>
      </c>
      <c r="C266" s="185" t="s">
        <v>4649</v>
      </c>
      <c r="D266" s="186" t="s">
        <v>1137</v>
      </c>
      <c r="E266" s="186" t="s">
        <v>2202</v>
      </c>
      <c r="F266" s="186" t="s">
        <v>2334</v>
      </c>
      <c r="G266" s="186" t="s">
        <v>2178</v>
      </c>
      <c r="H266" s="186" t="s">
        <v>2178</v>
      </c>
      <c r="I266" s="186" t="s">
        <v>2178</v>
      </c>
      <c r="J266" s="186" t="s">
        <v>1214</v>
      </c>
      <c r="K266" s="184"/>
      <c r="L266" s="187" t="str">
        <f t="shared" si="9"/>
        <v>700.251050.0000.00000.000.0000.0000.000.0000.0000</v>
      </c>
      <c r="M266" s="187" t="s">
        <v>322</v>
      </c>
      <c r="N266" s="191">
        <v>700</v>
      </c>
      <c r="O266" s="189">
        <v>251050</v>
      </c>
      <c r="P266" s="195" t="s">
        <v>2202</v>
      </c>
      <c r="Q266" s="191" t="s">
        <v>2334</v>
      </c>
      <c r="R266" s="195" t="s">
        <v>2178</v>
      </c>
      <c r="S266" s="191" t="s">
        <v>2202</v>
      </c>
      <c r="T266" s="191" t="s">
        <v>2202</v>
      </c>
      <c r="U266" s="190" t="s">
        <v>2178</v>
      </c>
      <c r="V266" s="167" t="s">
        <v>2202</v>
      </c>
      <c r="W266" s="167" t="s">
        <v>2202</v>
      </c>
      <c r="X266" s="170" t="s">
        <v>6671</v>
      </c>
      <c r="Y266" s="170" t="s">
        <v>6747</v>
      </c>
      <c r="Z266" s="170" t="s">
        <v>6671</v>
      </c>
      <c r="AB266" s="184" t="s">
        <v>6818</v>
      </c>
      <c r="AC266" s="186" t="s">
        <v>2202</v>
      </c>
      <c r="AD266" s="170">
        <f>VLOOKUP(O266,CSAcctMap!A:B,2,FALSE)</f>
        <v>421060</v>
      </c>
      <c r="AE266" s="170" t="str">
        <f ca="1">VLOOKUP(AD266,CSAcctMap!B:F,5,FALSE)</f>
        <v>Notes Pay-MBFC</v>
      </c>
    </row>
    <row r="267" spans="1:31" x14ac:dyDescent="0.2">
      <c r="A267" s="170" t="str">
        <f t="shared" si="8"/>
        <v>700.425020.0000.00000.000.000.000</v>
      </c>
      <c r="B267" s="184" t="s">
        <v>6819</v>
      </c>
      <c r="C267" s="185" t="s">
        <v>4649</v>
      </c>
      <c r="D267" s="186" t="s">
        <v>503</v>
      </c>
      <c r="E267" s="186" t="s">
        <v>2202</v>
      </c>
      <c r="F267" s="186" t="s">
        <v>2334</v>
      </c>
      <c r="G267" s="186" t="s">
        <v>2178</v>
      </c>
      <c r="H267" s="186" t="s">
        <v>2178</v>
      </c>
      <c r="I267" s="186" t="s">
        <v>2178</v>
      </c>
      <c r="J267" s="186" t="s">
        <v>1214</v>
      </c>
      <c r="K267" s="184"/>
      <c r="L267" s="187" t="str">
        <f t="shared" si="9"/>
        <v>700.251070.0000.00000.000.0000.0000.000.0000.0000</v>
      </c>
      <c r="M267" s="187" t="s">
        <v>2660</v>
      </c>
      <c r="N267" s="191">
        <v>700</v>
      </c>
      <c r="O267" s="189">
        <v>251070</v>
      </c>
      <c r="P267" s="195" t="s">
        <v>2202</v>
      </c>
      <c r="Q267" s="191" t="s">
        <v>2334</v>
      </c>
      <c r="R267" s="195" t="s">
        <v>2178</v>
      </c>
      <c r="S267" s="191" t="s">
        <v>2202</v>
      </c>
      <c r="T267" s="191" t="s">
        <v>2202</v>
      </c>
      <c r="U267" s="190" t="s">
        <v>2178</v>
      </c>
      <c r="V267" s="167" t="s">
        <v>2202</v>
      </c>
      <c r="W267" s="167" t="s">
        <v>2202</v>
      </c>
      <c r="X267" s="170" t="s">
        <v>6671</v>
      </c>
      <c r="Y267" s="170" t="s">
        <v>6747</v>
      </c>
      <c r="Z267" s="170" t="s">
        <v>6671</v>
      </c>
      <c r="AB267" s="184" t="s">
        <v>6819</v>
      </c>
      <c r="AC267" s="186" t="s">
        <v>2202</v>
      </c>
      <c r="AD267" s="170">
        <f>VLOOKUP(O267,CSAcctMap!A:B,2,FALSE)</f>
        <v>425030</v>
      </c>
      <c r="AE267" s="170" t="str">
        <f ca="1">VLOOKUP(AD267,CSAcctMap!B:F,5,FALSE)</f>
        <v>Capital Lease-Megapop</v>
      </c>
    </row>
    <row r="268" spans="1:31" x14ac:dyDescent="0.2">
      <c r="A268" s="170" t="str">
        <f t="shared" si="8"/>
        <v>700.425020.0130.00000.000.000.000</v>
      </c>
      <c r="B268" s="184" t="s">
        <v>6819</v>
      </c>
      <c r="C268" s="185" t="s">
        <v>4649</v>
      </c>
      <c r="D268" s="186" t="s">
        <v>503</v>
      </c>
      <c r="E268" s="186" t="s">
        <v>4059</v>
      </c>
      <c r="F268" s="186" t="s">
        <v>2334</v>
      </c>
      <c r="G268" s="186" t="s">
        <v>2178</v>
      </c>
      <c r="H268" s="186" t="s">
        <v>2178</v>
      </c>
      <c r="I268" s="186" t="s">
        <v>2178</v>
      </c>
      <c r="J268" s="186" t="s">
        <v>364</v>
      </c>
      <c r="K268" s="184"/>
      <c r="L268" s="187" t="str">
        <f t="shared" si="9"/>
        <v>700.251070.0130.00000.000.0000.0000.000.0000.0000</v>
      </c>
      <c r="M268" s="187" t="s">
        <v>2660</v>
      </c>
      <c r="N268" s="191">
        <v>700</v>
      </c>
      <c r="O268" s="189">
        <v>251070</v>
      </c>
      <c r="P268" s="195" t="s">
        <v>4059</v>
      </c>
      <c r="Q268" s="191" t="s">
        <v>2334</v>
      </c>
      <c r="R268" s="195" t="s">
        <v>2178</v>
      </c>
      <c r="S268" s="191" t="s">
        <v>2202</v>
      </c>
      <c r="T268" s="191" t="s">
        <v>2202</v>
      </c>
      <c r="U268" s="190" t="s">
        <v>2178</v>
      </c>
      <c r="V268" s="167" t="s">
        <v>2202</v>
      </c>
      <c r="W268" s="167" t="s">
        <v>2202</v>
      </c>
      <c r="X268" s="170" t="s">
        <v>6815</v>
      </c>
      <c r="Y268" s="170" t="s">
        <v>6747</v>
      </c>
      <c r="Z268" s="170" t="s">
        <v>6671</v>
      </c>
      <c r="AB268" s="184" t="s">
        <v>6819</v>
      </c>
      <c r="AC268" s="186" t="s">
        <v>4059</v>
      </c>
      <c r="AD268" s="170">
        <f>VLOOKUP(O268,CSAcctMap!A:B,2,FALSE)</f>
        <v>425030</v>
      </c>
      <c r="AE268" s="170" t="str">
        <f ca="1">VLOOKUP(AD268,CSAcctMap!B:F,5,FALSE)</f>
        <v>Capital Lease-Megapop</v>
      </c>
    </row>
    <row r="269" spans="1:31" x14ac:dyDescent="0.2">
      <c r="A269" s="170" t="str">
        <f t="shared" si="8"/>
        <v>700.425021.0000.00000.000.000.000</v>
      </c>
      <c r="B269" s="184" t="s">
        <v>6820</v>
      </c>
      <c r="C269" s="185" t="s">
        <v>4649</v>
      </c>
      <c r="D269" s="186" t="s">
        <v>275</v>
      </c>
      <c r="E269" s="186" t="s">
        <v>2202</v>
      </c>
      <c r="F269" s="186" t="s">
        <v>2334</v>
      </c>
      <c r="G269" s="186" t="s">
        <v>2178</v>
      </c>
      <c r="H269" s="186" t="s">
        <v>2178</v>
      </c>
      <c r="I269" s="186" t="s">
        <v>2178</v>
      </c>
      <c r="J269" s="186" t="s">
        <v>1214</v>
      </c>
      <c r="K269" s="184"/>
      <c r="L269" s="187" t="str">
        <f t="shared" si="9"/>
        <v>700.251070.0000.00000.000.0000.0000.000.0000.0000</v>
      </c>
      <c r="M269" s="187" t="s">
        <v>2660</v>
      </c>
      <c r="N269" s="191">
        <v>700</v>
      </c>
      <c r="O269" s="189">
        <v>251070</v>
      </c>
      <c r="P269" s="195" t="s">
        <v>2202</v>
      </c>
      <c r="Q269" s="191" t="s">
        <v>2334</v>
      </c>
      <c r="R269" s="195" t="s">
        <v>2178</v>
      </c>
      <c r="S269" s="191" t="s">
        <v>2202</v>
      </c>
      <c r="T269" s="191" t="s">
        <v>2202</v>
      </c>
      <c r="U269" s="190" t="s">
        <v>2178</v>
      </c>
      <c r="V269" s="167" t="s">
        <v>2202</v>
      </c>
      <c r="W269" s="167" t="s">
        <v>2202</v>
      </c>
      <c r="X269" s="170" t="s">
        <v>6671</v>
      </c>
      <c r="Y269" s="170" t="s">
        <v>6747</v>
      </c>
      <c r="Z269" s="170" t="s">
        <v>6671</v>
      </c>
      <c r="AB269" s="184" t="s">
        <v>6820</v>
      </c>
      <c r="AC269" s="186" t="s">
        <v>2202</v>
      </c>
      <c r="AD269" s="170">
        <f>VLOOKUP(O269,CSAcctMap!A:B,2,FALSE)</f>
        <v>425030</v>
      </c>
      <c r="AE269" s="170" t="str">
        <f ca="1">VLOOKUP(AD269,CSAcctMap!B:F,5,FALSE)</f>
        <v>Capital Lease-Megapop</v>
      </c>
    </row>
    <row r="270" spans="1:31" x14ac:dyDescent="0.2">
      <c r="A270" s="170" t="str">
        <f t="shared" si="8"/>
        <v>700.425030.0000.00000.000.000.000</v>
      </c>
      <c r="B270" s="184" t="s">
        <v>6821</v>
      </c>
      <c r="C270" s="185" t="s">
        <v>4649</v>
      </c>
      <c r="D270" s="186" t="s">
        <v>504</v>
      </c>
      <c r="E270" s="186" t="s">
        <v>2202</v>
      </c>
      <c r="F270" s="186" t="s">
        <v>2334</v>
      </c>
      <c r="G270" s="186" t="s">
        <v>2178</v>
      </c>
      <c r="H270" s="186" t="s">
        <v>2178</v>
      </c>
      <c r="I270" s="186" t="s">
        <v>2178</v>
      </c>
      <c r="J270" s="186" t="s">
        <v>1214</v>
      </c>
      <c r="K270" s="184"/>
      <c r="L270" s="187" t="str">
        <f t="shared" si="9"/>
        <v>700.251070.0000.00000.000.0000.0000.000.0000.0000</v>
      </c>
      <c r="M270" s="187" t="s">
        <v>2660</v>
      </c>
      <c r="N270" s="191">
        <v>700</v>
      </c>
      <c r="O270" s="189">
        <v>251070</v>
      </c>
      <c r="P270" s="195" t="s">
        <v>2202</v>
      </c>
      <c r="Q270" s="191" t="s">
        <v>2334</v>
      </c>
      <c r="R270" s="195" t="s">
        <v>2178</v>
      </c>
      <c r="S270" s="191" t="s">
        <v>2202</v>
      </c>
      <c r="T270" s="191" t="s">
        <v>2202</v>
      </c>
      <c r="U270" s="190" t="s">
        <v>2178</v>
      </c>
      <c r="V270" s="167" t="s">
        <v>2202</v>
      </c>
      <c r="W270" s="167" t="s">
        <v>2202</v>
      </c>
      <c r="X270" s="170" t="s">
        <v>6671</v>
      </c>
      <c r="Y270" s="170" t="s">
        <v>6747</v>
      </c>
      <c r="Z270" s="170" t="s">
        <v>6671</v>
      </c>
      <c r="AB270" s="184" t="s">
        <v>6821</v>
      </c>
      <c r="AC270" s="186" t="s">
        <v>2202</v>
      </c>
      <c r="AD270" s="170">
        <f>VLOOKUP(O270,CSAcctMap!A:B,2,FALSE)</f>
        <v>425030</v>
      </c>
      <c r="AE270" s="170" t="str">
        <f ca="1">VLOOKUP(AD270,CSAcctMap!B:F,5,FALSE)</f>
        <v>Capital Lease-Megapop</v>
      </c>
    </row>
    <row r="271" spans="1:31" x14ac:dyDescent="0.2">
      <c r="A271" s="170" t="str">
        <f t="shared" si="8"/>
        <v>700.425030.0130.00000.000.000.000</v>
      </c>
      <c r="B271" s="184" t="s">
        <v>6821</v>
      </c>
      <c r="C271" s="185" t="s">
        <v>4649</v>
      </c>
      <c r="D271" s="186" t="s">
        <v>504</v>
      </c>
      <c r="E271" s="186" t="s">
        <v>4059</v>
      </c>
      <c r="F271" s="186" t="s">
        <v>2334</v>
      </c>
      <c r="G271" s="186" t="s">
        <v>2178</v>
      </c>
      <c r="H271" s="186" t="s">
        <v>2178</v>
      </c>
      <c r="I271" s="186" t="s">
        <v>2178</v>
      </c>
      <c r="J271" s="186" t="s">
        <v>364</v>
      </c>
      <c r="K271" s="184"/>
      <c r="L271" s="187" t="str">
        <f t="shared" si="9"/>
        <v>700.251070.0130.00000.000.0000.0000.000.0000.0000</v>
      </c>
      <c r="M271" s="187" t="s">
        <v>2660</v>
      </c>
      <c r="N271" s="191">
        <v>700</v>
      </c>
      <c r="O271" s="189">
        <v>251070</v>
      </c>
      <c r="P271" s="195" t="s">
        <v>4059</v>
      </c>
      <c r="Q271" s="191" t="s">
        <v>2334</v>
      </c>
      <c r="R271" s="195" t="s">
        <v>2178</v>
      </c>
      <c r="S271" s="191" t="s">
        <v>2202</v>
      </c>
      <c r="T271" s="191" t="s">
        <v>2202</v>
      </c>
      <c r="U271" s="190" t="s">
        <v>2178</v>
      </c>
      <c r="V271" s="167" t="s">
        <v>2202</v>
      </c>
      <c r="W271" s="167" t="s">
        <v>2202</v>
      </c>
      <c r="X271" s="170" t="s">
        <v>6815</v>
      </c>
      <c r="Y271" s="170" t="s">
        <v>6747</v>
      </c>
      <c r="Z271" s="170" t="s">
        <v>6671</v>
      </c>
      <c r="AB271" s="184" t="s">
        <v>6821</v>
      </c>
      <c r="AC271" s="186" t="s">
        <v>4059</v>
      </c>
      <c r="AD271" s="170">
        <f>VLOOKUP(O271,CSAcctMap!A:B,2,FALSE)</f>
        <v>425030</v>
      </c>
      <c r="AE271" s="170" t="str">
        <f ca="1">VLOOKUP(AD271,CSAcctMap!B:F,5,FALSE)</f>
        <v>Capital Lease-Megapop</v>
      </c>
    </row>
    <row r="272" spans="1:31" x14ac:dyDescent="0.2">
      <c r="A272" s="170" t="str">
        <f t="shared" si="8"/>
        <v>700.425031.0000.00000.000.000.000</v>
      </c>
      <c r="B272" s="184" t="s">
        <v>6822</v>
      </c>
      <c r="C272" s="185" t="s">
        <v>4649</v>
      </c>
      <c r="D272" s="186" t="s">
        <v>1141</v>
      </c>
      <c r="E272" s="186" t="s">
        <v>2202</v>
      </c>
      <c r="F272" s="186" t="s">
        <v>2334</v>
      </c>
      <c r="G272" s="186" t="s">
        <v>2178</v>
      </c>
      <c r="H272" s="186" t="s">
        <v>2178</v>
      </c>
      <c r="I272" s="186" t="s">
        <v>2178</v>
      </c>
      <c r="J272" s="186" t="s">
        <v>1214</v>
      </c>
      <c r="K272" s="184"/>
      <c r="L272" s="187" t="str">
        <f t="shared" si="9"/>
        <v>700.251070.0000.00000.000.0000.0000.000.0000.0000</v>
      </c>
      <c r="M272" s="187" t="s">
        <v>2660</v>
      </c>
      <c r="N272" s="191">
        <v>700</v>
      </c>
      <c r="O272" s="189">
        <v>251070</v>
      </c>
      <c r="P272" s="195" t="s">
        <v>2202</v>
      </c>
      <c r="Q272" s="191" t="s">
        <v>2334</v>
      </c>
      <c r="R272" s="195" t="s">
        <v>2178</v>
      </c>
      <c r="S272" s="191" t="s">
        <v>2202</v>
      </c>
      <c r="T272" s="191" t="s">
        <v>2202</v>
      </c>
      <c r="U272" s="190" t="s">
        <v>2178</v>
      </c>
      <c r="V272" s="167" t="s">
        <v>2202</v>
      </c>
      <c r="W272" s="167" t="s">
        <v>2202</v>
      </c>
      <c r="X272" s="170" t="s">
        <v>6671</v>
      </c>
      <c r="Y272" s="170" t="s">
        <v>6747</v>
      </c>
      <c r="Z272" s="170" t="s">
        <v>6671</v>
      </c>
      <c r="AB272" s="184" t="s">
        <v>6822</v>
      </c>
      <c r="AC272" s="186" t="s">
        <v>2202</v>
      </c>
      <c r="AD272" s="170">
        <f>VLOOKUP(O272,CSAcctMap!A:B,2,FALSE)</f>
        <v>425030</v>
      </c>
      <c r="AE272" s="170" t="str">
        <f ca="1">VLOOKUP(AD272,CSAcctMap!B:F,5,FALSE)</f>
        <v>Capital Lease-Megapop</v>
      </c>
    </row>
    <row r="273" spans="1:31" x14ac:dyDescent="0.2">
      <c r="A273" s="170" t="str">
        <f t="shared" si="8"/>
        <v>700.426500.0000.00000.000.000.500</v>
      </c>
      <c r="B273" s="184" t="s">
        <v>6823</v>
      </c>
      <c r="C273" s="185" t="s">
        <v>4649</v>
      </c>
      <c r="D273" s="186" t="s">
        <v>505</v>
      </c>
      <c r="E273" s="186" t="s">
        <v>2202</v>
      </c>
      <c r="F273" s="186" t="s">
        <v>2334</v>
      </c>
      <c r="G273" s="186" t="s">
        <v>2178</v>
      </c>
      <c r="H273" s="186" t="s">
        <v>2178</v>
      </c>
      <c r="I273" s="186" t="s">
        <v>558</v>
      </c>
      <c r="J273" s="186" t="s">
        <v>1214</v>
      </c>
      <c r="K273" s="184"/>
      <c r="L273" s="187" t="str">
        <f t="shared" si="9"/>
        <v>700.251505.0000.00000.000.0000.0000.500.0000.0000</v>
      </c>
      <c r="M273" s="187" t="s">
        <v>5644</v>
      </c>
      <c r="N273" s="191">
        <v>700</v>
      </c>
      <c r="O273" s="189">
        <v>251505</v>
      </c>
      <c r="P273" s="195" t="s">
        <v>2202</v>
      </c>
      <c r="Q273" s="191" t="s">
        <v>2334</v>
      </c>
      <c r="R273" s="195" t="s">
        <v>2178</v>
      </c>
      <c r="S273" s="191" t="s">
        <v>2202</v>
      </c>
      <c r="T273" s="191" t="s">
        <v>2202</v>
      </c>
      <c r="U273" s="190" t="s">
        <v>558</v>
      </c>
      <c r="V273" s="167" t="s">
        <v>2202</v>
      </c>
      <c r="W273" s="167" t="s">
        <v>2202</v>
      </c>
      <c r="X273" s="170" t="s">
        <v>6671</v>
      </c>
      <c r="Y273" s="170" t="s">
        <v>6747</v>
      </c>
      <c r="Z273" s="170" t="s">
        <v>6671</v>
      </c>
      <c r="AB273" s="184" t="s">
        <v>6823</v>
      </c>
      <c r="AC273" s="186" t="s">
        <v>2202</v>
      </c>
      <c r="AD273" s="170">
        <f>VLOOKUP(O273,CSAcctMap!A:B,2,FALSE)</f>
        <v>426500</v>
      </c>
      <c r="AE273" s="170" t="str">
        <f ca="1">VLOOKUP(AD273,CSAcctMap!B:F,5,FALSE)</f>
        <v>Notes Pay-Affiliates</v>
      </c>
    </row>
    <row r="274" spans="1:31" x14ac:dyDescent="0.2">
      <c r="A274" s="170" t="str">
        <f t="shared" si="8"/>
        <v>700.426500.0000.00000.000.000.600</v>
      </c>
      <c r="B274" s="184" t="s">
        <v>6823</v>
      </c>
      <c r="C274" s="185" t="s">
        <v>4649</v>
      </c>
      <c r="D274" s="186" t="s">
        <v>505</v>
      </c>
      <c r="E274" s="186" t="s">
        <v>2202</v>
      </c>
      <c r="F274" s="186" t="s">
        <v>2334</v>
      </c>
      <c r="G274" s="186" t="s">
        <v>2178</v>
      </c>
      <c r="H274" s="186" t="s">
        <v>2178</v>
      </c>
      <c r="I274" s="186" t="s">
        <v>554</v>
      </c>
      <c r="J274" s="186" t="s">
        <v>1214</v>
      </c>
      <c r="K274" s="184"/>
      <c r="L274" s="187" t="str">
        <f t="shared" si="9"/>
        <v>700.251505.0000.00000.000.0000.0000.600.0000.0000</v>
      </c>
      <c r="M274" s="187" t="s">
        <v>5644</v>
      </c>
      <c r="N274" s="191">
        <v>700</v>
      </c>
      <c r="O274" s="189">
        <v>251505</v>
      </c>
      <c r="P274" s="195" t="s">
        <v>2202</v>
      </c>
      <c r="Q274" s="191" t="s">
        <v>2334</v>
      </c>
      <c r="R274" s="195" t="s">
        <v>2178</v>
      </c>
      <c r="S274" s="191" t="s">
        <v>2202</v>
      </c>
      <c r="T274" s="191" t="s">
        <v>2202</v>
      </c>
      <c r="U274" s="190" t="s">
        <v>554</v>
      </c>
      <c r="V274" s="167" t="s">
        <v>2202</v>
      </c>
      <c r="W274" s="167" t="s">
        <v>2202</v>
      </c>
      <c r="X274" s="170" t="s">
        <v>6671</v>
      </c>
      <c r="Y274" s="170" t="s">
        <v>6747</v>
      </c>
      <c r="Z274" s="170" t="s">
        <v>6671</v>
      </c>
      <c r="AB274" s="184" t="s">
        <v>6823</v>
      </c>
      <c r="AC274" s="186" t="s">
        <v>2202</v>
      </c>
      <c r="AD274" s="170">
        <f>VLOOKUP(O274,CSAcctMap!A:B,2,FALSE)</f>
        <v>426500</v>
      </c>
      <c r="AE274" s="170" t="str">
        <f ca="1">VLOOKUP(AD274,CSAcctMap!B:F,5,FALSE)</f>
        <v>Notes Pay-Affiliates</v>
      </c>
    </row>
    <row r="275" spans="1:31" x14ac:dyDescent="0.2">
      <c r="A275" s="170" t="str">
        <f t="shared" si="8"/>
        <v>700.426500.0000.00000.000.000.800</v>
      </c>
      <c r="B275" s="184" t="s">
        <v>6823</v>
      </c>
      <c r="C275" s="185" t="s">
        <v>4649</v>
      </c>
      <c r="D275" s="186" t="s">
        <v>505</v>
      </c>
      <c r="E275" s="186" t="s">
        <v>2202</v>
      </c>
      <c r="F275" s="186" t="s">
        <v>2334</v>
      </c>
      <c r="G275" s="186" t="s">
        <v>2178</v>
      </c>
      <c r="H275" s="186" t="s">
        <v>2178</v>
      </c>
      <c r="I275" s="186" t="s">
        <v>559</v>
      </c>
      <c r="J275" s="186" t="s">
        <v>1214</v>
      </c>
      <c r="K275" s="184"/>
      <c r="L275" s="187" t="str">
        <f t="shared" si="9"/>
        <v>700.251505.0000.00000.000.0000.0000.800.0000.0000</v>
      </c>
      <c r="M275" s="187" t="s">
        <v>5644</v>
      </c>
      <c r="N275" s="191">
        <v>700</v>
      </c>
      <c r="O275" s="189">
        <v>251505</v>
      </c>
      <c r="P275" s="195" t="s">
        <v>2202</v>
      </c>
      <c r="Q275" s="191" t="s">
        <v>2334</v>
      </c>
      <c r="R275" s="195" t="s">
        <v>2178</v>
      </c>
      <c r="S275" s="191" t="s">
        <v>2202</v>
      </c>
      <c r="T275" s="191" t="s">
        <v>2202</v>
      </c>
      <c r="U275" s="190" t="s">
        <v>559</v>
      </c>
      <c r="V275" s="167" t="s">
        <v>2202</v>
      </c>
      <c r="W275" s="167" t="s">
        <v>2202</v>
      </c>
      <c r="X275" s="170" t="s">
        <v>6671</v>
      </c>
      <c r="Y275" s="170" t="s">
        <v>6747</v>
      </c>
      <c r="Z275" s="170" t="s">
        <v>6671</v>
      </c>
      <c r="AB275" s="184" t="s">
        <v>6823</v>
      </c>
      <c r="AC275" s="186" t="s">
        <v>2202</v>
      </c>
      <c r="AD275" s="170">
        <f>VLOOKUP(O275,CSAcctMap!A:B,2,FALSE)</f>
        <v>426500</v>
      </c>
      <c r="AE275" s="170" t="str">
        <f ca="1">VLOOKUP(AD275,CSAcctMap!B:F,5,FALSE)</f>
        <v>Notes Pay-Affiliates</v>
      </c>
    </row>
    <row r="276" spans="1:31" x14ac:dyDescent="0.2">
      <c r="A276" s="170" t="str">
        <f t="shared" si="8"/>
        <v>700.426500.0130.00000.000.000.100</v>
      </c>
      <c r="B276" s="184" t="s">
        <v>6823</v>
      </c>
      <c r="C276" s="185" t="s">
        <v>4649</v>
      </c>
      <c r="D276" s="186" t="s">
        <v>505</v>
      </c>
      <c r="E276" s="186" t="s">
        <v>4059</v>
      </c>
      <c r="F276" s="186" t="s">
        <v>2334</v>
      </c>
      <c r="G276" s="186" t="s">
        <v>2178</v>
      </c>
      <c r="H276" s="186" t="s">
        <v>2178</v>
      </c>
      <c r="I276" s="186" t="s">
        <v>555</v>
      </c>
      <c r="J276" s="186" t="s">
        <v>364</v>
      </c>
      <c r="K276" s="184"/>
      <c r="L276" s="187" t="str">
        <f t="shared" si="9"/>
        <v>700.251505.0130.00000.000.0000.0000.100.0000.0000</v>
      </c>
      <c r="M276" s="187" t="s">
        <v>5644</v>
      </c>
      <c r="N276" s="191">
        <v>700</v>
      </c>
      <c r="O276" s="189">
        <v>251505</v>
      </c>
      <c r="P276" s="195" t="s">
        <v>4059</v>
      </c>
      <c r="Q276" s="191" t="s">
        <v>2334</v>
      </c>
      <c r="R276" s="195" t="s">
        <v>2178</v>
      </c>
      <c r="S276" s="191" t="s">
        <v>2202</v>
      </c>
      <c r="T276" s="191" t="s">
        <v>2202</v>
      </c>
      <c r="U276" s="190" t="s">
        <v>555</v>
      </c>
      <c r="V276" s="167" t="s">
        <v>2202</v>
      </c>
      <c r="W276" s="167" t="s">
        <v>2202</v>
      </c>
      <c r="X276" s="170" t="s">
        <v>6815</v>
      </c>
      <c r="Y276" s="170" t="s">
        <v>6747</v>
      </c>
      <c r="Z276" s="170" t="s">
        <v>6671</v>
      </c>
      <c r="AB276" s="184" t="s">
        <v>6823</v>
      </c>
      <c r="AC276" s="186" t="s">
        <v>4059</v>
      </c>
      <c r="AD276" s="170">
        <f>VLOOKUP(O276,CSAcctMap!A:B,2,FALSE)</f>
        <v>426500</v>
      </c>
      <c r="AE276" s="170" t="str">
        <f ca="1">VLOOKUP(AD276,CSAcctMap!B:F,5,FALSE)</f>
        <v>Notes Pay-Affiliates</v>
      </c>
    </row>
    <row r="277" spans="1:31" x14ac:dyDescent="0.2">
      <c r="A277" s="170" t="str">
        <f t="shared" si="8"/>
        <v>700.426500.0130.00000.000.000.500</v>
      </c>
      <c r="B277" s="184" t="s">
        <v>6823</v>
      </c>
      <c r="C277" s="185" t="s">
        <v>4649</v>
      </c>
      <c r="D277" s="186" t="s">
        <v>505</v>
      </c>
      <c r="E277" s="186" t="s">
        <v>4059</v>
      </c>
      <c r="F277" s="186" t="s">
        <v>2334</v>
      </c>
      <c r="G277" s="186" t="s">
        <v>2178</v>
      </c>
      <c r="H277" s="186" t="s">
        <v>2178</v>
      </c>
      <c r="I277" s="186" t="s">
        <v>558</v>
      </c>
      <c r="J277" s="186" t="s">
        <v>364</v>
      </c>
      <c r="K277" s="184"/>
      <c r="L277" s="187" t="str">
        <f t="shared" si="9"/>
        <v>700.251505.0130.00000.000.0000.0000.500.0000.0000</v>
      </c>
      <c r="M277" s="187" t="s">
        <v>5644</v>
      </c>
      <c r="N277" s="191">
        <v>700</v>
      </c>
      <c r="O277" s="189">
        <v>251505</v>
      </c>
      <c r="P277" s="195" t="s">
        <v>4059</v>
      </c>
      <c r="Q277" s="191" t="s">
        <v>2334</v>
      </c>
      <c r="R277" s="195" t="s">
        <v>2178</v>
      </c>
      <c r="S277" s="191" t="s">
        <v>2202</v>
      </c>
      <c r="T277" s="191" t="s">
        <v>2202</v>
      </c>
      <c r="U277" s="190" t="s">
        <v>558</v>
      </c>
      <c r="V277" s="167" t="s">
        <v>2202</v>
      </c>
      <c r="W277" s="167" t="s">
        <v>2202</v>
      </c>
      <c r="X277" s="170" t="s">
        <v>6815</v>
      </c>
      <c r="Y277" s="170" t="s">
        <v>6747</v>
      </c>
      <c r="Z277" s="170" t="s">
        <v>6671</v>
      </c>
      <c r="AB277" s="184" t="s">
        <v>6823</v>
      </c>
      <c r="AC277" s="186" t="s">
        <v>4059</v>
      </c>
      <c r="AD277" s="170">
        <f>VLOOKUP(O277,CSAcctMap!A:B,2,FALSE)</f>
        <v>426500</v>
      </c>
      <c r="AE277" s="170" t="str">
        <f ca="1">VLOOKUP(AD277,CSAcctMap!B:F,5,FALSE)</f>
        <v>Notes Pay-Affiliates</v>
      </c>
    </row>
    <row r="278" spans="1:31" x14ac:dyDescent="0.2">
      <c r="A278" s="170" t="str">
        <f t="shared" si="8"/>
        <v>700.426500.0130.00000.000.000.600</v>
      </c>
      <c r="B278" s="184" t="s">
        <v>6823</v>
      </c>
      <c r="C278" s="185" t="s">
        <v>4649</v>
      </c>
      <c r="D278" s="186" t="s">
        <v>505</v>
      </c>
      <c r="E278" s="186" t="s">
        <v>4059</v>
      </c>
      <c r="F278" s="186" t="s">
        <v>2334</v>
      </c>
      <c r="G278" s="186" t="s">
        <v>2178</v>
      </c>
      <c r="H278" s="186" t="s">
        <v>2178</v>
      </c>
      <c r="I278" s="186" t="s">
        <v>554</v>
      </c>
      <c r="J278" s="186" t="s">
        <v>364</v>
      </c>
      <c r="K278" s="184"/>
      <c r="L278" s="187" t="str">
        <f t="shared" si="9"/>
        <v>700.251505.0130.00000.000.0000.0000.600.0000.0000</v>
      </c>
      <c r="M278" s="187" t="s">
        <v>5644</v>
      </c>
      <c r="N278" s="191">
        <v>700</v>
      </c>
      <c r="O278" s="189">
        <v>251505</v>
      </c>
      <c r="P278" s="195" t="s">
        <v>4059</v>
      </c>
      <c r="Q278" s="191" t="s">
        <v>2334</v>
      </c>
      <c r="R278" s="195" t="s">
        <v>2178</v>
      </c>
      <c r="S278" s="191" t="s">
        <v>2202</v>
      </c>
      <c r="T278" s="191" t="s">
        <v>2202</v>
      </c>
      <c r="U278" s="190" t="s">
        <v>554</v>
      </c>
      <c r="V278" s="167" t="s">
        <v>2202</v>
      </c>
      <c r="W278" s="167" t="s">
        <v>2202</v>
      </c>
      <c r="X278" s="170" t="s">
        <v>6815</v>
      </c>
      <c r="Y278" s="170" t="s">
        <v>6747</v>
      </c>
      <c r="Z278" s="170" t="s">
        <v>6671</v>
      </c>
      <c r="AB278" s="184" t="s">
        <v>6823</v>
      </c>
      <c r="AC278" s="186" t="s">
        <v>4059</v>
      </c>
      <c r="AD278" s="170">
        <f>VLOOKUP(O278,CSAcctMap!A:B,2,FALSE)</f>
        <v>426500</v>
      </c>
      <c r="AE278" s="170" t="str">
        <f ca="1">VLOOKUP(AD278,CSAcctMap!B:F,5,FALSE)</f>
        <v>Notes Pay-Affiliates</v>
      </c>
    </row>
    <row r="279" spans="1:31" x14ac:dyDescent="0.2">
      <c r="A279" s="170" t="str">
        <f t="shared" si="8"/>
        <v>700.426500.0130.00000.000.000.800</v>
      </c>
      <c r="B279" s="184" t="s">
        <v>6823</v>
      </c>
      <c r="C279" s="185" t="s">
        <v>4649</v>
      </c>
      <c r="D279" s="186" t="s">
        <v>505</v>
      </c>
      <c r="E279" s="186" t="s">
        <v>4059</v>
      </c>
      <c r="F279" s="186" t="s">
        <v>2334</v>
      </c>
      <c r="G279" s="186" t="s">
        <v>2178</v>
      </c>
      <c r="H279" s="186" t="s">
        <v>2178</v>
      </c>
      <c r="I279" s="186" t="s">
        <v>559</v>
      </c>
      <c r="J279" s="186" t="s">
        <v>364</v>
      </c>
      <c r="K279" s="184"/>
      <c r="L279" s="187" t="str">
        <f t="shared" si="9"/>
        <v>700.251505.0130.00000.000.0000.0000.800.0000.0000</v>
      </c>
      <c r="M279" s="187" t="s">
        <v>5644</v>
      </c>
      <c r="N279" s="191">
        <v>700</v>
      </c>
      <c r="O279" s="189">
        <v>251505</v>
      </c>
      <c r="P279" s="195" t="s">
        <v>4059</v>
      </c>
      <c r="Q279" s="191" t="s">
        <v>2334</v>
      </c>
      <c r="R279" s="195" t="s">
        <v>2178</v>
      </c>
      <c r="S279" s="191" t="s">
        <v>2202</v>
      </c>
      <c r="T279" s="191" t="s">
        <v>2202</v>
      </c>
      <c r="U279" s="190" t="s">
        <v>559</v>
      </c>
      <c r="V279" s="167" t="s">
        <v>2202</v>
      </c>
      <c r="W279" s="167" t="s">
        <v>2202</v>
      </c>
      <c r="X279" s="170" t="s">
        <v>6815</v>
      </c>
      <c r="Y279" s="170" t="s">
        <v>6747</v>
      </c>
      <c r="Z279" s="170" t="s">
        <v>6671</v>
      </c>
      <c r="AB279" s="184" t="s">
        <v>6823</v>
      </c>
      <c r="AC279" s="186" t="s">
        <v>4059</v>
      </c>
      <c r="AD279" s="170">
        <f>VLOOKUP(O279,CSAcctMap!A:B,2,FALSE)</f>
        <v>426500</v>
      </c>
      <c r="AE279" s="170" t="str">
        <f ca="1">VLOOKUP(AD279,CSAcctMap!B:F,5,FALSE)</f>
        <v>Notes Pay-Affiliates</v>
      </c>
    </row>
    <row r="280" spans="1:31" x14ac:dyDescent="0.2">
      <c r="A280" s="170" t="str">
        <f t="shared" si="8"/>
        <v>700.426500.0000.00000.000.000.100</v>
      </c>
      <c r="B280" s="184" t="s">
        <v>6823</v>
      </c>
      <c r="C280" s="185" t="s">
        <v>4649</v>
      </c>
      <c r="D280" s="186" t="s">
        <v>505</v>
      </c>
      <c r="E280" s="186" t="s">
        <v>2202</v>
      </c>
      <c r="F280" s="186" t="s">
        <v>2334</v>
      </c>
      <c r="G280" s="186" t="s">
        <v>2178</v>
      </c>
      <c r="H280" s="186" t="s">
        <v>2178</v>
      </c>
      <c r="I280" s="186" t="s">
        <v>555</v>
      </c>
      <c r="J280" s="186" t="s">
        <v>1214</v>
      </c>
      <c r="K280" s="184"/>
      <c r="L280" s="187" t="str">
        <f t="shared" si="9"/>
        <v>700.251505.0000.00000.000.0000.0000.100.0000.0000</v>
      </c>
      <c r="M280" s="187" t="s">
        <v>5644</v>
      </c>
      <c r="N280" s="191">
        <v>700</v>
      </c>
      <c r="O280" s="189">
        <v>251505</v>
      </c>
      <c r="P280" s="195" t="s">
        <v>2202</v>
      </c>
      <c r="Q280" s="191" t="s">
        <v>2334</v>
      </c>
      <c r="R280" s="195" t="s">
        <v>2178</v>
      </c>
      <c r="S280" s="191" t="s">
        <v>2202</v>
      </c>
      <c r="T280" s="191" t="s">
        <v>2202</v>
      </c>
      <c r="U280" s="190" t="s">
        <v>555</v>
      </c>
      <c r="V280" s="167" t="s">
        <v>2202</v>
      </c>
      <c r="W280" s="167" t="s">
        <v>2202</v>
      </c>
      <c r="X280" s="170" t="s">
        <v>6671</v>
      </c>
      <c r="Y280" s="170" t="s">
        <v>6747</v>
      </c>
      <c r="Z280" s="170" t="s">
        <v>6671</v>
      </c>
      <c r="AB280" s="184" t="s">
        <v>6823</v>
      </c>
      <c r="AC280" s="186" t="s">
        <v>2202</v>
      </c>
      <c r="AD280" s="170">
        <f>VLOOKUP(O280,CSAcctMap!A:B,2,FALSE)</f>
        <v>426500</v>
      </c>
      <c r="AE280" s="170" t="str">
        <f ca="1">VLOOKUP(AD280,CSAcctMap!B:F,5,FALSE)</f>
        <v>Notes Pay-Affiliates</v>
      </c>
    </row>
    <row r="281" spans="1:31" x14ac:dyDescent="0.2">
      <c r="A281" s="170" t="str">
        <f t="shared" si="8"/>
        <v>700.426510.0000.00000.000.000.500</v>
      </c>
      <c r="B281" s="184" t="s">
        <v>6824</v>
      </c>
      <c r="C281" s="185" t="s">
        <v>4649</v>
      </c>
      <c r="D281" s="186" t="s">
        <v>276</v>
      </c>
      <c r="E281" s="186" t="s">
        <v>2202</v>
      </c>
      <c r="F281" s="186" t="s">
        <v>2334</v>
      </c>
      <c r="G281" s="186" t="s">
        <v>2178</v>
      </c>
      <c r="H281" s="186" t="s">
        <v>2178</v>
      </c>
      <c r="I281" s="186" t="s">
        <v>558</v>
      </c>
      <c r="J281" s="186" t="s">
        <v>1214</v>
      </c>
      <c r="K281" s="184"/>
      <c r="L281" s="187" t="str">
        <f t="shared" si="9"/>
        <v>700.251510.0000.00000.000.0000.0000.500.0000.0000</v>
      </c>
      <c r="M281" s="187" t="s">
        <v>6614</v>
      </c>
      <c r="N281" s="191">
        <v>700</v>
      </c>
      <c r="O281" s="189">
        <v>251510</v>
      </c>
      <c r="P281" s="195" t="s">
        <v>2202</v>
      </c>
      <c r="Q281" s="191" t="s">
        <v>2334</v>
      </c>
      <c r="R281" s="195" t="s">
        <v>2178</v>
      </c>
      <c r="S281" s="191" t="s">
        <v>2202</v>
      </c>
      <c r="T281" s="191" t="s">
        <v>2202</v>
      </c>
      <c r="U281" s="190" t="s">
        <v>558</v>
      </c>
      <c r="V281" s="167" t="s">
        <v>2202</v>
      </c>
      <c r="W281" s="167" t="s">
        <v>2202</v>
      </c>
      <c r="X281" s="170" t="s">
        <v>6671</v>
      </c>
      <c r="Y281" s="170" t="s">
        <v>6747</v>
      </c>
      <c r="Z281" s="170" t="s">
        <v>6671</v>
      </c>
      <c r="AB281" s="184" t="s">
        <v>6824</v>
      </c>
      <c r="AC281" s="186" t="s">
        <v>2202</v>
      </c>
      <c r="AD281" s="170">
        <f>VLOOKUP(O281,CSAcctMap!A:B,2,FALSE)</f>
        <v>426510</v>
      </c>
      <c r="AE281" s="170" t="str">
        <f ca="1">VLOOKUP(AD281,CSAcctMap!B:F,5,FALSE)</f>
        <v>Notes Pay-Affiliates Current (Contra)</v>
      </c>
    </row>
    <row r="282" spans="1:31" x14ac:dyDescent="0.2">
      <c r="A282" s="170" t="str">
        <f t="shared" si="8"/>
        <v>700.426510.0000.00000.000.000.600</v>
      </c>
      <c r="B282" s="184" t="s">
        <v>6824</v>
      </c>
      <c r="C282" s="185" t="s">
        <v>4649</v>
      </c>
      <c r="D282" s="186" t="s">
        <v>276</v>
      </c>
      <c r="E282" s="186" t="s">
        <v>2202</v>
      </c>
      <c r="F282" s="186" t="s">
        <v>2334</v>
      </c>
      <c r="G282" s="186" t="s">
        <v>2178</v>
      </c>
      <c r="H282" s="186" t="s">
        <v>2178</v>
      </c>
      <c r="I282" s="186" t="s">
        <v>554</v>
      </c>
      <c r="J282" s="186" t="s">
        <v>1214</v>
      </c>
      <c r="K282" s="184"/>
      <c r="L282" s="187" t="str">
        <f t="shared" si="9"/>
        <v>700.251510.0000.00000.000.0000.0000.600.0000.0000</v>
      </c>
      <c r="M282" s="187" t="s">
        <v>6614</v>
      </c>
      <c r="N282" s="191">
        <v>700</v>
      </c>
      <c r="O282" s="189">
        <v>251510</v>
      </c>
      <c r="P282" s="195" t="s">
        <v>2202</v>
      </c>
      <c r="Q282" s="191" t="s">
        <v>2334</v>
      </c>
      <c r="R282" s="195" t="s">
        <v>2178</v>
      </c>
      <c r="S282" s="191" t="s">
        <v>2202</v>
      </c>
      <c r="T282" s="191" t="s">
        <v>2202</v>
      </c>
      <c r="U282" s="190" t="s">
        <v>554</v>
      </c>
      <c r="V282" s="167" t="s">
        <v>2202</v>
      </c>
      <c r="W282" s="167" t="s">
        <v>2202</v>
      </c>
      <c r="X282" s="170" t="s">
        <v>6671</v>
      </c>
      <c r="Y282" s="170" t="s">
        <v>6747</v>
      </c>
      <c r="Z282" s="170" t="s">
        <v>6671</v>
      </c>
      <c r="AB282" s="184" t="s">
        <v>6824</v>
      </c>
      <c r="AC282" s="186" t="s">
        <v>2202</v>
      </c>
      <c r="AD282" s="170">
        <f>VLOOKUP(O282,CSAcctMap!A:B,2,FALSE)</f>
        <v>426510</v>
      </c>
      <c r="AE282" s="170" t="str">
        <f ca="1">VLOOKUP(AD282,CSAcctMap!B:F,5,FALSE)</f>
        <v>Notes Pay-Affiliates Current (Contra)</v>
      </c>
    </row>
    <row r="283" spans="1:31" x14ac:dyDescent="0.2">
      <c r="A283" s="170" t="str">
        <f t="shared" si="8"/>
        <v>700.431010.0000.00000.000.000.000</v>
      </c>
      <c r="B283" s="184" t="s">
        <v>6825</v>
      </c>
      <c r="C283" s="185" t="s">
        <v>4649</v>
      </c>
      <c r="D283" s="186" t="s">
        <v>506</v>
      </c>
      <c r="E283" s="186" t="s">
        <v>2202</v>
      </c>
      <c r="F283" s="186" t="s">
        <v>2334</v>
      </c>
      <c r="G283" s="186" t="s">
        <v>2178</v>
      </c>
      <c r="H283" s="186" t="s">
        <v>2178</v>
      </c>
      <c r="I283" s="186" t="s">
        <v>2178</v>
      </c>
      <c r="J283" s="186" t="s">
        <v>1214</v>
      </c>
      <c r="K283" s="184"/>
      <c r="L283" s="187" t="str">
        <f t="shared" si="9"/>
        <v>700.260010.0000.00000.000.0000.0000.000.0000.0000</v>
      </c>
      <c r="M283" s="187" t="s">
        <v>5652</v>
      </c>
      <c r="N283" s="191">
        <v>700</v>
      </c>
      <c r="O283" s="189">
        <v>260010</v>
      </c>
      <c r="P283" s="195" t="s">
        <v>2202</v>
      </c>
      <c r="Q283" s="191" t="s">
        <v>2334</v>
      </c>
      <c r="R283" s="195" t="s">
        <v>2178</v>
      </c>
      <c r="S283" s="191" t="s">
        <v>2202</v>
      </c>
      <c r="T283" s="191" t="s">
        <v>2202</v>
      </c>
      <c r="U283" s="190" t="s">
        <v>2178</v>
      </c>
      <c r="V283" s="167" t="s">
        <v>2202</v>
      </c>
      <c r="W283" s="167" t="s">
        <v>2202</v>
      </c>
      <c r="X283" s="170" t="s">
        <v>6671</v>
      </c>
      <c r="Y283" s="170" t="s">
        <v>6747</v>
      </c>
      <c r="Z283" s="170" t="s">
        <v>6671</v>
      </c>
      <c r="AB283" s="184" t="s">
        <v>6825</v>
      </c>
      <c r="AC283" s="186" t="s">
        <v>2202</v>
      </c>
      <c r="AD283" s="170">
        <f>VLOOKUP(O283,CSAcctMap!A:B,2,FALSE)</f>
        <v>431010</v>
      </c>
      <c r="AE283" s="170" t="str">
        <f ca="1">VLOOKUP(AD283,CSAcctMap!B:F,5,FALSE)</f>
        <v>Unclaimed Property</v>
      </c>
    </row>
    <row r="284" spans="1:31" x14ac:dyDescent="0.2">
      <c r="A284" s="170" t="str">
        <f t="shared" si="8"/>
        <v>700.431050.0000.00000.000.000.000</v>
      </c>
      <c r="B284" s="184" t="s">
        <v>6826</v>
      </c>
      <c r="C284" s="185" t="s">
        <v>4649</v>
      </c>
      <c r="D284" s="186" t="s">
        <v>4816</v>
      </c>
      <c r="E284" s="186" t="s">
        <v>2202</v>
      </c>
      <c r="F284" s="186" t="s">
        <v>2334</v>
      </c>
      <c r="G284" s="186" t="s">
        <v>2178</v>
      </c>
      <c r="H284" s="186" t="s">
        <v>2178</v>
      </c>
      <c r="I284" s="186" t="s">
        <v>2178</v>
      </c>
      <c r="J284" s="186" t="s">
        <v>1214</v>
      </c>
      <c r="K284" s="184"/>
      <c r="L284" s="187" t="str">
        <f t="shared" si="9"/>
        <v>700.252505.0000.00000.000.0000.0000.000.0000.0000</v>
      </c>
      <c r="M284" s="187" t="s">
        <v>5649</v>
      </c>
      <c r="N284" s="191">
        <v>700</v>
      </c>
      <c r="O284" s="189">
        <v>252505</v>
      </c>
      <c r="P284" s="195" t="s">
        <v>2202</v>
      </c>
      <c r="Q284" s="191" t="s">
        <v>2334</v>
      </c>
      <c r="R284" s="195" t="s">
        <v>2178</v>
      </c>
      <c r="S284" s="191" t="s">
        <v>2202</v>
      </c>
      <c r="T284" s="191" t="s">
        <v>2202</v>
      </c>
      <c r="U284" s="190" t="s">
        <v>2178</v>
      </c>
      <c r="V284" s="167" t="s">
        <v>2202</v>
      </c>
      <c r="W284" s="167" t="s">
        <v>2202</v>
      </c>
      <c r="X284" s="170" t="s">
        <v>6671</v>
      </c>
      <c r="Y284" s="170" t="s">
        <v>6747</v>
      </c>
      <c r="Z284" s="170" t="s">
        <v>6671</v>
      </c>
      <c r="AB284" s="184" t="s">
        <v>6826</v>
      </c>
      <c r="AC284" s="186" t="s">
        <v>2202</v>
      </c>
      <c r="AD284" s="170">
        <f>VLOOKUP(O284,CSAcctMap!A:B,2,FALSE)</f>
        <v>431050</v>
      </c>
      <c r="AE284" s="170" t="str">
        <f ca="1">VLOOKUP(AD284,CSAcctMap!B:F,5,FALSE)</f>
        <v>Net Projected Pension Obligation</v>
      </c>
    </row>
    <row r="285" spans="1:31" x14ac:dyDescent="0.2">
      <c r="A285" s="170" t="str">
        <f t="shared" si="8"/>
        <v>700.434000.0000.00000.000.000.000</v>
      </c>
      <c r="B285" s="184" t="s">
        <v>6827</v>
      </c>
      <c r="C285" s="185" t="s">
        <v>4649</v>
      </c>
      <c r="D285" s="186" t="s">
        <v>508</v>
      </c>
      <c r="E285" s="186" t="s">
        <v>2202</v>
      </c>
      <c r="F285" s="186" t="s">
        <v>2334</v>
      </c>
      <c r="G285" s="186" t="s">
        <v>2178</v>
      </c>
      <c r="H285" s="186" t="s">
        <v>2178</v>
      </c>
      <c r="I285" s="186" t="s">
        <v>2178</v>
      </c>
      <c r="J285" s="186" t="s">
        <v>1214</v>
      </c>
      <c r="K285" s="184"/>
      <c r="L285" s="187" t="str">
        <f t="shared" si="9"/>
        <v>700.252005.0000.00000.000.0000.0000.000.0000.0000</v>
      </c>
      <c r="M285" s="187" t="s">
        <v>5645</v>
      </c>
      <c r="N285" s="191">
        <v>700</v>
      </c>
      <c r="O285" s="189">
        <v>252005</v>
      </c>
      <c r="P285" s="195" t="s">
        <v>2202</v>
      </c>
      <c r="Q285" s="191" t="s">
        <v>2334</v>
      </c>
      <c r="R285" s="195" t="s">
        <v>2178</v>
      </c>
      <c r="S285" s="191" t="s">
        <v>2202</v>
      </c>
      <c r="T285" s="191" t="s">
        <v>2202</v>
      </c>
      <c r="U285" s="190" t="s">
        <v>2178</v>
      </c>
      <c r="V285" s="167" t="s">
        <v>2202</v>
      </c>
      <c r="W285" s="167" t="s">
        <v>2202</v>
      </c>
      <c r="X285" s="170" t="s">
        <v>6671</v>
      </c>
      <c r="Y285" s="170" t="s">
        <v>6747</v>
      </c>
      <c r="Z285" s="170" t="s">
        <v>6671</v>
      </c>
      <c r="AB285" s="184" t="s">
        <v>6827</v>
      </c>
      <c r="AC285" s="186" t="s">
        <v>2202</v>
      </c>
      <c r="AD285" s="170">
        <f>VLOOKUP(O285,CSAcctMap!A:B,2,FALSE)</f>
        <v>434000</v>
      </c>
      <c r="AE285" s="170" t="str">
        <f ca="1">VLOOKUP(AD285,CSAcctMap!B:F,5,FALSE)</f>
        <v>Deferred income tax-Noncurrent liability</v>
      </c>
    </row>
    <row r="286" spans="1:31" x14ac:dyDescent="0.2">
      <c r="A286" s="170" t="str">
        <f t="shared" si="8"/>
        <v>700.434000.0000.00000.250.000.000</v>
      </c>
      <c r="B286" s="184" t="s">
        <v>6827</v>
      </c>
      <c r="C286" s="185" t="s">
        <v>4649</v>
      </c>
      <c r="D286" s="186" t="s">
        <v>508</v>
      </c>
      <c r="E286" s="186" t="s">
        <v>2202</v>
      </c>
      <c r="F286" s="186" t="s">
        <v>2334</v>
      </c>
      <c r="G286" s="186" t="s">
        <v>4648</v>
      </c>
      <c r="H286" s="186" t="s">
        <v>2178</v>
      </c>
      <c r="I286" s="186" t="s">
        <v>2178</v>
      </c>
      <c r="J286" s="186" t="s">
        <v>1214</v>
      </c>
      <c r="K286" s="184"/>
      <c r="L286" s="187" t="str">
        <f t="shared" si="9"/>
        <v>700.252005.0000.00000.025.0000.0000.000.0000.0000</v>
      </c>
      <c r="M286" s="187" t="s">
        <v>5645</v>
      </c>
      <c r="N286" s="191">
        <v>700</v>
      </c>
      <c r="O286" s="189">
        <v>252005</v>
      </c>
      <c r="P286" s="195" t="s">
        <v>2202</v>
      </c>
      <c r="Q286" s="191" t="s">
        <v>2334</v>
      </c>
      <c r="R286" s="195" t="s">
        <v>6692</v>
      </c>
      <c r="S286" s="191" t="s">
        <v>2202</v>
      </c>
      <c r="T286" s="191" t="s">
        <v>2202</v>
      </c>
      <c r="U286" s="190" t="s">
        <v>2178</v>
      </c>
      <c r="V286" s="167" t="s">
        <v>2202</v>
      </c>
      <c r="W286" s="167" t="s">
        <v>2202</v>
      </c>
      <c r="X286" s="170" t="s">
        <v>6671</v>
      </c>
      <c r="Y286" s="170" t="s">
        <v>6747</v>
      </c>
      <c r="Z286" s="170" t="s">
        <v>6671</v>
      </c>
      <c r="AB286" s="184" t="s">
        <v>6827</v>
      </c>
      <c r="AC286" s="186" t="s">
        <v>2202</v>
      </c>
      <c r="AD286" s="170">
        <f>VLOOKUP(O286,CSAcctMap!A:B,2,FALSE)</f>
        <v>434000</v>
      </c>
      <c r="AE286" s="170" t="str">
        <f ca="1">VLOOKUP(AD286,CSAcctMap!B:F,5,FALSE)</f>
        <v>Deferred income tax-Noncurrent liability</v>
      </c>
    </row>
    <row r="287" spans="1:31" x14ac:dyDescent="0.2">
      <c r="A287" s="170" t="str">
        <f t="shared" si="8"/>
        <v>700.434000.0230.00000.000.000.000</v>
      </c>
      <c r="B287" s="184" t="s">
        <v>6827</v>
      </c>
      <c r="C287" s="185" t="s">
        <v>4649</v>
      </c>
      <c r="D287" s="186" t="s">
        <v>508</v>
      </c>
      <c r="E287" s="186" t="s">
        <v>4063</v>
      </c>
      <c r="F287" s="186" t="s">
        <v>2334</v>
      </c>
      <c r="G287" s="186" t="s">
        <v>2178</v>
      </c>
      <c r="H287" s="186" t="s">
        <v>2178</v>
      </c>
      <c r="I287" s="186" t="s">
        <v>2178</v>
      </c>
      <c r="J287" s="186" t="s">
        <v>362</v>
      </c>
      <c r="K287" s="184"/>
      <c r="L287" s="187" t="str">
        <f t="shared" si="9"/>
        <v>700.252005.0230.00000.000.0000.0000.000.0000.0000</v>
      </c>
      <c r="M287" s="187" t="s">
        <v>5645</v>
      </c>
      <c r="N287" s="191">
        <v>700</v>
      </c>
      <c r="O287" s="189">
        <v>252005</v>
      </c>
      <c r="P287" s="195" t="s">
        <v>4063</v>
      </c>
      <c r="Q287" s="191" t="s">
        <v>2334</v>
      </c>
      <c r="R287" s="195" t="s">
        <v>2178</v>
      </c>
      <c r="S287" s="191" t="s">
        <v>2202</v>
      </c>
      <c r="T287" s="191" t="s">
        <v>2202</v>
      </c>
      <c r="U287" s="190" t="s">
        <v>2178</v>
      </c>
      <c r="V287" s="167" t="s">
        <v>2202</v>
      </c>
      <c r="W287" s="167" t="s">
        <v>2202</v>
      </c>
      <c r="X287" s="170" t="s">
        <v>6693</v>
      </c>
      <c r="Y287" s="170" t="s">
        <v>6747</v>
      </c>
      <c r="Z287" s="170" t="s">
        <v>6671</v>
      </c>
      <c r="AB287" s="184" t="s">
        <v>6827</v>
      </c>
      <c r="AC287" s="186" t="s">
        <v>4063</v>
      </c>
      <c r="AD287" s="170">
        <f>VLOOKUP(O287,CSAcctMap!A:B,2,FALSE)</f>
        <v>434000</v>
      </c>
      <c r="AE287" s="170" t="str">
        <f ca="1">VLOOKUP(AD287,CSAcctMap!B:F,5,FALSE)</f>
        <v>Deferred income tax-Noncurrent liability</v>
      </c>
    </row>
    <row r="288" spans="1:31" x14ac:dyDescent="0.2">
      <c r="A288" s="170" t="str">
        <f t="shared" si="8"/>
        <v>700.434000.0230.00000.250.000.000</v>
      </c>
      <c r="B288" s="184" t="s">
        <v>6827</v>
      </c>
      <c r="C288" s="185" t="s">
        <v>4649</v>
      </c>
      <c r="D288" s="186" t="s">
        <v>508</v>
      </c>
      <c r="E288" s="186" t="s">
        <v>4063</v>
      </c>
      <c r="F288" s="186" t="s">
        <v>2334</v>
      </c>
      <c r="G288" s="186" t="s">
        <v>4648</v>
      </c>
      <c r="H288" s="186" t="s">
        <v>2178</v>
      </c>
      <c r="I288" s="186" t="s">
        <v>2178</v>
      </c>
      <c r="J288" s="186" t="s">
        <v>362</v>
      </c>
      <c r="K288" s="184"/>
      <c r="L288" s="187" t="str">
        <f t="shared" si="9"/>
        <v>700.252005.0230.00000.025.0000.0000.000.0000.0000</v>
      </c>
      <c r="M288" s="187" t="s">
        <v>5645</v>
      </c>
      <c r="N288" s="191">
        <v>700</v>
      </c>
      <c r="O288" s="189">
        <v>252005</v>
      </c>
      <c r="P288" s="195" t="s">
        <v>4063</v>
      </c>
      <c r="Q288" s="191" t="s">
        <v>2334</v>
      </c>
      <c r="R288" s="195" t="s">
        <v>6692</v>
      </c>
      <c r="S288" s="191" t="s">
        <v>2202</v>
      </c>
      <c r="T288" s="191" t="s">
        <v>2202</v>
      </c>
      <c r="U288" s="190" t="s">
        <v>2178</v>
      </c>
      <c r="V288" s="167" t="s">
        <v>2202</v>
      </c>
      <c r="W288" s="167" t="s">
        <v>2202</v>
      </c>
      <c r="X288" s="170" t="s">
        <v>6693</v>
      </c>
      <c r="Y288" s="170" t="s">
        <v>6747</v>
      </c>
      <c r="Z288" s="170" t="s">
        <v>6671</v>
      </c>
      <c r="AB288" s="184" t="s">
        <v>6827</v>
      </c>
      <c r="AC288" s="186" t="s">
        <v>4063</v>
      </c>
      <c r="AD288" s="170">
        <f>VLOOKUP(O288,CSAcctMap!A:B,2,FALSE)</f>
        <v>434000</v>
      </c>
      <c r="AE288" s="170" t="str">
        <f ca="1">VLOOKUP(AD288,CSAcctMap!B:F,5,FALSE)</f>
        <v>Deferred income tax-Noncurrent liability</v>
      </c>
    </row>
    <row r="289" spans="1:31" x14ac:dyDescent="0.2">
      <c r="A289" s="170" t="str">
        <f t="shared" si="8"/>
        <v>700.436010.0000.00000.000.000.000</v>
      </c>
      <c r="B289" s="184" t="s">
        <v>6828</v>
      </c>
      <c r="C289" s="185" t="s">
        <v>4649</v>
      </c>
      <c r="D289" s="186" t="s">
        <v>3757</v>
      </c>
      <c r="E289" s="186" t="s">
        <v>2202</v>
      </c>
      <c r="F289" s="186" t="s">
        <v>2334</v>
      </c>
      <c r="G289" s="186" t="s">
        <v>2178</v>
      </c>
      <c r="H289" s="186" t="s">
        <v>2178</v>
      </c>
      <c r="I289" s="186" t="s">
        <v>2178</v>
      </c>
      <c r="J289" s="186" t="s">
        <v>1214</v>
      </c>
      <c r="K289" s="184"/>
      <c r="L289" s="187" t="str">
        <f t="shared" si="9"/>
        <v>700.214005.0000.00000.000.0000.0000.000.0000.0000</v>
      </c>
      <c r="M289" s="187" t="s">
        <v>5631</v>
      </c>
      <c r="N289" s="191">
        <v>700</v>
      </c>
      <c r="O289" s="191">
        <v>214005</v>
      </c>
      <c r="P289" s="195" t="s">
        <v>2202</v>
      </c>
      <c r="Q289" s="191" t="s">
        <v>2334</v>
      </c>
      <c r="R289" s="195" t="s">
        <v>2178</v>
      </c>
      <c r="S289" s="191" t="s">
        <v>2202</v>
      </c>
      <c r="T289" s="191" t="s">
        <v>2202</v>
      </c>
      <c r="U289" s="190" t="s">
        <v>2178</v>
      </c>
      <c r="V289" s="167" t="s">
        <v>2202</v>
      </c>
      <c r="W289" s="167" t="s">
        <v>2202</v>
      </c>
      <c r="X289" s="170" t="s">
        <v>6671</v>
      </c>
      <c r="Y289" s="170" t="s">
        <v>6747</v>
      </c>
      <c r="Z289" s="170" t="s">
        <v>6671</v>
      </c>
      <c r="AB289" s="184" t="s">
        <v>6828</v>
      </c>
      <c r="AC289" s="186" t="s">
        <v>2202</v>
      </c>
      <c r="AD289" s="170">
        <f>VLOOKUP(O289,CSAcctMap!A:B,2,FALSE)</f>
        <v>403000</v>
      </c>
      <c r="AE289" s="170" t="str">
        <f ca="1">VLOOKUP(AD289,CSAcctMap!B:F,5,FALSE)</f>
        <v>Advanced Billing</v>
      </c>
    </row>
    <row r="290" spans="1:31" x14ac:dyDescent="0.2">
      <c r="A290" s="170" t="str">
        <f t="shared" si="8"/>
        <v>700.436090.0000.00000.000.000.000</v>
      </c>
      <c r="B290" s="184" t="s">
        <v>6829</v>
      </c>
      <c r="C290" s="185" t="s">
        <v>4649</v>
      </c>
      <c r="D290" s="186" t="s">
        <v>5171</v>
      </c>
      <c r="E290" s="186" t="s">
        <v>2202</v>
      </c>
      <c r="F290" s="186" t="s">
        <v>2334</v>
      </c>
      <c r="G290" s="186" t="s">
        <v>2178</v>
      </c>
      <c r="H290" s="186" t="s">
        <v>2178</v>
      </c>
      <c r="I290" s="186" t="s">
        <v>2178</v>
      </c>
      <c r="J290" s="186" t="s">
        <v>1214</v>
      </c>
      <c r="K290" s="184"/>
      <c r="L290" s="187" t="str">
        <f t="shared" si="9"/>
        <v>700.214005.0000.00000.000.0000.0000.000.0000.0000</v>
      </c>
      <c r="M290" s="187" t="s">
        <v>5631</v>
      </c>
      <c r="N290" s="191">
        <v>700</v>
      </c>
      <c r="O290" s="189">
        <v>214005</v>
      </c>
      <c r="P290" s="195" t="s">
        <v>2202</v>
      </c>
      <c r="Q290" s="191" t="s">
        <v>2334</v>
      </c>
      <c r="R290" s="195" t="s">
        <v>2178</v>
      </c>
      <c r="S290" s="191" t="s">
        <v>2202</v>
      </c>
      <c r="T290" s="191" t="s">
        <v>2202</v>
      </c>
      <c r="U290" s="190" t="s">
        <v>2178</v>
      </c>
      <c r="V290" s="167" t="s">
        <v>2202</v>
      </c>
      <c r="W290" s="167" t="s">
        <v>2202</v>
      </c>
      <c r="X290" s="170" t="s">
        <v>6671</v>
      </c>
      <c r="Y290" s="170" t="s">
        <v>6747</v>
      </c>
      <c r="Z290" s="170" t="s">
        <v>6671</v>
      </c>
      <c r="AB290" s="184" t="s">
        <v>6829</v>
      </c>
      <c r="AC290" s="186" t="s">
        <v>2202</v>
      </c>
      <c r="AD290" s="170">
        <f>VLOOKUP(O290,CSAcctMap!A:B,2,FALSE)</f>
        <v>403000</v>
      </c>
      <c r="AE290" s="170" t="str">
        <f ca="1">VLOOKUP(AD290,CSAcctMap!B:F,5,FALSE)</f>
        <v>Advanced Billing</v>
      </c>
    </row>
    <row r="291" spans="1:31" x14ac:dyDescent="0.2">
      <c r="A291" s="170" t="str">
        <f t="shared" si="8"/>
        <v>700.451000.0000.00000.000.000.000</v>
      </c>
      <c r="B291" s="184" t="s">
        <v>6830</v>
      </c>
      <c r="C291" s="185" t="s">
        <v>4649</v>
      </c>
      <c r="D291" s="186" t="s">
        <v>510</v>
      </c>
      <c r="E291" s="186" t="s">
        <v>2202</v>
      </c>
      <c r="F291" s="186" t="s">
        <v>2334</v>
      </c>
      <c r="G291" s="186" t="s">
        <v>2178</v>
      </c>
      <c r="H291" s="186" t="s">
        <v>2178</v>
      </c>
      <c r="I291" s="186" t="s">
        <v>2178</v>
      </c>
      <c r="J291" s="186" t="s">
        <v>1214</v>
      </c>
      <c r="K291" s="184"/>
      <c r="L291" s="187" t="str">
        <f t="shared" si="9"/>
        <v>700.300010.0000.00000.000.0000.0000.000.0000.0000</v>
      </c>
      <c r="M291" s="187" t="s">
        <v>1091</v>
      </c>
      <c r="N291" s="191">
        <v>700</v>
      </c>
      <c r="O291" s="189">
        <v>300010</v>
      </c>
      <c r="P291" s="195" t="s">
        <v>2202</v>
      </c>
      <c r="Q291" s="191" t="s">
        <v>2334</v>
      </c>
      <c r="R291" s="195" t="s">
        <v>2178</v>
      </c>
      <c r="S291" s="191" t="s">
        <v>2202</v>
      </c>
      <c r="T291" s="191" t="s">
        <v>2202</v>
      </c>
      <c r="U291" s="190" t="s">
        <v>2178</v>
      </c>
      <c r="V291" s="167" t="s">
        <v>2202</v>
      </c>
      <c r="W291" s="167" t="s">
        <v>2202</v>
      </c>
      <c r="X291" s="170" t="s">
        <v>6671</v>
      </c>
      <c r="Y291" s="170" t="s">
        <v>6831</v>
      </c>
      <c r="Z291" s="170" t="s">
        <v>6671</v>
      </c>
      <c r="AB291" s="184" t="s">
        <v>6830</v>
      </c>
      <c r="AC291" s="186" t="s">
        <v>2202</v>
      </c>
      <c r="AD291" s="170">
        <f>VLOOKUP(O291,CSAcctMap!A:B,2,FALSE)</f>
        <v>451000</v>
      </c>
      <c r="AE291" s="170" t="str">
        <f ca="1">VLOOKUP(AD291,CSAcctMap!B:F,5,FALSE)</f>
        <v>Common Stock</v>
      </c>
    </row>
    <row r="292" spans="1:31" x14ac:dyDescent="0.2">
      <c r="A292" s="170" t="str">
        <f t="shared" si="8"/>
        <v>700.451000.0190.00000.000.000.000</v>
      </c>
      <c r="B292" s="184" t="s">
        <v>6830</v>
      </c>
      <c r="C292" s="185" t="s">
        <v>4649</v>
      </c>
      <c r="D292" s="186" t="s">
        <v>510</v>
      </c>
      <c r="E292" s="186" t="s">
        <v>4061</v>
      </c>
      <c r="F292" s="186" t="s">
        <v>2334</v>
      </c>
      <c r="G292" s="186" t="s">
        <v>2178</v>
      </c>
      <c r="H292" s="186" t="s">
        <v>2178</v>
      </c>
      <c r="I292" s="186" t="s">
        <v>2178</v>
      </c>
      <c r="J292" s="186" t="s">
        <v>363</v>
      </c>
      <c r="K292" s="184"/>
      <c r="L292" s="187" t="str">
        <f t="shared" si="9"/>
        <v>700.300010.0190.00000.000.0000.0000.000.0000.0000</v>
      </c>
      <c r="M292" s="187" t="s">
        <v>1091</v>
      </c>
      <c r="N292" s="191">
        <v>700</v>
      </c>
      <c r="O292" s="189">
        <v>300010</v>
      </c>
      <c r="P292" s="195" t="s">
        <v>4061</v>
      </c>
      <c r="Q292" s="191" t="s">
        <v>2334</v>
      </c>
      <c r="R292" s="195" t="s">
        <v>2178</v>
      </c>
      <c r="S292" s="191" t="s">
        <v>2202</v>
      </c>
      <c r="T292" s="191" t="s">
        <v>2202</v>
      </c>
      <c r="U292" s="190" t="s">
        <v>2178</v>
      </c>
      <c r="V292" s="167" t="s">
        <v>2202</v>
      </c>
      <c r="W292" s="167" t="s">
        <v>2202</v>
      </c>
      <c r="X292" s="170" t="s">
        <v>6704</v>
      </c>
      <c r="Y292" s="170" t="s">
        <v>6831</v>
      </c>
      <c r="Z292" s="170" t="s">
        <v>6671</v>
      </c>
      <c r="AB292" s="184" t="s">
        <v>6830</v>
      </c>
      <c r="AC292" s="186" t="s">
        <v>4061</v>
      </c>
      <c r="AD292" s="170">
        <f>VLOOKUP(O292,CSAcctMap!A:B,2,FALSE)</f>
        <v>451000</v>
      </c>
      <c r="AE292" s="170" t="str">
        <f ca="1">VLOOKUP(AD292,CSAcctMap!B:F,5,FALSE)</f>
        <v>Common Stock</v>
      </c>
    </row>
    <row r="293" spans="1:31" x14ac:dyDescent="0.2">
      <c r="A293" s="170" t="str">
        <f t="shared" si="8"/>
        <v>700.452000.0000.00000.000.000.000</v>
      </c>
      <c r="B293" s="184" t="s">
        <v>6832</v>
      </c>
      <c r="C293" s="185" t="s">
        <v>4649</v>
      </c>
      <c r="D293" s="186" t="s">
        <v>511</v>
      </c>
      <c r="E293" s="186" t="s">
        <v>2202</v>
      </c>
      <c r="F293" s="186" t="s">
        <v>2334</v>
      </c>
      <c r="G293" s="186" t="s">
        <v>2178</v>
      </c>
      <c r="H293" s="186" t="s">
        <v>2178</v>
      </c>
      <c r="I293" s="186" t="s">
        <v>2178</v>
      </c>
      <c r="J293" s="186" t="s">
        <v>1214</v>
      </c>
      <c r="K293" s="184"/>
      <c r="L293" s="187" t="str">
        <f t="shared" si="9"/>
        <v>700.302005.0000.00000.000.0000.0000.000.0000.0000</v>
      </c>
      <c r="M293" s="187" t="s">
        <v>1027</v>
      </c>
      <c r="N293" s="191">
        <v>700</v>
      </c>
      <c r="O293" s="189">
        <v>302005</v>
      </c>
      <c r="P293" s="195" t="s">
        <v>2202</v>
      </c>
      <c r="Q293" s="191" t="s">
        <v>2334</v>
      </c>
      <c r="R293" s="195" t="s">
        <v>2178</v>
      </c>
      <c r="S293" s="191" t="s">
        <v>2202</v>
      </c>
      <c r="T293" s="191" t="s">
        <v>2202</v>
      </c>
      <c r="U293" s="190" t="s">
        <v>2178</v>
      </c>
      <c r="V293" s="167" t="s">
        <v>2202</v>
      </c>
      <c r="W293" s="167" t="s">
        <v>2202</v>
      </c>
      <c r="X293" s="170" t="s">
        <v>6671</v>
      </c>
      <c r="Y293" s="170" t="s">
        <v>6831</v>
      </c>
      <c r="Z293" s="170" t="s">
        <v>6671</v>
      </c>
      <c r="AB293" s="184" t="s">
        <v>6832</v>
      </c>
      <c r="AC293" s="186" t="s">
        <v>2202</v>
      </c>
      <c r="AD293" s="170">
        <f>VLOOKUP(O293,CSAcctMap!A:B,2,FALSE)</f>
        <v>452000</v>
      </c>
      <c r="AE293" s="170" t="str">
        <f ca="1">VLOOKUP(AD293,CSAcctMap!B:F,5,FALSE)</f>
        <v>Additional Paid In Capital-Cash</v>
      </c>
    </row>
    <row r="294" spans="1:31" x14ac:dyDescent="0.2">
      <c r="A294" s="170" t="str">
        <f t="shared" si="8"/>
        <v>700.452000.0190.00000.000.000.000</v>
      </c>
      <c r="B294" s="184" t="s">
        <v>6832</v>
      </c>
      <c r="C294" s="185" t="s">
        <v>4649</v>
      </c>
      <c r="D294" s="186" t="s">
        <v>511</v>
      </c>
      <c r="E294" s="186" t="s">
        <v>4061</v>
      </c>
      <c r="F294" s="186" t="s">
        <v>2334</v>
      </c>
      <c r="G294" s="186" t="s">
        <v>2178</v>
      </c>
      <c r="H294" s="186" t="s">
        <v>2178</v>
      </c>
      <c r="I294" s="186" t="s">
        <v>2178</v>
      </c>
      <c r="J294" s="186" t="s">
        <v>363</v>
      </c>
      <c r="K294" s="184"/>
      <c r="L294" s="187" t="str">
        <f t="shared" si="9"/>
        <v>700.302005.0190.00000.000.0000.0000.000.0000.0000</v>
      </c>
      <c r="M294" s="187" t="s">
        <v>1027</v>
      </c>
      <c r="N294" s="191">
        <v>700</v>
      </c>
      <c r="O294" s="189">
        <v>302005</v>
      </c>
      <c r="P294" s="195" t="s">
        <v>4061</v>
      </c>
      <c r="Q294" s="191" t="s">
        <v>2334</v>
      </c>
      <c r="R294" s="195" t="s">
        <v>2178</v>
      </c>
      <c r="S294" s="191" t="s">
        <v>2202</v>
      </c>
      <c r="T294" s="191" t="s">
        <v>2202</v>
      </c>
      <c r="U294" s="190" t="s">
        <v>2178</v>
      </c>
      <c r="V294" s="167" t="s">
        <v>2202</v>
      </c>
      <c r="W294" s="167" t="s">
        <v>2202</v>
      </c>
      <c r="X294" s="170" t="s">
        <v>6704</v>
      </c>
      <c r="Y294" s="170" t="s">
        <v>6831</v>
      </c>
      <c r="Z294" s="170" t="s">
        <v>6671</v>
      </c>
      <c r="AB294" s="184" t="s">
        <v>6832</v>
      </c>
      <c r="AC294" s="186" t="s">
        <v>4061</v>
      </c>
      <c r="AD294" s="170">
        <f>VLOOKUP(O294,CSAcctMap!A:B,2,FALSE)</f>
        <v>452000</v>
      </c>
      <c r="AE294" s="170" t="str">
        <f ca="1">VLOOKUP(AD294,CSAcctMap!B:F,5,FALSE)</f>
        <v>Additional Paid In Capital-Cash</v>
      </c>
    </row>
    <row r="295" spans="1:31" x14ac:dyDescent="0.2">
      <c r="A295" s="170" t="str">
        <f t="shared" si="8"/>
        <v>700.452010.0000.00000.000.000.000</v>
      </c>
      <c r="B295" s="184" t="s">
        <v>6833</v>
      </c>
      <c r="C295" s="185" t="s">
        <v>4649</v>
      </c>
      <c r="D295" s="186" t="s">
        <v>512</v>
      </c>
      <c r="E295" s="186" t="s">
        <v>2202</v>
      </c>
      <c r="F295" s="186" t="s">
        <v>2334</v>
      </c>
      <c r="G295" s="186" t="s">
        <v>2178</v>
      </c>
      <c r="H295" s="186" t="s">
        <v>2178</v>
      </c>
      <c r="I295" s="186" t="s">
        <v>2178</v>
      </c>
      <c r="J295" s="186" t="s">
        <v>1214</v>
      </c>
      <c r="K295" s="184"/>
      <c r="L295" s="187" t="str">
        <f t="shared" si="9"/>
        <v>700.302010.0000.00000.000.0000.0000.000.0000.0000</v>
      </c>
      <c r="M295" s="187" t="s">
        <v>5659</v>
      </c>
      <c r="N295" s="191">
        <v>700</v>
      </c>
      <c r="O295" s="189">
        <v>302010</v>
      </c>
      <c r="P295" s="195" t="s">
        <v>2202</v>
      </c>
      <c r="Q295" s="191" t="s">
        <v>2334</v>
      </c>
      <c r="R295" s="195" t="s">
        <v>2178</v>
      </c>
      <c r="S295" s="191" t="s">
        <v>2202</v>
      </c>
      <c r="T295" s="191" t="s">
        <v>2202</v>
      </c>
      <c r="U295" s="190" t="s">
        <v>2178</v>
      </c>
      <c r="V295" s="167" t="s">
        <v>2202</v>
      </c>
      <c r="W295" s="167" t="s">
        <v>2202</v>
      </c>
      <c r="X295" s="170" t="s">
        <v>6671</v>
      </c>
      <c r="Y295" s="170" t="s">
        <v>6831</v>
      </c>
      <c r="Z295" s="170" t="s">
        <v>6671</v>
      </c>
      <c r="AB295" s="184" t="s">
        <v>6833</v>
      </c>
      <c r="AC295" s="186" t="s">
        <v>2202</v>
      </c>
      <c r="AD295" s="170">
        <f>VLOOKUP(O295,CSAcctMap!A:B,2,FALSE)</f>
        <v>452010</v>
      </c>
      <c r="AE295" s="170" t="str">
        <f ca="1">VLOOKUP(AD295,CSAcctMap!B:F,5,FALSE)</f>
        <v>AddL Paid In Capital-ESOP Value</v>
      </c>
    </row>
    <row r="296" spans="1:31" x14ac:dyDescent="0.2">
      <c r="A296" s="170" t="str">
        <f t="shared" si="8"/>
        <v>700.454010.0000.00000.000.000.000</v>
      </c>
      <c r="B296" s="184" t="s">
        <v>6834</v>
      </c>
      <c r="C296" s="185" t="s">
        <v>4649</v>
      </c>
      <c r="D296" s="186" t="s">
        <v>1032</v>
      </c>
      <c r="E296" s="186" t="s">
        <v>2202</v>
      </c>
      <c r="F296" s="186" t="s">
        <v>2334</v>
      </c>
      <c r="G296" s="186" t="s">
        <v>2178</v>
      </c>
      <c r="H296" s="186" t="s">
        <v>2178</v>
      </c>
      <c r="I296" s="186" t="s">
        <v>2178</v>
      </c>
      <c r="J296" s="186" t="s">
        <v>1214</v>
      </c>
      <c r="K296" s="184"/>
      <c r="L296" s="187" t="str">
        <f t="shared" si="9"/>
        <v>700.304015.0000.00000.000.0000.0000.000.0000.0000</v>
      </c>
      <c r="M296" s="187" t="s">
        <v>5664</v>
      </c>
      <c r="N296" s="191">
        <v>700</v>
      </c>
      <c r="O296" s="189">
        <v>304015</v>
      </c>
      <c r="P296" s="195" t="s">
        <v>2202</v>
      </c>
      <c r="Q296" s="191" t="s">
        <v>2334</v>
      </c>
      <c r="R296" s="195" t="s">
        <v>2178</v>
      </c>
      <c r="S296" s="191" t="s">
        <v>2202</v>
      </c>
      <c r="T296" s="191" t="s">
        <v>2202</v>
      </c>
      <c r="U296" s="190" t="s">
        <v>2178</v>
      </c>
      <c r="V296" s="167" t="s">
        <v>2202</v>
      </c>
      <c r="W296" s="167" t="s">
        <v>2202</v>
      </c>
      <c r="X296" s="170" t="s">
        <v>6671</v>
      </c>
      <c r="Y296" s="170" t="s">
        <v>6831</v>
      </c>
      <c r="Z296" s="170" t="s">
        <v>6671</v>
      </c>
      <c r="AB296" s="184" t="s">
        <v>6834</v>
      </c>
      <c r="AC296" s="186" t="s">
        <v>2202</v>
      </c>
      <c r="AD296" s="170">
        <f>VLOOKUP(O296,CSAcctMap!A:B,2,FALSE)</f>
        <v>454010</v>
      </c>
      <c r="AE296" s="170" t="str">
        <f ca="1">VLOOKUP(AD296,CSAcctMap!B:F,5,FALSE)</f>
        <v>Other Comprehensive Income: Net Pension</v>
      </c>
    </row>
    <row r="297" spans="1:31" x14ac:dyDescent="0.2">
      <c r="A297" s="170" t="str">
        <f t="shared" si="8"/>
        <v>700.454010.0190.00000.000.000.000</v>
      </c>
      <c r="B297" s="184" t="s">
        <v>6834</v>
      </c>
      <c r="C297" s="185" t="s">
        <v>4649</v>
      </c>
      <c r="D297" s="186" t="s">
        <v>1032</v>
      </c>
      <c r="E297" s="186" t="s">
        <v>4061</v>
      </c>
      <c r="F297" s="186" t="s">
        <v>2334</v>
      </c>
      <c r="G297" s="186" t="s">
        <v>2178</v>
      </c>
      <c r="H297" s="186" t="s">
        <v>2178</v>
      </c>
      <c r="I297" s="186" t="s">
        <v>2178</v>
      </c>
      <c r="J297" s="186" t="s">
        <v>363</v>
      </c>
      <c r="K297" s="184"/>
      <c r="L297" s="187" t="str">
        <f t="shared" si="9"/>
        <v>700.304015.0190.00000.000.0000.0000.000.0000.0000</v>
      </c>
      <c r="M297" s="187" t="s">
        <v>5664</v>
      </c>
      <c r="N297" s="191">
        <v>700</v>
      </c>
      <c r="O297" s="189">
        <v>304015</v>
      </c>
      <c r="P297" s="195" t="s">
        <v>4061</v>
      </c>
      <c r="Q297" s="191" t="s">
        <v>2334</v>
      </c>
      <c r="R297" s="195" t="s">
        <v>2178</v>
      </c>
      <c r="S297" s="191" t="s">
        <v>2202</v>
      </c>
      <c r="T297" s="191" t="s">
        <v>2202</v>
      </c>
      <c r="U297" s="190" t="s">
        <v>2178</v>
      </c>
      <c r="V297" s="167" t="s">
        <v>2202</v>
      </c>
      <c r="W297" s="167" t="s">
        <v>2202</v>
      </c>
      <c r="X297" s="170" t="s">
        <v>6704</v>
      </c>
      <c r="Y297" s="170" t="s">
        <v>6831</v>
      </c>
      <c r="Z297" s="170" t="s">
        <v>6671</v>
      </c>
      <c r="AB297" s="184" t="s">
        <v>6834</v>
      </c>
      <c r="AC297" s="186" t="s">
        <v>4061</v>
      </c>
      <c r="AD297" s="170">
        <f>VLOOKUP(O297,CSAcctMap!A:B,2,FALSE)</f>
        <v>454010</v>
      </c>
      <c r="AE297" s="170" t="str">
        <f ca="1">VLOOKUP(AD297,CSAcctMap!B:F,5,FALSE)</f>
        <v>Other Comprehensive Income: Net Pension</v>
      </c>
    </row>
    <row r="298" spans="1:31" x14ac:dyDescent="0.2">
      <c r="A298" s="170" t="str">
        <f t="shared" si="8"/>
        <v>700.454011.0000.00000.000.000.000</v>
      </c>
      <c r="B298" s="184" t="s">
        <v>6835</v>
      </c>
      <c r="C298" s="185" t="s">
        <v>4649</v>
      </c>
      <c r="D298" s="186" t="s">
        <v>1033</v>
      </c>
      <c r="E298" s="186" t="s">
        <v>2202</v>
      </c>
      <c r="F298" s="186" t="s">
        <v>2334</v>
      </c>
      <c r="G298" s="186" t="s">
        <v>2178</v>
      </c>
      <c r="H298" s="186" t="s">
        <v>2178</v>
      </c>
      <c r="I298" s="186" t="s">
        <v>2178</v>
      </c>
      <c r="J298" s="186" t="s">
        <v>1214</v>
      </c>
      <c r="K298" s="184"/>
      <c r="L298" s="187" t="str">
        <f t="shared" si="9"/>
        <v>700.304016.0000.00000.000.0000.0000.000.0000.0000</v>
      </c>
      <c r="M298" s="187" t="s">
        <v>5665</v>
      </c>
      <c r="N298" s="191">
        <v>700</v>
      </c>
      <c r="O298" s="189">
        <v>304016</v>
      </c>
      <c r="P298" s="195" t="s">
        <v>2202</v>
      </c>
      <c r="Q298" s="191" t="s">
        <v>2334</v>
      </c>
      <c r="R298" s="195" t="s">
        <v>2178</v>
      </c>
      <c r="S298" s="191" t="s">
        <v>2202</v>
      </c>
      <c r="T298" s="191" t="s">
        <v>2202</v>
      </c>
      <c r="U298" s="190" t="s">
        <v>2178</v>
      </c>
      <c r="V298" s="167" t="s">
        <v>2202</v>
      </c>
      <c r="W298" s="167" t="s">
        <v>2202</v>
      </c>
      <c r="X298" s="170" t="s">
        <v>6671</v>
      </c>
      <c r="Y298" s="170" t="s">
        <v>6831</v>
      </c>
      <c r="Z298" s="170" t="s">
        <v>6671</v>
      </c>
      <c r="AB298" s="184" t="s">
        <v>6835</v>
      </c>
      <c r="AC298" s="186" t="s">
        <v>2202</v>
      </c>
      <c r="AD298" s="170">
        <f>VLOOKUP(O298,CSAcctMap!A:B,2,FALSE)</f>
        <v>454011</v>
      </c>
      <c r="AE298" s="170" t="str">
        <f ca="1">VLOOKUP(AD298,CSAcctMap!B:F,5,FALSE)</f>
        <v>OCI Tax Effect: Net Pension</v>
      </c>
    </row>
    <row r="299" spans="1:31" x14ac:dyDescent="0.2">
      <c r="A299" s="170" t="str">
        <f t="shared" si="8"/>
        <v>700.454011.0000.00000.250.000.000</v>
      </c>
      <c r="B299" s="184" t="s">
        <v>6835</v>
      </c>
      <c r="C299" s="185" t="s">
        <v>4649</v>
      </c>
      <c r="D299" s="186" t="s">
        <v>1033</v>
      </c>
      <c r="E299" s="186" t="s">
        <v>2202</v>
      </c>
      <c r="F299" s="186" t="s">
        <v>2334</v>
      </c>
      <c r="G299" s="186" t="s">
        <v>4648</v>
      </c>
      <c r="H299" s="186" t="s">
        <v>2178</v>
      </c>
      <c r="I299" s="186" t="s">
        <v>2178</v>
      </c>
      <c r="J299" s="186" t="s">
        <v>1214</v>
      </c>
      <c r="K299" s="184"/>
      <c r="L299" s="187" t="str">
        <f t="shared" si="9"/>
        <v>700.304016.0000.00000.025.0000.0000.000.0000.0000</v>
      </c>
      <c r="M299" s="187" t="s">
        <v>5665</v>
      </c>
      <c r="N299" s="191">
        <v>700</v>
      </c>
      <c r="O299" s="189">
        <v>304016</v>
      </c>
      <c r="P299" s="195" t="s">
        <v>2202</v>
      </c>
      <c r="Q299" s="191" t="s">
        <v>2334</v>
      </c>
      <c r="R299" s="195" t="s">
        <v>6692</v>
      </c>
      <c r="S299" s="191" t="s">
        <v>2202</v>
      </c>
      <c r="T299" s="191" t="s">
        <v>2202</v>
      </c>
      <c r="U299" s="190" t="s">
        <v>2178</v>
      </c>
      <c r="V299" s="167" t="s">
        <v>2202</v>
      </c>
      <c r="W299" s="167" t="s">
        <v>2202</v>
      </c>
      <c r="X299" s="170" t="s">
        <v>6671</v>
      </c>
      <c r="Y299" s="170" t="s">
        <v>6831</v>
      </c>
      <c r="Z299" s="170" t="s">
        <v>6671</v>
      </c>
      <c r="AB299" s="184" t="s">
        <v>6835</v>
      </c>
      <c r="AC299" s="186" t="s">
        <v>2202</v>
      </c>
      <c r="AD299" s="170">
        <f>VLOOKUP(O299,CSAcctMap!A:B,2,FALSE)</f>
        <v>454011</v>
      </c>
      <c r="AE299" s="170" t="str">
        <f ca="1">VLOOKUP(AD299,CSAcctMap!B:F,5,FALSE)</f>
        <v>OCI Tax Effect: Net Pension</v>
      </c>
    </row>
    <row r="300" spans="1:31" x14ac:dyDescent="0.2">
      <c r="A300" s="170" t="str">
        <f t="shared" si="8"/>
        <v>700.454011.0230.00000.000.000.000</v>
      </c>
      <c r="B300" s="184" t="s">
        <v>6835</v>
      </c>
      <c r="C300" s="185" t="s">
        <v>4649</v>
      </c>
      <c r="D300" s="186" t="s">
        <v>1033</v>
      </c>
      <c r="E300" s="186" t="s">
        <v>4063</v>
      </c>
      <c r="F300" s="186" t="s">
        <v>2334</v>
      </c>
      <c r="G300" s="186" t="s">
        <v>2178</v>
      </c>
      <c r="H300" s="186" t="s">
        <v>2178</v>
      </c>
      <c r="I300" s="186" t="s">
        <v>2178</v>
      </c>
      <c r="J300" s="186" t="s">
        <v>362</v>
      </c>
      <c r="K300" s="184"/>
      <c r="L300" s="187" t="str">
        <f t="shared" si="9"/>
        <v>700.304016.0230.00000.000.0000.0000.000.0000.0000</v>
      </c>
      <c r="M300" s="187" t="s">
        <v>5665</v>
      </c>
      <c r="N300" s="191">
        <v>700</v>
      </c>
      <c r="O300" s="189">
        <v>304016</v>
      </c>
      <c r="P300" s="195" t="s">
        <v>4063</v>
      </c>
      <c r="Q300" s="191" t="s">
        <v>2334</v>
      </c>
      <c r="R300" s="195" t="s">
        <v>2178</v>
      </c>
      <c r="S300" s="191" t="s">
        <v>2202</v>
      </c>
      <c r="T300" s="191" t="s">
        <v>2202</v>
      </c>
      <c r="U300" s="190" t="s">
        <v>2178</v>
      </c>
      <c r="V300" s="167" t="s">
        <v>2202</v>
      </c>
      <c r="W300" s="167" t="s">
        <v>2202</v>
      </c>
      <c r="X300" s="170" t="s">
        <v>6693</v>
      </c>
      <c r="Y300" s="170" t="s">
        <v>6831</v>
      </c>
      <c r="Z300" s="170" t="s">
        <v>6671</v>
      </c>
      <c r="AB300" s="184" t="s">
        <v>6835</v>
      </c>
      <c r="AC300" s="186" t="s">
        <v>4063</v>
      </c>
      <c r="AD300" s="170">
        <f>VLOOKUP(O300,CSAcctMap!A:B,2,FALSE)</f>
        <v>454011</v>
      </c>
      <c r="AE300" s="170" t="str">
        <f ca="1">VLOOKUP(AD300,CSAcctMap!B:F,5,FALSE)</f>
        <v>OCI Tax Effect: Net Pension</v>
      </c>
    </row>
    <row r="301" spans="1:31" x14ac:dyDescent="0.2">
      <c r="A301" s="170" t="str">
        <f t="shared" si="8"/>
        <v>700.454011.0230.00000.250.000.000</v>
      </c>
      <c r="B301" s="184" t="s">
        <v>6835</v>
      </c>
      <c r="C301" s="185" t="s">
        <v>4649</v>
      </c>
      <c r="D301" s="186" t="s">
        <v>1033</v>
      </c>
      <c r="E301" s="186" t="s">
        <v>4063</v>
      </c>
      <c r="F301" s="186" t="s">
        <v>2334</v>
      </c>
      <c r="G301" s="186" t="s">
        <v>4648</v>
      </c>
      <c r="H301" s="186" t="s">
        <v>2178</v>
      </c>
      <c r="I301" s="186" t="s">
        <v>2178</v>
      </c>
      <c r="J301" s="186" t="s">
        <v>362</v>
      </c>
      <c r="K301" s="184"/>
      <c r="L301" s="187" t="str">
        <f t="shared" si="9"/>
        <v>700.304016.0230.00000.025.0000.0000.000.0000.0000</v>
      </c>
      <c r="M301" s="187" t="s">
        <v>5665</v>
      </c>
      <c r="N301" s="191">
        <v>700</v>
      </c>
      <c r="O301" s="189">
        <v>304016</v>
      </c>
      <c r="P301" s="195" t="s">
        <v>4063</v>
      </c>
      <c r="Q301" s="191" t="s">
        <v>2334</v>
      </c>
      <c r="R301" s="195" t="s">
        <v>6692</v>
      </c>
      <c r="S301" s="191" t="s">
        <v>2202</v>
      </c>
      <c r="T301" s="191" t="s">
        <v>2202</v>
      </c>
      <c r="U301" s="190" t="s">
        <v>2178</v>
      </c>
      <c r="V301" s="167" t="s">
        <v>2202</v>
      </c>
      <c r="W301" s="167" t="s">
        <v>2202</v>
      </c>
      <c r="X301" s="170" t="s">
        <v>6693</v>
      </c>
      <c r="Y301" s="170" t="s">
        <v>6831</v>
      </c>
      <c r="Z301" s="170" t="s">
        <v>6671</v>
      </c>
      <c r="AB301" s="184" t="s">
        <v>6835</v>
      </c>
      <c r="AC301" s="186" t="s">
        <v>4063</v>
      </c>
      <c r="AD301" s="170">
        <f>VLOOKUP(O301,CSAcctMap!A:B,2,FALSE)</f>
        <v>454011</v>
      </c>
      <c r="AE301" s="170" t="str">
        <f ca="1">VLOOKUP(AD301,CSAcctMap!B:F,5,FALSE)</f>
        <v>OCI Tax Effect: Net Pension</v>
      </c>
    </row>
    <row r="302" spans="1:31" x14ac:dyDescent="0.2">
      <c r="A302" s="170" t="str">
        <f t="shared" si="8"/>
        <v>700.455000.0000.00000.000.000.000</v>
      </c>
      <c r="B302" s="184" t="s">
        <v>6836</v>
      </c>
      <c r="C302" s="185" t="s">
        <v>4649</v>
      </c>
      <c r="D302" s="186" t="s">
        <v>515</v>
      </c>
      <c r="E302" s="186" t="s">
        <v>2202</v>
      </c>
      <c r="F302" s="186" t="s">
        <v>2334</v>
      </c>
      <c r="G302" s="186" t="s">
        <v>2178</v>
      </c>
      <c r="H302" s="186" t="s">
        <v>2178</v>
      </c>
      <c r="I302" s="186" t="s">
        <v>2178</v>
      </c>
      <c r="J302" s="186" t="s">
        <v>1214</v>
      </c>
      <c r="K302" s="184"/>
      <c r="L302" s="187" t="str">
        <f t="shared" si="9"/>
        <v>700.303005.0000.00000.000.0000.0000.000.0000.0000</v>
      </c>
      <c r="M302" s="187" t="s">
        <v>1107</v>
      </c>
      <c r="N302" s="191">
        <v>700</v>
      </c>
      <c r="O302" s="189">
        <v>303005</v>
      </c>
      <c r="P302" s="195" t="s">
        <v>2202</v>
      </c>
      <c r="Q302" s="191" t="s">
        <v>2334</v>
      </c>
      <c r="R302" s="195" t="s">
        <v>2178</v>
      </c>
      <c r="S302" s="191" t="s">
        <v>2202</v>
      </c>
      <c r="T302" s="191" t="s">
        <v>2202</v>
      </c>
      <c r="U302" s="190" t="s">
        <v>2178</v>
      </c>
      <c r="V302" s="167" t="s">
        <v>2202</v>
      </c>
      <c r="W302" s="167" t="s">
        <v>2202</v>
      </c>
      <c r="X302" s="170" t="s">
        <v>6671</v>
      </c>
      <c r="Y302" s="170" t="s">
        <v>6831</v>
      </c>
      <c r="Z302" s="170" t="s">
        <v>6671</v>
      </c>
      <c r="AB302" s="184" t="s">
        <v>6836</v>
      </c>
      <c r="AC302" s="186" t="s">
        <v>2202</v>
      </c>
      <c r="AD302" s="170">
        <f>VLOOKUP(O302,CSAcctMap!A:B,2,FALSE)</f>
        <v>455000</v>
      </c>
      <c r="AE302" s="170" t="str">
        <f ca="1">VLOOKUP(AD302,CSAcctMap!B:F,5,FALSE)</f>
        <v>Retained Earnings</v>
      </c>
    </row>
    <row r="303" spans="1:31" x14ac:dyDescent="0.2">
      <c r="A303" s="170" t="str">
        <f t="shared" si="8"/>
        <v>700.455010.0000.00000.000.000.000</v>
      </c>
      <c r="B303" s="184" t="s">
        <v>6837</v>
      </c>
      <c r="C303" s="185" t="s">
        <v>4649</v>
      </c>
      <c r="D303" s="186" t="s">
        <v>516</v>
      </c>
      <c r="E303" s="186" t="s">
        <v>2202</v>
      </c>
      <c r="F303" s="186" t="s">
        <v>2334</v>
      </c>
      <c r="G303" s="186" t="s">
        <v>2178</v>
      </c>
      <c r="H303" s="186" t="s">
        <v>2178</v>
      </c>
      <c r="I303" s="186" t="s">
        <v>2178</v>
      </c>
      <c r="J303" s="186" t="s">
        <v>1214</v>
      </c>
      <c r="K303" s="184"/>
      <c r="L303" s="187" t="str">
        <f t="shared" si="9"/>
        <v>700.303010.0000.00000.000.0000.0000.000.0000.0000</v>
      </c>
      <c r="M303" s="187" t="s">
        <v>2902</v>
      </c>
      <c r="N303" s="191">
        <v>700</v>
      </c>
      <c r="O303" s="189">
        <v>303010</v>
      </c>
      <c r="P303" s="195" t="s">
        <v>2202</v>
      </c>
      <c r="Q303" s="191" t="s">
        <v>2334</v>
      </c>
      <c r="R303" s="195" t="s">
        <v>2178</v>
      </c>
      <c r="S303" s="191" t="s">
        <v>2202</v>
      </c>
      <c r="T303" s="191" t="s">
        <v>2202</v>
      </c>
      <c r="U303" s="190" t="s">
        <v>2178</v>
      </c>
      <c r="V303" s="167" t="s">
        <v>2202</v>
      </c>
      <c r="W303" s="167" t="s">
        <v>2202</v>
      </c>
      <c r="X303" s="170" t="s">
        <v>6671</v>
      </c>
      <c r="Y303" s="170" t="s">
        <v>6831</v>
      </c>
      <c r="Z303" s="170" t="s">
        <v>6671</v>
      </c>
      <c r="AB303" s="184" t="s">
        <v>6837</v>
      </c>
      <c r="AC303" s="186" t="s">
        <v>2202</v>
      </c>
      <c r="AD303" s="170">
        <f>VLOOKUP(O303,CSAcctMap!A:B,2,FALSE)</f>
        <v>455010</v>
      </c>
      <c r="AE303" s="170" t="str">
        <f ca="1">VLOOKUP(AD303,CSAcctMap!B:F,5,FALSE)</f>
        <v>Dividends Paid (Standard)</v>
      </c>
    </row>
    <row r="304" spans="1:31" x14ac:dyDescent="0.2">
      <c r="A304" s="170" t="str">
        <f t="shared" si="8"/>
        <v>700.455010.0000.00000.000.000.800</v>
      </c>
      <c r="B304" s="184" t="s">
        <v>6837</v>
      </c>
      <c r="C304" s="185" t="s">
        <v>4649</v>
      </c>
      <c r="D304" s="186" t="s">
        <v>516</v>
      </c>
      <c r="E304" s="186" t="s">
        <v>2202</v>
      </c>
      <c r="F304" s="186" t="s">
        <v>2334</v>
      </c>
      <c r="G304" s="186" t="s">
        <v>2178</v>
      </c>
      <c r="H304" s="186" t="s">
        <v>2178</v>
      </c>
      <c r="I304" s="186" t="s">
        <v>559</v>
      </c>
      <c r="J304" s="186" t="s">
        <v>1214</v>
      </c>
      <c r="K304" s="184"/>
      <c r="L304" s="187" t="str">
        <f t="shared" si="9"/>
        <v>700.303010.0000.00000.000.0000.0000.800.0000.0000</v>
      </c>
      <c r="M304" s="187" t="s">
        <v>2902</v>
      </c>
      <c r="N304" s="191">
        <v>700</v>
      </c>
      <c r="O304" s="189">
        <v>303010</v>
      </c>
      <c r="P304" s="195" t="s">
        <v>2202</v>
      </c>
      <c r="Q304" s="191" t="s">
        <v>2334</v>
      </c>
      <c r="R304" s="195" t="s">
        <v>2178</v>
      </c>
      <c r="S304" s="191" t="s">
        <v>2202</v>
      </c>
      <c r="T304" s="191" t="s">
        <v>2202</v>
      </c>
      <c r="U304" s="190" t="s">
        <v>559</v>
      </c>
      <c r="V304" s="167" t="s">
        <v>2202</v>
      </c>
      <c r="W304" s="167" t="s">
        <v>2202</v>
      </c>
      <c r="X304" s="170" t="s">
        <v>6671</v>
      </c>
      <c r="Y304" s="170" t="s">
        <v>6831</v>
      </c>
      <c r="Z304" s="170" t="s">
        <v>6671</v>
      </c>
      <c r="AB304" s="184" t="s">
        <v>6837</v>
      </c>
      <c r="AC304" s="186" t="s">
        <v>2202</v>
      </c>
      <c r="AD304" s="170">
        <f>VLOOKUP(O304,CSAcctMap!A:B,2,FALSE)</f>
        <v>455010</v>
      </c>
      <c r="AE304" s="170" t="str">
        <f ca="1">VLOOKUP(AD304,CSAcctMap!B:F,5,FALSE)</f>
        <v>Dividends Paid (Standard)</v>
      </c>
    </row>
    <row r="305" spans="1:31" x14ac:dyDescent="0.2">
      <c r="A305" s="170" t="str">
        <f t="shared" si="8"/>
        <v>700.455020.0000.00000.000.000.800</v>
      </c>
      <c r="B305" s="184" t="s">
        <v>6838</v>
      </c>
      <c r="C305" s="185" t="s">
        <v>4649</v>
      </c>
      <c r="D305" s="186" t="s">
        <v>278</v>
      </c>
      <c r="E305" s="186" t="s">
        <v>2202</v>
      </c>
      <c r="F305" s="186" t="s">
        <v>2334</v>
      </c>
      <c r="G305" s="186" t="s">
        <v>2178</v>
      </c>
      <c r="H305" s="186" t="s">
        <v>2178</v>
      </c>
      <c r="I305" s="186" t="s">
        <v>559</v>
      </c>
      <c r="J305" s="186" t="s">
        <v>1214</v>
      </c>
      <c r="K305" s="184"/>
      <c r="L305" s="187" t="str">
        <f t="shared" si="9"/>
        <v>700.303010.0000.00000.000.0000.0000.800.0000.0000</v>
      </c>
      <c r="M305" s="187" t="s">
        <v>2902</v>
      </c>
      <c r="N305" s="191">
        <v>700</v>
      </c>
      <c r="O305" s="189">
        <v>303010</v>
      </c>
      <c r="P305" s="195" t="s">
        <v>2202</v>
      </c>
      <c r="Q305" s="191" t="s">
        <v>2334</v>
      </c>
      <c r="R305" s="195" t="s">
        <v>2178</v>
      </c>
      <c r="S305" s="191" t="s">
        <v>2202</v>
      </c>
      <c r="T305" s="191" t="s">
        <v>2202</v>
      </c>
      <c r="U305" s="190" t="s">
        <v>559</v>
      </c>
      <c r="V305" s="167" t="s">
        <v>2202</v>
      </c>
      <c r="W305" s="167" t="s">
        <v>2202</v>
      </c>
      <c r="X305" s="170" t="s">
        <v>6671</v>
      </c>
      <c r="Y305" s="170" t="s">
        <v>6831</v>
      </c>
      <c r="Z305" s="170" t="s">
        <v>6671</v>
      </c>
      <c r="AB305" s="184" t="s">
        <v>6838</v>
      </c>
      <c r="AC305" s="186" t="s">
        <v>2202</v>
      </c>
      <c r="AD305" s="170">
        <f>VLOOKUP(O305,CSAcctMap!A:B,2,FALSE)</f>
        <v>455010</v>
      </c>
      <c r="AE305" s="170" t="str">
        <f ca="1">VLOOKUP(AD305,CSAcctMap!B:F,5,FALSE)</f>
        <v>Dividends Paid (Standard)</v>
      </c>
    </row>
    <row r="306" spans="1:31" x14ac:dyDescent="0.2">
      <c r="A306" s="170" t="str">
        <f t="shared" si="8"/>
        <v>700.500100.0000.00000.250.000.000</v>
      </c>
      <c r="B306" s="184" t="s">
        <v>6839</v>
      </c>
      <c r="C306" s="185" t="s">
        <v>4649</v>
      </c>
      <c r="D306" s="186" t="s">
        <v>517</v>
      </c>
      <c r="E306" s="186" t="s">
        <v>2202</v>
      </c>
      <c r="F306" s="186" t="s">
        <v>2334</v>
      </c>
      <c r="G306" s="186" t="s">
        <v>4648</v>
      </c>
      <c r="H306" s="186" t="s">
        <v>2178</v>
      </c>
      <c r="I306" s="186" t="s">
        <v>2178</v>
      </c>
      <c r="J306" s="186" t="s">
        <v>1214</v>
      </c>
      <c r="K306" s="184"/>
      <c r="L306" s="187" t="str">
        <f t="shared" si="9"/>
        <v>700.401101.3800.00000.025.4000.0000.000.0000.0000</v>
      </c>
      <c r="M306" s="187" t="s">
        <v>4013</v>
      </c>
      <c r="N306" s="191">
        <v>700</v>
      </c>
      <c r="O306" s="199">
        <v>401101</v>
      </c>
      <c r="P306" s="195" t="s">
        <v>6840</v>
      </c>
      <c r="Q306" s="191" t="s">
        <v>2334</v>
      </c>
      <c r="R306" s="195" t="s">
        <v>6692</v>
      </c>
      <c r="S306" s="200" t="s">
        <v>6841</v>
      </c>
      <c r="T306" s="191" t="s">
        <v>2202</v>
      </c>
      <c r="U306" s="190" t="s">
        <v>2178</v>
      </c>
      <c r="V306" s="167" t="s">
        <v>2202</v>
      </c>
      <c r="W306" s="167" t="s">
        <v>2202</v>
      </c>
      <c r="X306" s="170" t="s">
        <v>6671</v>
      </c>
      <c r="Y306" s="170" t="s">
        <v>6842</v>
      </c>
      <c r="Z306" s="170" t="s">
        <v>6843</v>
      </c>
      <c r="AA306" s="170" t="s">
        <v>1431</v>
      </c>
      <c r="AB306" s="184" t="s">
        <v>6839</v>
      </c>
      <c r="AC306" s="186" t="s">
        <v>2202</v>
      </c>
      <c r="AD306" s="170">
        <f>VLOOKUP(O306,CSAcctMap!A:B,2,FALSE)</f>
        <v>500310</v>
      </c>
      <c r="AE306" s="170" t="str">
        <f ca="1">VLOOKUP(AD306,CSAcctMap!B:F,5,FALSE)</f>
        <v>Access</v>
      </c>
    </row>
    <row r="307" spans="1:31" x14ac:dyDescent="0.2">
      <c r="A307" s="170" t="str">
        <f t="shared" si="8"/>
        <v>700.500100.0000.00000.250.000.000</v>
      </c>
      <c r="B307" s="184" t="s">
        <v>6839</v>
      </c>
      <c r="C307" s="185" t="s">
        <v>4649</v>
      </c>
      <c r="D307" s="186" t="s">
        <v>517</v>
      </c>
      <c r="E307" s="186" t="s">
        <v>2202</v>
      </c>
      <c r="F307" s="186" t="s">
        <v>2334</v>
      </c>
      <c r="G307" s="186" t="s">
        <v>4648</v>
      </c>
      <c r="H307" s="186" t="s">
        <v>2178</v>
      </c>
      <c r="I307" s="186" t="s">
        <v>2178</v>
      </c>
      <c r="J307" s="186" t="s">
        <v>1214</v>
      </c>
      <c r="K307" s="184"/>
      <c r="L307" s="187" t="str">
        <f t="shared" si="9"/>
        <v>700.401101.3810.00000.025.4000.0000.000.0000.0000</v>
      </c>
      <c r="M307" s="187" t="s">
        <v>4013</v>
      </c>
      <c r="N307" s="191">
        <v>700</v>
      </c>
      <c r="O307" s="199">
        <v>401101</v>
      </c>
      <c r="P307" s="195" t="s">
        <v>6844</v>
      </c>
      <c r="Q307" s="191" t="s">
        <v>2334</v>
      </c>
      <c r="R307" s="195" t="s">
        <v>6692</v>
      </c>
      <c r="S307" s="200" t="s">
        <v>6841</v>
      </c>
      <c r="T307" s="191" t="s">
        <v>2202</v>
      </c>
      <c r="U307" s="190" t="s">
        <v>2178</v>
      </c>
      <c r="V307" s="167" t="s">
        <v>2202</v>
      </c>
      <c r="W307" s="167" t="s">
        <v>2202</v>
      </c>
      <c r="X307" s="170" t="s">
        <v>6671</v>
      </c>
      <c r="Y307" s="170" t="s">
        <v>6842</v>
      </c>
      <c r="Z307" s="170" t="s">
        <v>6845</v>
      </c>
      <c r="AA307" s="170" t="s">
        <v>1431</v>
      </c>
      <c r="AB307" s="184" t="s">
        <v>6839</v>
      </c>
      <c r="AC307" s="186" t="s">
        <v>2202</v>
      </c>
      <c r="AD307" s="170">
        <f>VLOOKUP(O307,CSAcctMap!A:B,2,FALSE)</f>
        <v>500310</v>
      </c>
      <c r="AE307" s="170" t="str">
        <f ca="1">VLOOKUP(AD307,CSAcctMap!B:F,5,FALSE)</f>
        <v>Access</v>
      </c>
    </row>
    <row r="308" spans="1:31" x14ac:dyDescent="0.2">
      <c r="A308" s="170" t="str">
        <f t="shared" si="8"/>
        <v>700.500100.0000.00000.250.000.000</v>
      </c>
      <c r="B308" s="184" t="s">
        <v>6839</v>
      </c>
      <c r="C308" s="185" t="s">
        <v>4649</v>
      </c>
      <c r="D308" s="186" t="s">
        <v>517</v>
      </c>
      <c r="E308" s="186" t="s">
        <v>2202</v>
      </c>
      <c r="F308" s="186" t="s">
        <v>2334</v>
      </c>
      <c r="G308" s="186" t="s">
        <v>4648</v>
      </c>
      <c r="H308" s="186" t="s">
        <v>2178</v>
      </c>
      <c r="I308" s="186" t="s">
        <v>2178</v>
      </c>
      <c r="J308" s="186" t="s">
        <v>1214</v>
      </c>
      <c r="K308" s="184"/>
      <c r="L308" s="187" t="str">
        <f t="shared" si="9"/>
        <v>700.401101.3812.00000.025.4000.0000.000.0000.0000</v>
      </c>
      <c r="M308" s="187" t="s">
        <v>4013</v>
      </c>
      <c r="N308" s="191">
        <v>700</v>
      </c>
      <c r="O308" s="199">
        <v>401101</v>
      </c>
      <c r="P308" s="195" t="s">
        <v>6846</v>
      </c>
      <c r="Q308" s="191" t="s">
        <v>2334</v>
      </c>
      <c r="R308" s="195" t="s">
        <v>6692</v>
      </c>
      <c r="S308" s="200" t="s">
        <v>6841</v>
      </c>
      <c r="T308" s="191" t="s">
        <v>2202</v>
      </c>
      <c r="U308" s="190" t="s">
        <v>2178</v>
      </c>
      <c r="V308" s="167" t="s">
        <v>2202</v>
      </c>
      <c r="W308" s="167" t="s">
        <v>2202</v>
      </c>
      <c r="X308" s="170" t="s">
        <v>6671</v>
      </c>
      <c r="Y308" s="170" t="s">
        <v>6842</v>
      </c>
      <c r="Z308" s="170" t="s">
        <v>2111</v>
      </c>
      <c r="AA308" s="170" t="s">
        <v>1431</v>
      </c>
      <c r="AB308" s="184" t="s">
        <v>6839</v>
      </c>
      <c r="AC308" s="186" t="s">
        <v>2202</v>
      </c>
      <c r="AD308" s="170">
        <f>VLOOKUP(O308,CSAcctMap!A:B,2,FALSE)</f>
        <v>500310</v>
      </c>
      <c r="AE308" s="170" t="str">
        <f ca="1">VLOOKUP(AD308,CSAcctMap!B:F,5,FALSE)</f>
        <v>Access</v>
      </c>
    </row>
    <row r="309" spans="1:31" x14ac:dyDescent="0.2">
      <c r="A309" s="170" t="str">
        <f t="shared" si="8"/>
        <v>700.500100.0000.00000.250.000.000</v>
      </c>
      <c r="B309" s="184" t="s">
        <v>6839</v>
      </c>
      <c r="C309" s="185" t="s">
        <v>4649</v>
      </c>
      <c r="D309" s="186" t="s">
        <v>517</v>
      </c>
      <c r="E309" s="186" t="s">
        <v>2202</v>
      </c>
      <c r="F309" s="186" t="s">
        <v>2334</v>
      </c>
      <c r="G309" s="186" t="s">
        <v>4648</v>
      </c>
      <c r="H309" s="186" t="s">
        <v>2178</v>
      </c>
      <c r="I309" s="186" t="s">
        <v>2178</v>
      </c>
      <c r="J309" s="186" t="s">
        <v>1214</v>
      </c>
      <c r="K309" s="184"/>
      <c r="L309" s="187" t="str">
        <f t="shared" si="9"/>
        <v>700.401101.4100.00000.025.4000.0000.000.0000.0000</v>
      </c>
      <c r="M309" s="187" t="s">
        <v>4013</v>
      </c>
      <c r="N309" s="191">
        <v>700</v>
      </c>
      <c r="O309" s="199">
        <v>401101</v>
      </c>
      <c r="P309" s="195" t="s">
        <v>1343</v>
      </c>
      <c r="Q309" s="191" t="s">
        <v>2334</v>
      </c>
      <c r="R309" s="195" t="s">
        <v>6692</v>
      </c>
      <c r="S309" s="200" t="s">
        <v>6841</v>
      </c>
      <c r="T309" s="191" t="s">
        <v>2202</v>
      </c>
      <c r="U309" s="190" t="s">
        <v>2178</v>
      </c>
      <c r="V309" s="167" t="s">
        <v>2202</v>
      </c>
      <c r="W309" s="167" t="s">
        <v>2202</v>
      </c>
      <c r="X309" s="170" t="s">
        <v>6671</v>
      </c>
      <c r="Y309" s="170" t="s">
        <v>6842</v>
      </c>
      <c r="Z309" s="170" t="s">
        <v>6847</v>
      </c>
      <c r="AA309" s="170" t="s">
        <v>6848</v>
      </c>
      <c r="AB309" s="184" t="s">
        <v>6839</v>
      </c>
      <c r="AC309" s="186" t="s">
        <v>2202</v>
      </c>
      <c r="AD309" s="170">
        <f>VLOOKUP(O309,CSAcctMap!A:B,2,FALSE)</f>
        <v>500310</v>
      </c>
      <c r="AE309" s="170" t="str">
        <f ca="1">VLOOKUP(AD309,CSAcctMap!B:F,5,FALSE)</f>
        <v>Access</v>
      </c>
    </row>
    <row r="310" spans="1:31" x14ac:dyDescent="0.2">
      <c r="A310" s="170" t="str">
        <f t="shared" si="8"/>
        <v>700.500100.0000.00000.250.001.000</v>
      </c>
      <c r="B310" s="184" t="s">
        <v>6839</v>
      </c>
      <c r="C310" s="185" t="s">
        <v>4649</v>
      </c>
      <c r="D310" s="186" t="s">
        <v>517</v>
      </c>
      <c r="E310" s="186" t="s">
        <v>2202</v>
      </c>
      <c r="F310" s="186" t="s">
        <v>2334</v>
      </c>
      <c r="G310" s="186" t="s">
        <v>4648</v>
      </c>
      <c r="H310" s="186" t="s">
        <v>3778</v>
      </c>
      <c r="I310" s="186" t="s">
        <v>2178</v>
      </c>
      <c r="J310" s="186" t="s">
        <v>1214</v>
      </c>
      <c r="K310" s="184"/>
      <c r="L310" s="187" t="str">
        <f t="shared" si="9"/>
        <v>700.401101.3800.10205.025.4000.0000.000.0000.0000</v>
      </c>
      <c r="M310" s="187" t="s">
        <v>4013</v>
      </c>
      <c r="N310" s="191">
        <v>700</v>
      </c>
      <c r="O310" s="199">
        <v>401101</v>
      </c>
      <c r="P310" s="195" t="s">
        <v>6840</v>
      </c>
      <c r="Q310" s="200" t="s">
        <v>6849</v>
      </c>
      <c r="R310" s="195" t="s">
        <v>6692</v>
      </c>
      <c r="S310" s="200" t="s">
        <v>6841</v>
      </c>
      <c r="T310" s="191" t="s">
        <v>2202</v>
      </c>
      <c r="U310" s="190" t="s">
        <v>2178</v>
      </c>
      <c r="V310" s="167" t="s">
        <v>2202</v>
      </c>
      <c r="W310" s="167" t="s">
        <v>2202</v>
      </c>
      <c r="X310" s="170" t="s">
        <v>6671</v>
      </c>
      <c r="Y310" s="170" t="s">
        <v>6842</v>
      </c>
      <c r="Z310" s="170" t="s">
        <v>6843</v>
      </c>
      <c r="AA310" s="170" t="s">
        <v>1431</v>
      </c>
      <c r="AB310" s="184" t="s">
        <v>6839</v>
      </c>
      <c r="AC310" s="186" t="s">
        <v>2202</v>
      </c>
      <c r="AD310" s="170">
        <f>VLOOKUP(O310,CSAcctMap!A:B,2,FALSE)</f>
        <v>500310</v>
      </c>
      <c r="AE310" s="170" t="str">
        <f ca="1">VLOOKUP(AD310,CSAcctMap!B:F,5,FALSE)</f>
        <v>Access</v>
      </c>
    </row>
    <row r="311" spans="1:31" x14ac:dyDescent="0.2">
      <c r="A311" s="170" t="str">
        <f t="shared" si="8"/>
        <v>700.500100.0000.00000.250.001.000</v>
      </c>
      <c r="B311" s="184" t="s">
        <v>6839</v>
      </c>
      <c r="C311" s="185" t="s">
        <v>4649</v>
      </c>
      <c r="D311" s="186" t="s">
        <v>517</v>
      </c>
      <c r="E311" s="186" t="s">
        <v>2202</v>
      </c>
      <c r="F311" s="186" t="s">
        <v>2334</v>
      </c>
      <c r="G311" s="186" t="s">
        <v>4648</v>
      </c>
      <c r="H311" s="186" t="s">
        <v>3778</v>
      </c>
      <c r="I311" s="186" t="s">
        <v>2178</v>
      </c>
      <c r="J311" s="186" t="s">
        <v>1214</v>
      </c>
      <c r="K311" s="184"/>
      <c r="L311" s="187" t="str">
        <f t="shared" si="9"/>
        <v>700.401101.3810.10205.025.4000.0000.000.0000.0000</v>
      </c>
      <c r="M311" s="187" t="s">
        <v>4013</v>
      </c>
      <c r="N311" s="191">
        <v>700</v>
      </c>
      <c r="O311" s="199">
        <v>401101</v>
      </c>
      <c r="P311" s="195" t="s">
        <v>6844</v>
      </c>
      <c r="Q311" s="200" t="s">
        <v>6849</v>
      </c>
      <c r="R311" s="195" t="s">
        <v>6692</v>
      </c>
      <c r="S311" s="200" t="s">
        <v>6841</v>
      </c>
      <c r="T311" s="191" t="s">
        <v>2202</v>
      </c>
      <c r="U311" s="190" t="s">
        <v>2178</v>
      </c>
      <c r="V311" s="167" t="s">
        <v>2202</v>
      </c>
      <c r="W311" s="167" t="s">
        <v>2202</v>
      </c>
      <c r="X311" s="170" t="s">
        <v>6671</v>
      </c>
      <c r="Y311" s="170" t="s">
        <v>6842</v>
      </c>
      <c r="Z311" s="170" t="s">
        <v>6845</v>
      </c>
      <c r="AA311" s="170" t="s">
        <v>1431</v>
      </c>
      <c r="AB311" s="184" t="s">
        <v>6839</v>
      </c>
      <c r="AC311" s="186" t="s">
        <v>2202</v>
      </c>
      <c r="AD311" s="170">
        <f>VLOOKUP(O311,CSAcctMap!A:B,2,FALSE)</f>
        <v>500310</v>
      </c>
      <c r="AE311" s="170" t="str">
        <f ca="1">VLOOKUP(AD311,CSAcctMap!B:F,5,FALSE)</f>
        <v>Access</v>
      </c>
    </row>
    <row r="312" spans="1:31" x14ac:dyDescent="0.2">
      <c r="A312" s="170" t="str">
        <f t="shared" si="8"/>
        <v>700.500100.0000.00000.250.001.000</v>
      </c>
      <c r="B312" s="184" t="s">
        <v>6839</v>
      </c>
      <c r="C312" s="185" t="s">
        <v>4649</v>
      </c>
      <c r="D312" s="186" t="s">
        <v>517</v>
      </c>
      <c r="E312" s="186" t="s">
        <v>2202</v>
      </c>
      <c r="F312" s="186" t="s">
        <v>2334</v>
      </c>
      <c r="G312" s="186" t="s">
        <v>4648</v>
      </c>
      <c r="H312" s="186" t="s">
        <v>3778</v>
      </c>
      <c r="I312" s="186" t="s">
        <v>2178</v>
      </c>
      <c r="J312" s="186" t="s">
        <v>1214</v>
      </c>
      <c r="K312" s="184"/>
      <c r="L312" s="187" t="str">
        <f t="shared" si="9"/>
        <v>700.401101.3812.10205.025.4000.0000.000.0000.0000</v>
      </c>
      <c r="M312" s="187" t="s">
        <v>4013</v>
      </c>
      <c r="N312" s="191">
        <v>700</v>
      </c>
      <c r="O312" s="199">
        <v>401101</v>
      </c>
      <c r="P312" s="195" t="s">
        <v>6846</v>
      </c>
      <c r="Q312" s="200" t="s">
        <v>6849</v>
      </c>
      <c r="R312" s="195" t="s">
        <v>6692</v>
      </c>
      <c r="S312" s="200" t="s">
        <v>6841</v>
      </c>
      <c r="T312" s="191" t="s">
        <v>2202</v>
      </c>
      <c r="U312" s="190" t="s">
        <v>2178</v>
      </c>
      <c r="V312" s="167" t="s">
        <v>2202</v>
      </c>
      <c r="W312" s="167" t="s">
        <v>2202</v>
      </c>
      <c r="X312" s="170" t="s">
        <v>6671</v>
      </c>
      <c r="Y312" s="170" t="s">
        <v>6842</v>
      </c>
      <c r="Z312" s="170" t="s">
        <v>2111</v>
      </c>
      <c r="AA312" s="170" t="s">
        <v>1431</v>
      </c>
      <c r="AB312" s="184" t="s">
        <v>6839</v>
      </c>
      <c r="AC312" s="186" t="s">
        <v>2202</v>
      </c>
      <c r="AD312" s="170">
        <f>VLOOKUP(O312,CSAcctMap!A:B,2,FALSE)</f>
        <v>500310</v>
      </c>
      <c r="AE312" s="170" t="str">
        <f ca="1">VLOOKUP(AD312,CSAcctMap!B:F,5,FALSE)</f>
        <v>Access</v>
      </c>
    </row>
    <row r="313" spans="1:31" x14ac:dyDescent="0.2">
      <c r="A313" s="170" t="str">
        <f t="shared" si="8"/>
        <v>700.500100.0000.00000.250.001.000</v>
      </c>
      <c r="B313" s="184" t="s">
        <v>6839</v>
      </c>
      <c r="C313" s="185" t="s">
        <v>4649</v>
      </c>
      <c r="D313" s="186" t="s">
        <v>517</v>
      </c>
      <c r="E313" s="186" t="s">
        <v>2202</v>
      </c>
      <c r="F313" s="186" t="s">
        <v>2334</v>
      </c>
      <c r="G313" s="186" t="s">
        <v>4648</v>
      </c>
      <c r="H313" s="186" t="s">
        <v>3778</v>
      </c>
      <c r="I313" s="186" t="s">
        <v>2178</v>
      </c>
      <c r="J313" s="186" t="s">
        <v>1214</v>
      </c>
      <c r="K313" s="184"/>
      <c r="L313" s="187" t="str">
        <f t="shared" si="9"/>
        <v>700.401101.4100.10205.025.4000.0000.000.0000.0000</v>
      </c>
      <c r="M313" s="187" t="s">
        <v>4013</v>
      </c>
      <c r="N313" s="191">
        <v>700</v>
      </c>
      <c r="O313" s="199">
        <v>401101</v>
      </c>
      <c r="P313" s="195" t="s">
        <v>1343</v>
      </c>
      <c r="Q313" s="200" t="s">
        <v>6849</v>
      </c>
      <c r="R313" s="195" t="s">
        <v>6692</v>
      </c>
      <c r="S313" s="200" t="s">
        <v>6841</v>
      </c>
      <c r="T313" s="191" t="s">
        <v>2202</v>
      </c>
      <c r="U313" s="190" t="s">
        <v>2178</v>
      </c>
      <c r="V313" s="167" t="s">
        <v>2202</v>
      </c>
      <c r="W313" s="167" t="s">
        <v>2202</v>
      </c>
      <c r="X313" s="170" t="s">
        <v>6671</v>
      </c>
      <c r="Y313" s="170" t="s">
        <v>6842</v>
      </c>
      <c r="Z313" s="170" t="s">
        <v>6847</v>
      </c>
      <c r="AA313" s="170" t="s">
        <v>6848</v>
      </c>
      <c r="AB313" s="184" t="s">
        <v>6839</v>
      </c>
      <c r="AC313" s="186" t="s">
        <v>2202</v>
      </c>
      <c r="AD313" s="170">
        <f>VLOOKUP(O313,CSAcctMap!A:B,2,FALSE)</f>
        <v>500310</v>
      </c>
      <c r="AE313" s="170" t="str">
        <f ca="1">VLOOKUP(AD313,CSAcctMap!B:F,5,FALSE)</f>
        <v>Access</v>
      </c>
    </row>
    <row r="314" spans="1:31" x14ac:dyDescent="0.2">
      <c r="A314" s="170" t="str">
        <f t="shared" si="8"/>
        <v>700.500100.0000.00000.250.002.000</v>
      </c>
      <c r="B314" s="184" t="s">
        <v>6839</v>
      </c>
      <c r="C314" s="185" t="s">
        <v>4649</v>
      </c>
      <c r="D314" s="186" t="s">
        <v>517</v>
      </c>
      <c r="E314" s="186" t="s">
        <v>2202</v>
      </c>
      <c r="F314" s="186" t="s">
        <v>2334</v>
      </c>
      <c r="G314" s="186" t="s">
        <v>4648</v>
      </c>
      <c r="H314" s="186" t="s">
        <v>3777</v>
      </c>
      <c r="I314" s="186" t="s">
        <v>2178</v>
      </c>
      <c r="J314" s="186" t="s">
        <v>1214</v>
      </c>
      <c r="K314" s="184"/>
      <c r="L314" s="187" t="str">
        <f t="shared" si="9"/>
        <v>700.401101.3800.10207.025.4000.0000.000.0000.0000</v>
      </c>
      <c r="M314" s="187" t="s">
        <v>4013</v>
      </c>
      <c r="N314" s="191">
        <v>700</v>
      </c>
      <c r="O314" s="199">
        <v>401101</v>
      </c>
      <c r="P314" s="195" t="s">
        <v>6840</v>
      </c>
      <c r="Q314" s="200" t="s">
        <v>6850</v>
      </c>
      <c r="R314" s="195" t="s">
        <v>6692</v>
      </c>
      <c r="S314" s="200" t="s">
        <v>6841</v>
      </c>
      <c r="T314" s="191" t="s">
        <v>2202</v>
      </c>
      <c r="U314" s="190" t="s">
        <v>2178</v>
      </c>
      <c r="V314" s="167" t="s">
        <v>2202</v>
      </c>
      <c r="W314" s="167" t="s">
        <v>2202</v>
      </c>
      <c r="X314" s="170" t="s">
        <v>6671</v>
      </c>
      <c r="Y314" s="170" t="s">
        <v>6842</v>
      </c>
      <c r="Z314" s="170" t="s">
        <v>6843</v>
      </c>
      <c r="AA314" s="170" t="s">
        <v>1431</v>
      </c>
      <c r="AB314" s="184" t="s">
        <v>6839</v>
      </c>
      <c r="AC314" s="186" t="s">
        <v>2202</v>
      </c>
      <c r="AD314" s="170">
        <f>VLOOKUP(O314,CSAcctMap!A:B,2,FALSE)</f>
        <v>500310</v>
      </c>
      <c r="AE314" s="170" t="str">
        <f ca="1">VLOOKUP(AD314,CSAcctMap!B:F,5,FALSE)</f>
        <v>Access</v>
      </c>
    </row>
    <row r="315" spans="1:31" x14ac:dyDescent="0.2">
      <c r="A315" s="170" t="str">
        <f t="shared" si="8"/>
        <v>700.500100.0000.00000.250.002.000</v>
      </c>
      <c r="B315" s="184" t="s">
        <v>6839</v>
      </c>
      <c r="C315" s="185" t="s">
        <v>4649</v>
      </c>
      <c r="D315" s="186" t="s">
        <v>517</v>
      </c>
      <c r="E315" s="186" t="s">
        <v>2202</v>
      </c>
      <c r="F315" s="186" t="s">
        <v>2334</v>
      </c>
      <c r="G315" s="186" t="s">
        <v>4648</v>
      </c>
      <c r="H315" s="186" t="s">
        <v>3777</v>
      </c>
      <c r="I315" s="186" t="s">
        <v>2178</v>
      </c>
      <c r="J315" s="186" t="s">
        <v>1214</v>
      </c>
      <c r="K315" s="184"/>
      <c r="L315" s="187" t="str">
        <f t="shared" si="9"/>
        <v>700.401101.3810.10207.025.4000.0000.000.0000.0000</v>
      </c>
      <c r="M315" s="187" t="s">
        <v>4013</v>
      </c>
      <c r="N315" s="191">
        <v>700</v>
      </c>
      <c r="O315" s="199">
        <v>401101</v>
      </c>
      <c r="P315" s="195" t="s">
        <v>6844</v>
      </c>
      <c r="Q315" s="200" t="s">
        <v>6850</v>
      </c>
      <c r="R315" s="195" t="s">
        <v>6692</v>
      </c>
      <c r="S315" s="200" t="s">
        <v>6841</v>
      </c>
      <c r="T315" s="191" t="s">
        <v>2202</v>
      </c>
      <c r="U315" s="190" t="s">
        <v>2178</v>
      </c>
      <c r="V315" s="167" t="s">
        <v>2202</v>
      </c>
      <c r="W315" s="167" t="s">
        <v>2202</v>
      </c>
      <c r="X315" s="170" t="s">
        <v>6671</v>
      </c>
      <c r="Y315" s="170" t="s">
        <v>6842</v>
      </c>
      <c r="Z315" s="170" t="s">
        <v>6845</v>
      </c>
      <c r="AA315" s="170" t="s">
        <v>1431</v>
      </c>
      <c r="AB315" s="184" t="s">
        <v>6839</v>
      </c>
      <c r="AC315" s="186" t="s">
        <v>2202</v>
      </c>
      <c r="AD315" s="170">
        <f>VLOOKUP(O315,CSAcctMap!A:B,2,FALSE)</f>
        <v>500310</v>
      </c>
      <c r="AE315" s="170" t="str">
        <f ca="1">VLOOKUP(AD315,CSAcctMap!B:F,5,FALSE)</f>
        <v>Access</v>
      </c>
    </row>
    <row r="316" spans="1:31" x14ac:dyDescent="0.2">
      <c r="A316" s="170" t="str">
        <f t="shared" si="8"/>
        <v>700.500100.0000.00000.250.002.000</v>
      </c>
      <c r="B316" s="184" t="s">
        <v>6839</v>
      </c>
      <c r="C316" s="185" t="s">
        <v>4649</v>
      </c>
      <c r="D316" s="186" t="s">
        <v>517</v>
      </c>
      <c r="E316" s="186" t="s">
        <v>2202</v>
      </c>
      <c r="F316" s="186" t="s">
        <v>2334</v>
      </c>
      <c r="G316" s="186" t="s">
        <v>4648</v>
      </c>
      <c r="H316" s="186" t="s">
        <v>3777</v>
      </c>
      <c r="I316" s="186" t="s">
        <v>2178</v>
      </c>
      <c r="J316" s="186" t="s">
        <v>1214</v>
      </c>
      <c r="K316" s="184"/>
      <c r="L316" s="187" t="str">
        <f t="shared" si="9"/>
        <v>700.401101.3812.10207.025.4000.0000.000.0000.0000</v>
      </c>
      <c r="M316" s="187" t="s">
        <v>4013</v>
      </c>
      <c r="N316" s="191">
        <v>700</v>
      </c>
      <c r="O316" s="199">
        <v>401101</v>
      </c>
      <c r="P316" s="195" t="s">
        <v>6846</v>
      </c>
      <c r="Q316" s="200" t="s">
        <v>6850</v>
      </c>
      <c r="R316" s="195" t="s">
        <v>6692</v>
      </c>
      <c r="S316" s="200" t="s">
        <v>6841</v>
      </c>
      <c r="T316" s="191" t="s">
        <v>2202</v>
      </c>
      <c r="U316" s="190" t="s">
        <v>2178</v>
      </c>
      <c r="V316" s="167" t="s">
        <v>2202</v>
      </c>
      <c r="W316" s="167" t="s">
        <v>2202</v>
      </c>
      <c r="X316" s="170" t="s">
        <v>6671</v>
      </c>
      <c r="Y316" s="170" t="s">
        <v>6842</v>
      </c>
      <c r="Z316" s="170" t="s">
        <v>2111</v>
      </c>
      <c r="AA316" s="170" t="s">
        <v>1431</v>
      </c>
      <c r="AB316" s="184" t="s">
        <v>6839</v>
      </c>
      <c r="AC316" s="186" t="s">
        <v>2202</v>
      </c>
      <c r="AD316" s="170">
        <f>VLOOKUP(O316,CSAcctMap!A:B,2,FALSE)</f>
        <v>500310</v>
      </c>
      <c r="AE316" s="170" t="str">
        <f ca="1">VLOOKUP(AD316,CSAcctMap!B:F,5,FALSE)</f>
        <v>Access</v>
      </c>
    </row>
    <row r="317" spans="1:31" x14ac:dyDescent="0.2">
      <c r="A317" s="170" t="str">
        <f t="shared" si="8"/>
        <v>700.500100.0000.00000.250.002.000</v>
      </c>
      <c r="B317" s="184" t="s">
        <v>6839</v>
      </c>
      <c r="C317" s="185" t="s">
        <v>4649</v>
      </c>
      <c r="D317" s="186" t="s">
        <v>517</v>
      </c>
      <c r="E317" s="186" t="s">
        <v>2202</v>
      </c>
      <c r="F317" s="186" t="s">
        <v>2334</v>
      </c>
      <c r="G317" s="186" t="s">
        <v>4648</v>
      </c>
      <c r="H317" s="186" t="s">
        <v>3777</v>
      </c>
      <c r="I317" s="186" t="s">
        <v>2178</v>
      </c>
      <c r="J317" s="186" t="s">
        <v>1214</v>
      </c>
      <c r="K317" s="184"/>
      <c r="L317" s="187" t="str">
        <f t="shared" si="9"/>
        <v>700.401101.4100.10207.025.4000.0000.000.0000.0000</v>
      </c>
      <c r="M317" s="187" t="s">
        <v>4013</v>
      </c>
      <c r="N317" s="191">
        <v>700</v>
      </c>
      <c r="O317" s="199">
        <v>401101</v>
      </c>
      <c r="P317" s="195" t="s">
        <v>1343</v>
      </c>
      <c r="Q317" s="200" t="s">
        <v>6850</v>
      </c>
      <c r="R317" s="195" t="s">
        <v>6692</v>
      </c>
      <c r="S317" s="200" t="s">
        <v>6841</v>
      </c>
      <c r="T317" s="191" t="s">
        <v>2202</v>
      </c>
      <c r="U317" s="190" t="s">
        <v>2178</v>
      </c>
      <c r="V317" s="167" t="s">
        <v>2202</v>
      </c>
      <c r="W317" s="167" t="s">
        <v>2202</v>
      </c>
      <c r="X317" s="170" t="s">
        <v>6671</v>
      </c>
      <c r="Y317" s="170" t="s">
        <v>6842</v>
      </c>
      <c r="Z317" s="170" t="s">
        <v>6847</v>
      </c>
      <c r="AA317" s="170" t="s">
        <v>6848</v>
      </c>
      <c r="AB317" s="184" t="s">
        <v>6839</v>
      </c>
      <c r="AC317" s="186" t="s">
        <v>2202</v>
      </c>
      <c r="AD317" s="170">
        <f>VLOOKUP(O317,CSAcctMap!A:B,2,FALSE)</f>
        <v>500310</v>
      </c>
      <c r="AE317" s="170" t="str">
        <f ca="1">VLOOKUP(AD317,CSAcctMap!B:F,5,FALSE)</f>
        <v>Access</v>
      </c>
    </row>
    <row r="318" spans="1:31" x14ac:dyDescent="0.2">
      <c r="A318" s="170" t="str">
        <f t="shared" si="8"/>
        <v>700.500100.0000.00000.250.005.000</v>
      </c>
      <c r="B318" s="184" t="s">
        <v>6839</v>
      </c>
      <c r="C318" s="185" t="s">
        <v>4649</v>
      </c>
      <c r="D318" s="186" t="s">
        <v>517</v>
      </c>
      <c r="E318" s="186" t="s">
        <v>2202</v>
      </c>
      <c r="F318" s="186" t="s">
        <v>2334</v>
      </c>
      <c r="G318" s="186" t="s">
        <v>4648</v>
      </c>
      <c r="H318" s="186" t="s">
        <v>3776</v>
      </c>
      <c r="I318" s="186" t="s">
        <v>2178</v>
      </c>
      <c r="J318" s="186" t="s">
        <v>1214</v>
      </c>
      <c r="K318" s="184"/>
      <c r="L318" s="187" t="str">
        <f t="shared" si="9"/>
        <v>700.401101.3800.12601.025.4000.0000.000.0000.0000</v>
      </c>
      <c r="M318" s="187" t="s">
        <v>4013</v>
      </c>
      <c r="N318" s="191">
        <v>700</v>
      </c>
      <c r="O318" s="199">
        <v>401101</v>
      </c>
      <c r="P318" s="195" t="s">
        <v>6840</v>
      </c>
      <c r="Q318" s="200" t="s">
        <v>6851</v>
      </c>
      <c r="R318" s="195" t="s">
        <v>6692</v>
      </c>
      <c r="S318" s="200" t="s">
        <v>6841</v>
      </c>
      <c r="T318" s="191" t="s">
        <v>2202</v>
      </c>
      <c r="U318" s="190" t="s">
        <v>2178</v>
      </c>
      <c r="V318" s="167" t="s">
        <v>2202</v>
      </c>
      <c r="W318" s="167" t="s">
        <v>2202</v>
      </c>
      <c r="X318" s="170" t="s">
        <v>6671</v>
      </c>
      <c r="Y318" s="170" t="s">
        <v>6842</v>
      </c>
      <c r="Z318" s="170" t="s">
        <v>6843</v>
      </c>
      <c r="AA318" s="170" t="s">
        <v>1431</v>
      </c>
      <c r="AB318" s="184" t="s">
        <v>6839</v>
      </c>
      <c r="AC318" s="186" t="s">
        <v>2202</v>
      </c>
      <c r="AD318" s="170">
        <f>VLOOKUP(O318,CSAcctMap!A:B,2,FALSE)</f>
        <v>500310</v>
      </c>
      <c r="AE318" s="170" t="str">
        <f ca="1">VLOOKUP(AD318,CSAcctMap!B:F,5,FALSE)</f>
        <v>Access</v>
      </c>
    </row>
    <row r="319" spans="1:31" x14ac:dyDescent="0.2">
      <c r="A319" s="170" t="str">
        <f t="shared" si="8"/>
        <v>700.500100.0000.00000.250.005.000</v>
      </c>
      <c r="B319" s="184" t="s">
        <v>6839</v>
      </c>
      <c r="C319" s="185" t="s">
        <v>4649</v>
      </c>
      <c r="D319" s="186" t="s">
        <v>517</v>
      </c>
      <c r="E319" s="186" t="s">
        <v>2202</v>
      </c>
      <c r="F319" s="186" t="s">
        <v>2334</v>
      </c>
      <c r="G319" s="186" t="s">
        <v>4648</v>
      </c>
      <c r="H319" s="186" t="s">
        <v>3776</v>
      </c>
      <c r="I319" s="186" t="s">
        <v>2178</v>
      </c>
      <c r="J319" s="186" t="s">
        <v>1214</v>
      </c>
      <c r="K319" s="184"/>
      <c r="L319" s="187" t="str">
        <f t="shared" si="9"/>
        <v>700.401101.3810.12601.025.4000.0000.000.0000.0000</v>
      </c>
      <c r="M319" s="187" t="s">
        <v>4013</v>
      </c>
      <c r="N319" s="191">
        <v>700</v>
      </c>
      <c r="O319" s="199">
        <v>401101</v>
      </c>
      <c r="P319" s="195" t="s">
        <v>6844</v>
      </c>
      <c r="Q319" s="200" t="s">
        <v>6851</v>
      </c>
      <c r="R319" s="195" t="s">
        <v>6692</v>
      </c>
      <c r="S319" s="200" t="s">
        <v>6841</v>
      </c>
      <c r="T319" s="191" t="s">
        <v>2202</v>
      </c>
      <c r="U319" s="190" t="s">
        <v>2178</v>
      </c>
      <c r="V319" s="167" t="s">
        <v>2202</v>
      </c>
      <c r="W319" s="167" t="s">
        <v>2202</v>
      </c>
      <c r="X319" s="170" t="s">
        <v>6671</v>
      </c>
      <c r="Y319" s="170" t="s">
        <v>6842</v>
      </c>
      <c r="Z319" s="170" t="s">
        <v>6845</v>
      </c>
      <c r="AA319" s="170" t="s">
        <v>1431</v>
      </c>
      <c r="AB319" s="184" t="s">
        <v>6839</v>
      </c>
      <c r="AC319" s="186" t="s">
        <v>2202</v>
      </c>
      <c r="AD319" s="170">
        <f>VLOOKUP(O319,CSAcctMap!A:B,2,FALSE)</f>
        <v>500310</v>
      </c>
      <c r="AE319" s="170" t="str">
        <f ca="1">VLOOKUP(AD319,CSAcctMap!B:F,5,FALSE)</f>
        <v>Access</v>
      </c>
    </row>
    <row r="320" spans="1:31" x14ac:dyDescent="0.2">
      <c r="A320" s="170" t="str">
        <f t="shared" si="8"/>
        <v>700.500100.0000.00000.250.005.000</v>
      </c>
      <c r="B320" s="184" t="s">
        <v>6839</v>
      </c>
      <c r="C320" s="185" t="s">
        <v>4649</v>
      </c>
      <c r="D320" s="186" t="s">
        <v>517</v>
      </c>
      <c r="E320" s="186" t="s">
        <v>2202</v>
      </c>
      <c r="F320" s="186" t="s">
        <v>2334</v>
      </c>
      <c r="G320" s="186" t="s">
        <v>4648</v>
      </c>
      <c r="H320" s="186" t="s">
        <v>3776</v>
      </c>
      <c r="I320" s="186" t="s">
        <v>2178</v>
      </c>
      <c r="J320" s="186" t="s">
        <v>1214</v>
      </c>
      <c r="K320" s="184"/>
      <c r="L320" s="187" t="str">
        <f t="shared" si="9"/>
        <v>700.401101.3812.12601.025.4000.0000.000.0000.0000</v>
      </c>
      <c r="M320" s="187" t="s">
        <v>4013</v>
      </c>
      <c r="N320" s="191">
        <v>700</v>
      </c>
      <c r="O320" s="199">
        <v>401101</v>
      </c>
      <c r="P320" s="195" t="s">
        <v>6846</v>
      </c>
      <c r="Q320" s="200" t="s">
        <v>6851</v>
      </c>
      <c r="R320" s="195" t="s">
        <v>6692</v>
      </c>
      <c r="S320" s="200" t="s">
        <v>6841</v>
      </c>
      <c r="T320" s="191" t="s">
        <v>2202</v>
      </c>
      <c r="U320" s="190" t="s">
        <v>2178</v>
      </c>
      <c r="V320" s="167" t="s">
        <v>2202</v>
      </c>
      <c r="W320" s="167" t="s">
        <v>2202</v>
      </c>
      <c r="X320" s="170" t="s">
        <v>6671</v>
      </c>
      <c r="Y320" s="170" t="s">
        <v>6842</v>
      </c>
      <c r="Z320" s="170" t="s">
        <v>2111</v>
      </c>
      <c r="AA320" s="170" t="s">
        <v>1431</v>
      </c>
      <c r="AB320" s="184" t="s">
        <v>6839</v>
      </c>
      <c r="AC320" s="186" t="s">
        <v>2202</v>
      </c>
      <c r="AD320" s="170">
        <f>VLOOKUP(O320,CSAcctMap!A:B,2,FALSE)</f>
        <v>500310</v>
      </c>
      <c r="AE320" s="170" t="str">
        <f ca="1">VLOOKUP(AD320,CSAcctMap!B:F,5,FALSE)</f>
        <v>Access</v>
      </c>
    </row>
    <row r="321" spans="1:31" x14ac:dyDescent="0.2">
      <c r="A321" s="170" t="str">
        <f t="shared" si="8"/>
        <v>700.500100.0000.00000.250.005.000</v>
      </c>
      <c r="B321" s="184" t="s">
        <v>6839</v>
      </c>
      <c r="C321" s="185" t="s">
        <v>4649</v>
      </c>
      <c r="D321" s="186" t="s">
        <v>517</v>
      </c>
      <c r="E321" s="186" t="s">
        <v>2202</v>
      </c>
      <c r="F321" s="186" t="s">
        <v>2334</v>
      </c>
      <c r="G321" s="186" t="s">
        <v>4648</v>
      </c>
      <c r="H321" s="186" t="s">
        <v>3776</v>
      </c>
      <c r="I321" s="186" t="s">
        <v>2178</v>
      </c>
      <c r="J321" s="186" t="s">
        <v>1214</v>
      </c>
      <c r="K321" s="184"/>
      <c r="L321" s="187" t="str">
        <f t="shared" si="9"/>
        <v>700.401101.4100.12601.025.4000.0000.000.0000.0000</v>
      </c>
      <c r="M321" s="187" t="s">
        <v>4013</v>
      </c>
      <c r="N321" s="191">
        <v>700</v>
      </c>
      <c r="O321" s="199">
        <v>401101</v>
      </c>
      <c r="P321" s="195" t="s">
        <v>1343</v>
      </c>
      <c r="Q321" s="200" t="s">
        <v>6851</v>
      </c>
      <c r="R321" s="195" t="s">
        <v>6692</v>
      </c>
      <c r="S321" s="200" t="s">
        <v>6841</v>
      </c>
      <c r="T321" s="191" t="s">
        <v>2202</v>
      </c>
      <c r="U321" s="190" t="s">
        <v>2178</v>
      </c>
      <c r="V321" s="167" t="s">
        <v>2202</v>
      </c>
      <c r="W321" s="167" t="s">
        <v>2202</v>
      </c>
      <c r="X321" s="170" t="s">
        <v>6671</v>
      </c>
      <c r="Y321" s="170" t="s">
        <v>6842</v>
      </c>
      <c r="Z321" s="170" t="s">
        <v>6847</v>
      </c>
      <c r="AA321" s="170" t="s">
        <v>6848</v>
      </c>
      <c r="AB321" s="184" t="s">
        <v>6839</v>
      </c>
      <c r="AC321" s="186" t="s">
        <v>2202</v>
      </c>
      <c r="AD321" s="170">
        <f>VLOOKUP(O321,CSAcctMap!A:B,2,FALSE)</f>
        <v>500310</v>
      </c>
      <c r="AE321" s="170" t="str">
        <f ca="1">VLOOKUP(AD321,CSAcctMap!B:F,5,FALSE)</f>
        <v>Access</v>
      </c>
    </row>
    <row r="322" spans="1:31" x14ac:dyDescent="0.2">
      <c r="A322" s="170" t="str">
        <f t="shared" si="8"/>
        <v>700.500100.0000.00000.250.006.000</v>
      </c>
      <c r="B322" s="184" t="s">
        <v>6839</v>
      </c>
      <c r="C322" s="185" t="s">
        <v>4649</v>
      </c>
      <c r="D322" s="186" t="s">
        <v>517</v>
      </c>
      <c r="E322" s="186" t="s">
        <v>2202</v>
      </c>
      <c r="F322" s="186" t="s">
        <v>2334</v>
      </c>
      <c r="G322" s="186" t="s">
        <v>4648</v>
      </c>
      <c r="H322" s="186" t="s">
        <v>4738</v>
      </c>
      <c r="I322" s="186" t="s">
        <v>2178</v>
      </c>
      <c r="J322" s="186" t="s">
        <v>1214</v>
      </c>
      <c r="K322" s="184"/>
      <c r="L322" s="187" t="str">
        <f t="shared" si="9"/>
        <v>700.401101.3800.12601.025.4000.0000.000.0000.0000</v>
      </c>
      <c r="M322" s="187" t="s">
        <v>4013</v>
      </c>
      <c r="N322" s="191">
        <v>700</v>
      </c>
      <c r="O322" s="199">
        <v>401101</v>
      </c>
      <c r="P322" s="195" t="s">
        <v>6840</v>
      </c>
      <c r="Q322" s="200" t="s">
        <v>6851</v>
      </c>
      <c r="R322" s="195" t="s">
        <v>6692</v>
      </c>
      <c r="S322" s="200" t="s">
        <v>6841</v>
      </c>
      <c r="T322" s="191" t="s">
        <v>2202</v>
      </c>
      <c r="U322" s="190" t="s">
        <v>2178</v>
      </c>
      <c r="V322" s="167" t="s">
        <v>2202</v>
      </c>
      <c r="W322" s="167" t="s">
        <v>2202</v>
      </c>
      <c r="X322" s="170" t="s">
        <v>6671</v>
      </c>
      <c r="Y322" s="170" t="s">
        <v>6842</v>
      </c>
      <c r="Z322" s="170" t="s">
        <v>6843</v>
      </c>
      <c r="AA322" s="170" t="s">
        <v>1431</v>
      </c>
      <c r="AB322" s="184" t="s">
        <v>6839</v>
      </c>
      <c r="AC322" s="186" t="s">
        <v>2202</v>
      </c>
      <c r="AD322" s="170">
        <f>VLOOKUP(O322,CSAcctMap!A:B,2,FALSE)</f>
        <v>500310</v>
      </c>
      <c r="AE322" s="170" t="str">
        <f ca="1">VLOOKUP(AD322,CSAcctMap!B:F,5,FALSE)</f>
        <v>Access</v>
      </c>
    </row>
    <row r="323" spans="1:31" x14ac:dyDescent="0.2">
      <c r="A323" s="170" t="str">
        <f t="shared" si="8"/>
        <v>700.500100.0000.00000.250.006.000</v>
      </c>
      <c r="B323" s="184" t="s">
        <v>6839</v>
      </c>
      <c r="C323" s="185" t="s">
        <v>4649</v>
      </c>
      <c r="D323" s="186" t="s">
        <v>517</v>
      </c>
      <c r="E323" s="186" t="s">
        <v>2202</v>
      </c>
      <c r="F323" s="186" t="s">
        <v>2334</v>
      </c>
      <c r="G323" s="186" t="s">
        <v>4648</v>
      </c>
      <c r="H323" s="186" t="s">
        <v>4738</v>
      </c>
      <c r="I323" s="186" t="s">
        <v>2178</v>
      </c>
      <c r="J323" s="186" t="s">
        <v>1214</v>
      </c>
      <c r="K323" s="184"/>
      <c r="L323" s="187" t="str">
        <f t="shared" si="9"/>
        <v>700.401101.3810.12601.025.4000.0000.000.0000.0000</v>
      </c>
      <c r="M323" s="187" t="s">
        <v>4013</v>
      </c>
      <c r="N323" s="191">
        <v>700</v>
      </c>
      <c r="O323" s="199">
        <v>401101</v>
      </c>
      <c r="P323" s="195" t="s">
        <v>6844</v>
      </c>
      <c r="Q323" s="200" t="s">
        <v>6851</v>
      </c>
      <c r="R323" s="195" t="s">
        <v>6692</v>
      </c>
      <c r="S323" s="200" t="s">
        <v>6841</v>
      </c>
      <c r="T323" s="191" t="s">
        <v>2202</v>
      </c>
      <c r="U323" s="190" t="s">
        <v>2178</v>
      </c>
      <c r="V323" s="167" t="s">
        <v>2202</v>
      </c>
      <c r="W323" s="167" t="s">
        <v>2202</v>
      </c>
      <c r="X323" s="170" t="s">
        <v>6671</v>
      </c>
      <c r="Y323" s="170" t="s">
        <v>6842</v>
      </c>
      <c r="Z323" s="170" t="s">
        <v>6845</v>
      </c>
      <c r="AA323" s="170" t="s">
        <v>1431</v>
      </c>
      <c r="AB323" s="184" t="s">
        <v>6839</v>
      </c>
      <c r="AC323" s="186" t="s">
        <v>2202</v>
      </c>
      <c r="AD323" s="170">
        <f>VLOOKUP(O323,CSAcctMap!A:B,2,FALSE)</f>
        <v>500310</v>
      </c>
      <c r="AE323" s="170" t="str">
        <f ca="1">VLOOKUP(AD323,CSAcctMap!B:F,5,FALSE)</f>
        <v>Access</v>
      </c>
    </row>
    <row r="324" spans="1:31" x14ac:dyDescent="0.2">
      <c r="A324" s="170" t="str">
        <f t="shared" si="8"/>
        <v>700.500100.0000.00000.250.006.000</v>
      </c>
      <c r="B324" s="184" t="s">
        <v>6839</v>
      </c>
      <c r="C324" s="185" t="s">
        <v>4649</v>
      </c>
      <c r="D324" s="186" t="s">
        <v>517</v>
      </c>
      <c r="E324" s="186" t="s">
        <v>2202</v>
      </c>
      <c r="F324" s="186" t="s">
        <v>2334</v>
      </c>
      <c r="G324" s="186" t="s">
        <v>4648</v>
      </c>
      <c r="H324" s="186" t="s">
        <v>4738</v>
      </c>
      <c r="I324" s="186" t="s">
        <v>2178</v>
      </c>
      <c r="J324" s="186" t="s">
        <v>1214</v>
      </c>
      <c r="K324" s="184"/>
      <c r="L324" s="187" t="str">
        <f t="shared" si="9"/>
        <v>700.401101.3812.12601.025.4000.0000.000.0000.0000</v>
      </c>
      <c r="M324" s="187" t="s">
        <v>4013</v>
      </c>
      <c r="N324" s="191">
        <v>700</v>
      </c>
      <c r="O324" s="199">
        <v>401101</v>
      </c>
      <c r="P324" s="195" t="s">
        <v>6846</v>
      </c>
      <c r="Q324" s="200" t="s">
        <v>6851</v>
      </c>
      <c r="R324" s="195" t="s">
        <v>6692</v>
      </c>
      <c r="S324" s="200" t="s">
        <v>6841</v>
      </c>
      <c r="T324" s="191" t="s">
        <v>2202</v>
      </c>
      <c r="U324" s="190" t="s">
        <v>2178</v>
      </c>
      <c r="V324" s="167" t="s">
        <v>2202</v>
      </c>
      <c r="W324" s="167" t="s">
        <v>2202</v>
      </c>
      <c r="X324" s="170" t="s">
        <v>6671</v>
      </c>
      <c r="Y324" s="170" t="s">
        <v>6842</v>
      </c>
      <c r="Z324" s="170" t="s">
        <v>2111</v>
      </c>
      <c r="AA324" s="170" t="s">
        <v>1431</v>
      </c>
      <c r="AB324" s="184" t="s">
        <v>6839</v>
      </c>
      <c r="AC324" s="186" t="s">
        <v>2202</v>
      </c>
      <c r="AD324" s="170">
        <f>VLOOKUP(O324,CSAcctMap!A:B,2,FALSE)</f>
        <v>500310</v>
      </c>
      <c r="AE324" s="170" t="str">
        <f ca="1">VLOOKUP(AD324,CSAcctMap!B:F,5,FALSE)</f>
        <v>Access</v>
      </c>
    </row>
    <row r="325" spans="1:31" x14ac:dyDescent="0.2">
      <c r="A325" s="170" t="str">
        <f t="shared" si="8"/>
        <v>700.500100.0000.00000.250.006.000</v>
      </c>
      <c r="B325" s="184" t="s">
        <v>6839</v>
      </c>
      <c r="C325" s="185" t="s">
        <v>4649</v>
      </c>
      <c r="D325" s="186" t="s">
        <v>517</v>
      </c>
      <c r="E325" s="186" t="s">
        <v>2202</v>
      </c>
      <c r="F325" s="186" t="s">
        <v>2334</v>
      </c>
      <c r="G325" s="186" t="s">
        <v>4648</v>
      </c>
      <c r="H325" s="186" t="s">
        <v>4738</v>
      </c>
      <c r="I325" s="186" t="s">
        <v>2178</v>
      </c>
      <c r="J325" s="186" t="s">
        <v>1214</v>
      </c>
      <c r="K325" s="184"/>
      <c r="L325" s="187" t="str">
        <f t="shared" si="9"/>
        <v>700.401101.4100.12601.025.4000.0000.000.0000.0000</v>
      </c>
      <c r="M325" s="187" t="s">
        <v>4013</v>
      </c>
      <c r="N325" s="191">
        <v>700</v>
      </c>
      <c r="O325" s="199">
        <v>401101</v>
      </c>
      <c r="P325" s="195" t="s">
        <v>1343</v>
      </c>
      <c r="Q325" s="200" t="s">
        <v>6851</v>
      </c>
      <c r="R325" s="195" t="s">
        <v>6692</v>
      </c>
      <c r="S325" s="200" t="s">
        <v>6841</v>
      </c>
      <c r="T325" s="191" t="s">
        <v>2202</v>
      </c>
      <c r="U325" s="190" t="s">
        <v>2178</v>
      </c>
      <c r="V325" s="167" t="s">
        <v>2202</v>
      </c>
      <c r="W325" s="167" t="s">
        <v>2202</v>
      </c>
      <c r="X325" s="170" t="s">
        <v>6671</v>
      </c>
      <c r="Y325" s="170" t="s">
        <v>6842</v>
      </c>
      <c r="Z325" s="170" t="s">
        <v>6847</v>
      </c>
      <c r="AA325" s="170" t="s">
        <v>6848</v>
      </c>
      <c r="AB325" s="184" t="s">
        <v>6839</v>
      </c>
      <c r="AC325" s="186" t="s">
        <v>2202</v>
      </c>
      <c r="AD325" s="170">
        <f>VLOOKUP(O325,CSAcctMap!A:B,2,FALSE)</f>
        <v>500310</v>
      </c>
      <c r="AE325" s="170" t="str">
        <f ca="1">VLOOKUP(AD325,CSAcctMap!B:F,5,FALSE)</f>
        <v>Access</v>
      </c>
    </row>
    <row r="326" spans="1:31" x14ac:dyDescent="0.2">
      <c r="A326" s="170" t="str">
        <f t="shared" ref="A326:A389" si="10">CONCATENATE(C326,".",D326,".",E326,".",F326,".",G326,".",H326,".",I326)</f>
        <v>700.500100.0000.00000.250.008.000</v>
      </c>
      <c r="B326" s="184" t="s">
        <v>6839</v>
      </c>
      <c r="C326" s="185" t="s">
        <v>4649</v>
      </c>
      <c r="D326" s="186" t="s">
        <v>517</v>
      </c>
      <c r="E326" s="186" t="s">
        <v>2202</v>
      </c>
      <c r="F326" s="186" t="s">
        <v>2334</v>
      </c>
      <c r="G326" s="186" t="s">
        <v>4648</v>
      </c>
      <c r="H326" s="186" t="s">
        <v>4739</v>
      </c>
      <c r="I326" s="186" t="s">
        <v>2178</v>
      </c>
      <c r="J326" s="186" t="s">
        <v>1214</v>
      </c>
      <c r="K326" s="184"/>
      <c r="L326" s="187" t="str">
        <f t="shared" ref="L326:L389" si="11">CONCATENATE(N326,".",O326,".",P326,".",Q326,".",R326,".",S326,".",T326,".",U326,".",V326,".",W326)</f>
        <v>700.401101.4100.10001.025.4000.0000.000.0000.0000</v>
      </c>
      <c r="M326" s="187" t="s">
        <v>4013</v>
      </c>
      <c r="N326" s="191">
        <v>700</v>
      </c>
      <c r="O326" s="199">
        <v>401101</v>
      </c>
      <c r="P326" s="195" t="s">
        <v>1343</v>
      </c>
      <c r="Q326" s="200" t="s">
        <v>6852</v>
      </c>
      <c r="R326" s="195" t="s">
        <v>6692</v>
      </c>
      <c r="S326" s="200" t="s">
        <v>6841</v>
      </c>
      <c r="T326" s="191" t="s">
        <v>2202</v>
      </c>
      <c r="U326" s="190" t="s">
        <v>2178</v>
      </c>
      <c r="V326" s="167" t="s">
        <v>2202</v>
      </c>
      <c r="W326" s="167" t="s">
        <v>2202</v>
      </c>
      <c r="X326" s="170" t="s">
        <v>6671</v>
      </c>
      <c r="Y326" s="170" t="s">
        <v>6842</v>
      </c>
      <c r="Z326" s="170" t="s">
        <v>6847</v>
      </c>
      <c r="AA326" s="170" t="s">
        <v>6848</v>
      </c>
      <c r="AB326" s="184" t="s">
        <v>6839</v>
      </c>
      <c r="AC326" s="186" t="s">
        <v>2202</v>
      </c>
      <c r="AD326" s="170">
        <f>VLOOKUP(O326,CSAcctMap!A:B,2,FALSE)</f>
        <v>500310</v>
      </c>
      <c r="AE326" s="170" t="str">
        <f ca="1">VLOOKUP(AD326,CSAcctMap!B:F,5,FALSE)</f>
        <v>Access</v>
      </c>
    </row>
    <row r="327" spans="1:31" x14ac:dyDescent="0.2">
      <c r="A327" s="170" t="str">
        <f t="shared" si="10"/>
        <v>700.500100.0000.00000.250.009.000</v>
      </c>
      <c r="B327" s="184" t="s">
        <v>6839</v>
      </c>
      <c r="C327" s="185" t="s">
        <v>4649</v>
      </c>
      <c r="D327" s="186" t="s">
        <v>517</v>
      </c>
      <c r="E327" s="186" t="s">
        <v>2202</v>
      </c>
      <c r="F327" s="186" t="s">
        <v>2334</v>
      </c>
      <c r="G327" s="186" t="s">
        <v>4648</v>
      </c>
      <c r="H327" s="186" t="s">
        <v>4216</v>
      </c>
      <c r="I327" s="186" t="s">
        <v>2178</v>
      </c>
      <c r="J327" s="186" t="s">
        <v>1214</v>
      </c>
      <c r="K327" s="184"/>
      <c r="L327" s="187" t="str">
        <f t="shared" si="11"/>
        <v>700.401101.3800.11301.025.4000.0000.000.0000.0000</v>
      </c>
      <c r="M327" s="187" t="s">
        <v>4013</v>
      </c>
      <c r="N327" s="191">
        <v>700</v>
      </c>
      <c r="O327" s="199">
        <v>401101</v>
      </c>
      <c r="P327" s="195" t="s">
        <v>6840</v>
      </c>
      <c r="Q327" s="200" t="s">
        <v>6411</v>
      </c>
      <c r="R327" s="195" t="s">
        <v>6692</v>
      </c>
      <c r="S327" s="200" t="s">
        <v>6841</v>
      </c>
      <c r="T327" s="191" t="s">
        <v>2202</v>
      </c>
      <c r="U327" s="190" t="s">
        <v>2178</v>
      </c>
      <c r="V327" s="167" t="s">
        <v>2202</v>
      </c>
      <c r="W327" s="167" t="s">
        <v>2202</v>
      </c>
      <c r="X327" s="170" t="s">
        <v>6671</v>
      </c>
      <c r="Y327" s="170" t="s">
        <v>6842</v>
      </c>
      <c r="Z327" s="170" t="s">
        <v>6843</v>
      </c>
      <c r="AA327" s="170" t="s">
        <v>1431</v>
      </c>
      <c r="AB327" s="184" t="s">
        <v>6839</v>
      </c>
      <c r="AC327" s="186" t="s">
        <v>2202</v>
      </c>
      <c r="AD327" s="170">
        <f>VLOOKUP(O327,CSAcctMap!A:B,2,FALSE)</f>
        <v>500310</v>
      </c>
      <c r="AE327" s="170" t="str">
        <f ca="1">VLOOKUP(AD327,CSAcctMap!B:F,5,FALSE)</f>
        <v>Access</v>
      </c>
    </row>
    <row r="328" spans="1:31" x14ac:dyDescent="0.2">
      <c r="A328" s="170" t="str">
        <f t="shared" si="10"/>
        <v>700.500100.0000.00000.250.009.000</v>
      </c>
      <c r="B328" s="184" t="s">
        <v>6839</v>
      </c>
      <c r="C328" s="185" t="s">
        <v>4649</v>
      </c>
      <c r="D328" s="186" t="s">
        <v>517</v>
      </c>
      <c r="E328" s="186" t="s">
        <v>2202</v>
      </c>
      <c r="F328" s="186" t="s">
        <v>2334</v>
      </c>
      <c r="G328" s="186" t="s">
        <v>4648</v>
      </c>
      <c r="H328" s="186" t="s">
        <v>4216</v>
      </c>
      <c r="I328" s="186" t="s">
        <v>2178</v>
      </c>
      <c r="J328" s="186" t="s">
        <v>1214</v>
      </c>
      <c r="K328" s="184"/>
      <c r="L328" s="187" t="str">
        <f t="shared" si="11"/>
        <v>700.401101.4100.11301.025.4000.0000.000.0000.0000</v>
      </c>
      <c r="M328" s="187" t="s">
        <v>4013</v>
      </c>
      <c r="N328" s="191">
        <v>700</v>
      </c>
      <c r="O328" s="199">
        <v>401101</v>
      </c>
      <c r="P328" s="195" t="s">
        <v>1343</v>
      </c>
      <c r="Q328" s="200" t="s">
        <v>6411</v>
      </c>
      <c r="R328" s="195" t="s">
        <v>6692</v>
      </c>
      <c r="S328" s="200" t="s">
        <v>6841</v>
      </c>
      <c r="T328" s="191" t="s">
        <v>2202</v>
      </c>
      <c r="U328" s="190" t="s">
        <v>2178</v>
      </c>
      <c r="V328" s="167" t="s">
        <v>2202</v>
      </c>
      <c r="W328" s="167" t="s">
        <v>2202</v>
      </c>
      <c r="X328" s="170" t="s">
        <v>6671</v>
      </c>
      <c r="Y328" s="170" t="s">
        <v>6842</v>
      </c>
      <c r="Z328" s="170" t="s">
        <v>6847</v>
      </c>
      <c r="AA328" s="170" t="s">
        <v>6848</v>
      </c>
      <c r="AB328" s="184" t="s">
        <v>6839</v>
      </c>
      <c r="AC328" s="186" t="s">
        <v>2202</v>
      </c>
      <c r="AD328" s="170">
        <f>VLOOKUP(O328,CSAcctMap!A:B,2,FALSE)</f>
        <v>500310</v>
      </c>
      <c r="AE328" s="170" t="str">
        <f ca="1">VLOOKUP(AD328,CSAcctMap!B:F,5,FALSE)</f>
        <v>Access</v>
      </c>
    </row>
    <row r="329" spans="1:31" x14ac:dyDescent="0.2">
      <c r="A329" s="170" t="str">
        <f t="shared" si="10"/>
        <v>700.500100.0000.00000.250.099.000</v>
      </c>
      <c r="B329" s="184" t="s">
        <v>6839</v>
      </c>
      <c r="C329" s="185" t="s">
        <v>4649</v>
      </c>
      <c r="D329" s="186" t="s">
        <v>517</v>
      </c>
      <c r="E329" s="186" t="s">
        <v>2202</v>
      </c>
      <c r="F329" s="186" t="s">
        <v>2334</v>
      </c>
      <c r="G329" s="186" t="s">
        <v>4648</v>
      </c>
      <c r="H329" s="186" t="s">
        <v>2455</v>
      </c>
      <c r="I329" s="186" t="s">
        <v>2178</v>
      </c>
      <c r="J329" s="186" t="s">
        <v>1214</v>
      </c>
      <c r="K329" s="184"/>
      <c r="L329" s="187" t="str">
        <f t="shared" si="11"/>
        <v>700.401101.3800.00000.025.4000.0000.000.0000.0000</v>
      </c>
      <c r="M329" s="187" t="s">
        <v>4013</v>
      </c>
      <c r="N329" s="191">
        <v>700</v>
      </c>
      <c r="O329" s="199">
        <v>401101</v>
      </c>
      <c r="P329" s="195" t="s">
        <v>6840</v>
      </c>
      <c r="Q329" s="191" t="s">
        <v>2334</v>
      </c>
      <c r="R329" s="195" t="s">
        <v>6692</v>
      </c>
      <c r="S329" s="200" t="s">
        <v>6841</v>
      </c>
      <c r="T329" s="191" t="s">
        <v>2202</v>
      </c>
      <c r="U329" s="190" t="s">
        <v>2178</v>
      </c>
      <c r="V329" s="167" t="s">
        <v>2202</v>
      </c>
      <c r="W329" s="167" t="s">
        <v>2202</v>
      </c>
      <c r="X329" s="170" t="s">
        <v>6671</v>
      </c>
      <c r="Y329" s="170" t="s">
        <v>6842</v>
      </c>
      <c r="Z329" s="170" t="s">
        <v>6843</v>
      </c>
      <c r="AA329" s="170" t="s">
        <v>1431</v>
      </c>
      <c r="AB329" s="184" t="s">
        <v>6839</v>
      </c>
      <c r="AC329" s="186" t="s">
        <v>2202</v>
      </c>
      <c r="AD329" s="170">
        <f>VLOOKUP(O329,CSAcctMap!A:B,2,FALSE)</f>
        <v>500310</v>
      </c>
      <c r="AE329" s="170" t="str">
        <f ca="1">VLOOKUP(AD329,CSAcctMap!B:F,5,FALSE)</f>
        <v>Access</v>
      </c>
    </row>
    <row r="330" spans="1:31" x14ac:dyDescent="0.2">
      <c r="A330" s="170" t="str">
        <f t="shared" si="10"/>
        <v>700.500100.0000.00000.250.099.000</v>
      </c>
      <c r="B330" s="184" t="s">
        <v>6839</v>
      </c>
      <c r="C330" s="185" t="s">
        <v>4649</v>
      </c>
      <c r="D330" s="186" t="s">
        <v>517</v>
      </c>
      <c r="E330" s="186" t="s">
        <v>2202</v>
      </c>
      <c r="F330" s="186" t="s">
        <v>2334</v>
      </c>
      <c r="G330" s="186" t="s">
        <v>4648</v>
      </c>
      <c r="H330" s="186" t="s">
        <v>2455</v>
      </c>
      <c r="I330" s="186" t="s">
        <v>2178</v>
      </c>
      <c r="J330" s="186" t="s">
        <v>1214</v>
      </c>
      <c r="K330" s="184"/>
      <c r="L330" s="187" t="str">
        <f t="shared" si="11"/>
        <v>700.401101.4100.00000.025.4000.0000.000.0000.0000</v>
      </c>
      <c r="M330" s="187" t="s">
        <v>4013</v>
      </c>
      <c r="N330" s="191">
        <v>700</v>
      </c>
      <c r="O330" s="199">
        <v>401101</v>
      </c>
      <c r="P330" s="195" t="s">
        <v>1343</v>
      </c>
      <c r="Q330" s="191" t="s">
        <v>2334</v>
      </c>
      <c r="R330" s="195" t="s">
        <v>6692</v>
      </c>
      <c r="S330" s="200" t="s">
        <v>6841</v>
      </c>
      <c r="T330" s="191" t="s">
        <v>2202</v>
      </c>
      <c r="U330" s="190" t="s">
        <v>2178</v>
      </c>
      <c r="V330" s="167" t="s">
        <v>2202</v>
      </c>
      <c r="W330" s="167" t="s">
        <v>2202</v>
      </c>
      <c r="X330" s="170" t="s">
        <v>6671</v>
      </c>
      <c r="Y330" s="170" t="s">
        <v>6842</v>
      </c>
      <c r="Z330" s="170" t="s">
        <v>6847</v>
      </c>
      <c r="AA330" s="170" t="s">
        <v>6848</v>
      </c>
      <c r="AB330" s="184" t="s">
        <v>6839</v>
      </c>
      <c r="AC330" s="186" t="s">
        <v>2202</v>
      </c>
      <c r="AD330" s="170">
        <f>VLOOKUP(O330,CSAcctMap!A:B,2,FALSE)</f>
        <v>500310</v>
      </c>
      <c r="AE330" s="170" t="str">
        <f ca="1">VLOOKUP(AD330,CSAcctMap!B:F,5,FALSE)</f>
        <v>Access</v>
      </c>
    </row>
    <row r="331" spans="1:31" x14ac:dyDescent="0.2">
      <c r="A331" s="170" t="str">
        <f t="shared" si="10"/>
        <v>700.500100.0000.00000.250.004.000</v>
      </c>
      <c r="B331" s="184" t="s">
        <v>6839</v>
      </c>
      <c r="C331" s="185" t="s">
        <v>4649</v>
      </c>
      <c r="D331" s="186" t="s">
        <v>517</v>
      </c>
      <c r="E331" s="186" t="s">
        <v>2202</v>
      </c>
      <c r="F331" s="186" t="s">
        <v>2334</v>
      </c>
      <c r="G331" s="186" t="s">
        <v>4648</v>
      </c>
      <c r="H331" s="186" t="s">
        <v>3779</v>
      </c>
      <c r="I331" s="186" t="s">
        <v>2178</v>
      </c>
      <c r="J331" s="186" t="s">
        <v>1214</v>
      </c>
      <c r="K331" s="184"/>
      <c r="L331" s="187" t="str">
        <f t="shared" si="11"/>
        <v>700.401101.4100.00000.025.4000.0000.000.0000.0000</v>
      </c>
      <c r="M331" s="187" t="s">
        <v>4013</v>
      </c>
      <c r="N331" s="191">
        <v>700</v>
      </c>
      <c r="O331" s="199">
        <v>401101</v>
      </c>
      <c r="P331" s="195" t="s">
        <v>1343</v>
      </c>
      <c r="Q331" s="191" t="s">
        <v>2334</v>
      </c>
      <c r="R331" s="195" t="s">
        <v>6692</v>
      </c>
      <c r="S331" s="200" t="s">
        <v>6841</v>
      </c>
      <c r="T331" s="191" t="s">
        <v>2202</v>
      </c>
      <c r="U331" s="190" t="s">
        <v>2178</v>
      </c>
      <c r="V331" s="167" t="s">
        <v>2202</v>
      </c>
      <c r="W331" s="167" t="s">
        <v>2202</v>
      </c>
      <c r="X331" s="170" t="s">
        <v>6671</v>
      </c>
      <c r="Y331" s="170" t="s">
        <v>6842</v>
      </c>
      <c r="Z331" s="170" t="s">
        <v>6847</v>
      </c>
      <c r="AA331" s="170" t="s">
        <v>6848</v>
      </c>
      <c r="AB331" s="184" t="s">
        <v>6839</v>
      </c>
      <c r="AC331" s="186" t="s">
        <v>2202</v>
      </c>
      <c r="AD331" s="170">
        <f>VLOOKUP(O331,CSAcctMap!A:B,2,FALSE)</f>
        <v>500310</v>
      </c>
      <c r="AE331" s="170" t="str">
        <f ca="1">VLOOKUP(AD331,CSAcctMap!B:F,5,FALSE)</f>
        <v>Access</v>
      </c>
    </row>
    <row r="332" spans="1:31" x14ac:dyDescent="0.2">
      <c r="A332" s="170" t="str">
        <f t="shared" si="10"/>
        <v>700.500100.0000.00000.010.000.000</v>
      </c>
      <c r="B332" s="184" t="s">
        <v>6839</v>
      </c>
      <c r="C332" s="185" t="s">
        <v>4649</v>
      </c>
      <c r="D332" s="186" t="s">
        <v>517</v>
      </c>
      <c r="E332" s="186" t="s">
        <v>2202</v>
      </c>
      <c r="F332" s="186" t="s">
        <v>2334</v>
      </c>
      <c r="G332" s="186" t="s">
        <v>2179</v>
      </c>
      <c r="H332" s="186" t="s">
        <v>2178</v>
      </c>
      <c r="I332" s="186" t="s">
        <v>2178</v>
      </c>
      <c r="J332" s="186" t="s">
        <v>1214</v>
      </c>
      <c r="K332" s="184"/>
      <c r="L332" s="187" t="str">
        <f t="shared" si="11"/>
        <v>700.401101.3800.00000.001.4000.0000.000.0000.0000</v>
      </c>
      <c r="M332" s="187" t="s">
        <v>4013</v>
      </c>
      <c r="N332" s="191">
        <v>700</v>
      </c>
      <c r="O332" s="199">
        <v>401101</v>
      </c>
      <c r="P332" s="195" t="s">
        <v>6840</v>
      </c>
      <c r="Q332" s="191" t="s">
        <v>2334</v>
      </c>
      <c r="R332" s="195" t="s">
        <v>3778</v>
      </c>
      <c r="S332" s="200" t="s">
        <v>6841</v>
      </c>
      <c r="T332" s="191" t="s">
        <v>2202</v>
      </c>
      <c r="U332" s="190" t="s">
        <v>2178</v>
      </c>
      <c r="V332" s="167" t="s">
        <v>2202</v>
      </c>
      <c r="W332" s="167" t="s">
        <v>2202</v>
      </c>
      <c r="X332" s="170" t="s">
        <v>6671</v>
      </c>
      <c r="Y332" s="170" t="s">
        <v>6842</v>
      </c>
      <c r="Z332" s="170" t="s">
        <v>6843</v>
      </c>
      <c r="AA332" s="170" t="s">
        <v>1431</v>
      </c>
      <c r="AB332" s="184" t="s">
        <v>6839</v>
      </c>
      <c r="AC332" s="186" t="s">
        <v>2202</v>
      </c>
      <c r="AD332" s="170">
        <f>VLOOKUP(O332,CSAcctMap!A:B,2,FALSE)</f>
        <v>500310</v>
      </c>
      <c r="AE332" s="170" t="str">
        <f ca="1">VLOOKUP(AD332,CSAcctMap!B:F,5,FALSE)</f>
        <v>Access</v>
      </c>
    </row>
    <row r="333" spans="1:31" x14ac:dyDescent="0.2">
      <c r="A333" s="170" t="str">
        <f t="shared" si="10"/>
        <v>700.500100.0000.00000.430.000.000</v>
      </c>
      <c r="B333" s="184" t="s">
        <v>6839</v>
      </c>
      <c r="C333" s="185" t="s">
        <v>4649</v>
      </c>
      <c r="D333" s="186" t="s">
        <v>517</v>
      </c>
      <c r="E333" s="186" t="s">
        <v>2202</v>
      </c>
      <c r="F333" s="186" t="s">
        <v>2334</v>
      </c>
      <c r="G333" s="186" t="s">
        <v>1565</v>
      </c>
      <c r="H333" s="186" t="s">
        <v>2178</v>
      </c>
      <c r="I333" s="186" t="s">
        <v>2178</v>
      </c>
      <c r="J333" s="186" t="s">
        <v>1214</v>
      </c>
      <c r="K333" s="184"/>
      <c r="L333" s="187" t="str">
        <f t="shared" si="11"/>
        <v>700.401101.3800.00000.043.4000.0000.000.0000.0000</v>
      </c>
      <c r="M333" s="187" t="s">
        <v>4013</v>
      </c>
      <c r="N333" s="191">
        <v>700</v>
      </c>
      <c r="O333" s="199">
        <v>401101</v>
      </c>
      <c r="P333" s="195" t="s">
        <v>6840</v>
      </c>
      <c r="Q333" s="191" t="s">
        <v>2334</v>
      </c>
      <c r="R333" s="195" t="s">
        <v>6755</v>
      </c>
      <c r="S333" s="200" t="s">
        <v>6841</v>
      </c>
      <c r="T333" s="191" t="s">
        <v>2202</v>
      </c>
      <c r="U333" s="190" t="s">
        <v>2178</v>
      </c>
      <c r="V333" s="167" t="s">
        <v>2202</v>
      </c>
      <c r="W333" s="167" t="s">
        <v>2202</v>
      </c>
      <c r="X333" s="170" t="s">
        <v>6671</v>
      </c>
      <c r="Y333" s="170" t="s">
        <v>6842</v>
      </c>
      <c r="Z333" s="170" t="s">
        <v>6843</v>
      </c>
      <c r="AA333" s="170" t="s">
        <v>1431</v>
      </c>
      <c r="AB333" s="184" t="s">
        <v>6839</v>
      </c>
      <c r="AC333" s="186" t="s">
        <v>2202</v>
      </c>
      <c r="AD333" s="170">
        <f>VLOOKUP(O333,CSAcctMap!A:B,2,FALSE)</f>
        <v>500310</v>
      </c>
      <c r="AE333" s="170" t="str">
        <f ca="1">VLOOKUP(AD333,CSAcctMap!B:F,5,FALSE)</f>
        <v>Access</v>
      </c>
    </row>
    <row r="334" spans="1:31" x14ac:dyDescent="0.2">
      <c r="A334" s="170" t="str">
        <f t="shared" si="10"/>
        <v>700.500200.0000.00000.250.000.000</v>
      </c>
      <c r="B334" s="184" t="s">
        <v>6853</v>
      </c>
      <c r="C334" s="185" t="s">
        <v>4649</v>
      </c>
      <c r="D334" s="186" t="s">
        <v>4217</v>
      </c>
      <c r="E334" s="186" t="s">
        <v>2202</v>
      </c>
      <c r="F334" s="186" t="s">
        <v>2334</v>
      </c>
      <c r="G334" s="186" t="s">
        <v>4648</v>
      </c>
      <c r="H334" s="186" t="s">
        <v>2178</v>
      </c>
      <c r="I334" s="186" t="s">
        <v>2178</v>
      </c>
      <c r="J334" s="186" t="s">
        <v>1214</v>
      </c>
      <c r="K334" s="184"/>
      <c r="L334" s="187" t="str">
        <f t="shared" si="11"/>
        <v>700.401101.4100.00000.025.4000.0000.000.0000.0000</v>
      </c>
      <c r="M334" s="187" t="s">
        <v>4013</v>
      </c>
      <c r="N334" s="191">
        <v>700</v>
      </c>
      <c r="O334" s="199">
        <v>401101</v>
      </c>
      <c r="P334" s="195" t="s">
        <v>1343</v>
      </c>
      <c r="Q334" s="191" t="s">
        <v>2334</v>
      </c>
      <c r="R334" s="195" t="s">
        <v>6692</v>
      </c>
      <c r="S334" s="200" t="s">
        <v>6841</v>
      </c>
      <c r="T334" s="191" t="s">
        <v>2202</v>
      </c>
      <c r="U334" s="190" t="s">
        <v>2178</v>
      </c>
      <c r="V334" s="167" t="s">
        <v>2202</v>
      </c>
      <c r="W334" s="167" t="s">
        <v>2202</v>
      </c>
      <c r="X334" s="170" t="s">
        <v>6671</v>
      </c>
      <c r="Y334" s="170" t="s">
        <v>6842</v>
      </c>
      <c r="Z334" s="170" t="s">
        <v>6847</v>
      </c>
      <c r="AA334" s="170" t="s">
        <v>6848</v>
      </c>
      <c r="AB334" s="184" t="s">
        <v>6853</v>
      </c>
      <c r="AC334" s="186" t="s">
        <v>2202</v>
      </c>
      <c r="AD334" s="170">
        <f>VLOOKUP(O334,CSAcctMap!A:B,2,FALSE)</f>
        <v>500310</v>
      </c>
      <c r="AE334" s="170" t="str">
        <f ca="1">VLOOKUP(AD334,CSAcctMap!B:F,5,FALSE)</f>
        <v>Access</v>
      </c>
    </row>
    <row r="335" spans="1:31" x14ac:dyDescent="0.2">
      <c r="A335" s="170" t="str">
        <f t="shared" si="10"/>
        <v>700.504000.0000.00000.250.000.000</v>
      </c>
      <c r="B335" s="184" t="s">
        <v>6854</v>
      </c>
      <c r="C335" s="185" t="s">
        <v>4649</v>
      </c>
      <c r="D335" s="186" t="s">
        <v>4227</v>
      </c>
      <c r="E335" s="186" t="s">
        <v>2202</v>
      </c>
      <c r="F335" s="186" t="s">
        <v>2334</v>
      </c>
      <c r="G335" s="186" t="s">
        <v>4648</v>
      </c>
      <c r="H335" s="186" t="s">
        <v>2178</v>
      </c>
      <c r="I335" s="186" t="s">
        <v>2178</v>
      </c>
      <c r="J335" s="186" t="s">
        <v>1214</v>
      </c>
      <c r="K335" s="184"/>
      <c r="L335" s="187" t="str">
        <f t="shared" si="11"/>
        <v>700.401101.3800.00000.025.4101.0000.000.0000.0000</v>
      </c>
      <c r="M335" s="187" t="s">
        <v>4013</v>
      </c>
      <c r="N335" s="191">
        <v>700</v>
      </c>
      <c r="O335" s="199">
        <v>401101</v>
      </c>
      <c r="P335" s="195" t="s">
        <v>6840</v>
      </c>
      <c r="Q335" s="191" t="s">
        <v>2334</v>
      </c>
      <c r="R335" s="195" t="s">
        <v>6692</v>
      </c>
      <c r="S335" s="200" t="s">
        <v>6855</v>
      </c>
      <c r="T335" s="191" t="s">
        <v>2202</v>
      </c>
      <c r="U335" s="190" t="s">
        <v>2178</v>
      </c>
      <c r="V335" s="167" t="s">
        <v>2202</v>
      </c>
      <c r="W335" s="167" t="s">
        <v>2202</v>
      </c>
      <c r="X335" s="170" t="s">
        <v>6671</v>
      </c>
      <c r="Y335" s="170" t="s">
        <v>6842</v>
      </c>
      <c r="Z335" s="170" t="s">
        <v>6843</v>
      </c>
      <c r="AA335" s="170" t="s">
        <v>2208</v>
      </c>
      <c r="AB335" s="184" t="s">
        <v>6854</v>
      </c>
      <c r="AC335" s="186" t="s">
        <v>2202</v>
      </c>
      <c r="AD335" s="170">
        <f>VLOOKUP(O335,CSAcctMap!A:B,2,FALSE)</f>
        <v>500310</v>
      </c>
      <c r="AE335" s="170" t="str">
        <f ca="1">VLOOKUP(AD335,CSAcctMap!B:F,5,FALSE)</f>
        <v>Access</v>
      </c>
    </row>
    <row r="336" spans="1:31" x14ac:dyDescent="0.2">
      <c r="A336" s="170" t="str">
        <f t="shared" si="10"/>
        <v>700.504000.0000.11400.010.000.000</v>
      </c>
      <c r="B336" s="184" t="s">
        <v>6854</v>
      </c>
      <c r="C336" s="185" t="s">
        <v>4649</v>
      </c>
      <c r="D336" s="186" t="s">
        <v>4227</v>
      </c>
      <c r="E336" s="186" t="s">
        <v>2202</v>
      </c>
      <c r="F336" s="186" t="s">
        <v>2340</v>
      </c>
      <c r="G336" s="186" t="s">
        <v>2179</v>
      </c>
      <c r="H336" s="186" t="s">
        <v>2178</v>
      </c>
      <c r="I336" s="186" t="s">
        <v>2178</v>
      </c>
      <c r="J336" s="186" t="s">
        <v>1214</v>
      </c>
      <c r="K336" s="184"/>
      <c r="L336" s="187" t="str">
        <f t="shared" si="11"/>
        <v>700.401101.0000.00000.001.4103.0000.000.0000.0000</v>
      </c>
      <c r="M336" s="187" t="s">
        <v>4013</v>
      </c>
      <c r="N336" s="191">
        <v>700</v>
      </c>
      <c r="O336" s="199">
        <v>401101</v>
      </c>
      <c r="P336" s="195" t="s">
        <v>2202</v>
      </c>
      <c r="Q336" s="191" t="s">
        <v>2334</v>
      </c>
      <c r="R336" s="195" t="s">
        <v>3778</v>
      </c>
      <c r="S336" s="200" t="s">
        <v>6856</v>
      </c>
      <c r="T336" s="191" t="s">
        <v>2202</v>
      </c>
      <c r="U336" s="190" t="s">
        <v>2178</v>
      </c>
      <c r="V336" s="167" t="s">
        <v>2202</v>
      </c>
      <c r="W336" s="167" t="s">
        <v>2202</v>
      </c>
      <c r="X336" s="170" t="s">
        <v>6671</v>
      </c>
      <c r="Y336" s="170" t="s">
        <v>6842</v>
      </c>
      <c r="Z336" s="170" t="s">
        <v>6847</v>
      </c>
      <c r="AA336" s="170" t="s">
        <v>6848</v>
      </c>
      <c r="AB336" s="184" t="s">
        <v>6854</v>
      </c>
      <c r="AC336" s="186" t="s">
        <v>2202</v>
      </c>
      <c r="AD336" s="170">
        <f>VLOOKUP(O336,CSAcctMap!A:B,2,FALSE)</f>
        <v>500310</v>
      </c>
      <c r="AE336" s="170" t="str">
        <f ca="1">VLOOKUP(AD336,CSAcctMap!B:F,5,FALSE)</f>
        <v>Access</v>
      </c>
    </row>
    <row r="337" spans="1:31" x14ac:dyDescent="0.2">
      <c r="A337" s="170" t="str">
        <f t="shared" si="10"/>
        <v>700.504000.0000.11400.250.000.000</v>
      </c>
      <c r="B337" s="184" t="s">
        <v>6854</v>
      </c>
      <c r="C337" s="185" t="s">
        <v>4649</v>
      </c>
      <c r="D337" s="186" t="s">
        <v>4227</v>
      </c>
      <c r="E337" s="186" t="s">
        <v>2202</v>
      </c>
      <c r="F337" s="186" t="s">
        <v>2340</v>
      </c>
      <c r="G337" s="186" t="s">
        <v>4648</v>
      </c>
      <c r="H337" s="186" t="s">
        <v>2178</v>
      </c>
      <c r="I337" s="186" t="s">
        <v>2178</v>
      </c>
      <c r="J337" s="186" t="s">
        <v>1214</v>
      </c>
      <c r="K337" s="184"/>
      <c r="L337" s="187" t="str">
        <f t="shared" si="11"/>
        <v>700.401101.3810.00000.025.4103.0000.000.0000.0000</v>
      </c>
      <c r="M337" s="187" t="s">
        <v>4013</v>
      </c>
      <c r="N337" s="191">
        <v>700</v>
      </c>
      <c r="O337" s="199">
        <v>401101</v>
      </c>
      <c r="P337" s="195" t="s">
        <v>6844</v>
      </c>
      <c r="Q337" s="191" t="s">
        <v>2334</v>
      </c>
      <c r="R337" s="195" t="s">
        <v>6692</v>
      </c>
      <c r="S337" s="200" t="s">
        <v>6856</v>
      </c>
      <c r="T337" s="191" t="s">
        <v>2202</v>
      </c>
      <c r="U337" s="190" t="s">
        <v>2178</v>
      </c>
      <c r="V337" s="167" t="s">
        <v>2202</v>
      </c>
      <c r="W337" s="167" t="s">
        <v>2202</v>
      </c>
      <c r="X337" s="170" t="s">
        <v>6671</v>
      </c>
      <c r="Y337" s="170" t="s">
        <v>6842</v>
      </c>
      <c r="Z337" s="170" t="s">
        <v>6845</v>
      </c>
      <c r="AA337" s="170" t="s">
        <v>2208</v>
      </c>
      <c r="AB337" s="184" t="s">
        <v>6854</v>
      </c>
      <c r="AC337" s="186" t="s">
        <v>2202</v>
      </c>
      <c r="AD337" s="170">
        <f>VLOOKUP(O337,CSAcctMap!A:B,2,FALSE)</f>
        <v>500310</v>
      </c>
      <c r="AE337" s="170" t="str">
        <f ca="1">VLOOKUP(AD337,CSAcctMap!B:F,5,FALSE)</f>
        <v>Access</v>
      </c>
    </row>
    <row r="338" spans="1:31" x14ac:dyDescent="0.2">
      <c r="A338" s="170" t="str">
        <f t="shared" si="10"/>
        <v>700.504000.0000.11400.255.000.000</v>
      </c>
      <c r="B338" s="184" t="s">
        <v>6854</v>
      </c>
      <c r="C338" s="185" t="s">
        <v>4649</v>
      </c>
      <c r="D338" s="186" t="s">
        <v>4227</v>
      </c>
      <c r="E338" s="186" t="s">
        <v>2202</v>
      </c>
      <c r="F338" s="186" t="s">
        <v>2340</v>
      </c>
      <c r="G338" s="186" t="s">
        <v>3782</v>
      </c>
      <c r="H338" s="186" t="s">
        <v>2178</v>
      </c>
      <c r="I338" s="186" t="s">
        <v>2178</v>
      </c>
      <c r="J338" s="186" t="s">
        <v>1214</v>
      </c>
      <c r="K338" s="184"/>
      <c r="L338" s="187" t="str">
        <f t="shared" si="11"/>
        <v>700.401101.0000.00000.025.4103.0000.000.0000.0000</v>
      </c>
      <c r="M338" s="187" t="s">
        <v>4013</v>
      </c>
      <c r="N338" s="191">
        <v>700</v>
      </c>
      <c r="O338" s="199">
        <v>401101</v>
      </c>
      <c r="P338" s="195" t="s">
        <v>2202</v>
      </c>
      <c r="Q338" s="191" t="s">
        <v>2334</v>
      </c>
      <c r="R338" s="195" t="s">
        <v>6692</v>
      </c>
      <c r="S338" s="200" t="s">
        <v>6856</v>
      </c>
      <c r="T338" s="191" t="s">
        <v>2202</v>
      </c>
      <c r="U338" s="190" t="s">
        <v>2178</v>
      </c>
      <c r="V338" s="167" t="s">
        <v>2202</v>
      </c>
      <c r="W338" s="167" t="s">
        <v>2202</v>
      </c>
      <c r="X338" s="170" t="s">
        <v>6671</v>
      </c>
      <c r="Y338" s="170" t="s">
        <v>6842</v>
      </c>
      <c r="Z338" s="170" t="s">
        <v>6847</v>
      </c>
      <c r="AA338" s="170" t="s">
        <v>6848</v>
      </c>
      <c r="AB338" s="184" t="s">
        <v>6854</v>
      </c>
      <c r="AC338" s="186" t="s">
        <v>2202</v>
      </c>
      <c r="AD338" s="170">
        <f>VLOOKUP(O338,CSAcctMap!A:B,2,FALSE)</f>
        <v>500310</v>
      </c>
      <c r="AE338" s="170" t="str">
        <f ca="1">VLOOKUP(AD338,CSAcctMap!B:F,5,FALSE)</f>
        <v>Access</v>
      </c>
    </row>
    <row r="339" spans="1:31" x14ac:dyDescent="0.2">
      <c r="A339" s="170" t="str">
        <f t="shared" si="10"/>
        <v>700.504000.0000.11500.190.000.000</v>
      </c>
      <c r="B339" s="184" t="s">
        <v>6854</v>
      </c>
      <c r="C339" s="185" t="s">
        <v>4649</v>
      </c>
      <c r="D339" s="186" t="s">
        <v>4227</v>
      </c>
      <c r="E339" s="186" t="s">
        <v>2202</v>
      </c>
      <c r="F339" s="186" t="s">
        <v>2341</v>
      </c>
      <c r="G339" s="186" t="s">
        <v>4065</v>
      </c>
      <c r="H339" s="186" t="s">
        <v>2178</v>
      </c>
      <c r="I339" s="186" t="s">
        <v>2178</v>
      </c>
      <c r="J339" s="186" t="s">
        <v>1214</v>
      </c>
      <c r="K339" s="184"/>
      <c r="L339" s="187" t="str">
        <f t="shared" si="11"/>
        <v>700.401101.3812.00000.019.4101.0000.000.0000.0000</v>
      </c>
      <c r="M339" s="187" t="s">
        <v>4013</v>
      </c>
      <c r="N339" s="191">
        <v>700</v>
      </c>
      <c r="O339" s="199">
        <v>401101</v>
      </c>
      <c r="P339" s="195" t="s">
        <v>6846</v>
      </c>
      <c r="Q339" s="191" t="s">
        <v>2334</v>
      </c>
      <c r="R339" s="195" t="s">
        <v>6578</v>
      </c>
      <c r="S339" s="200" t="s">
        <v>6855</v>
      </c>
      <c r="T339" s="191" t="s">
        <v>2202</v>
      </c>
      <c r="U339" s="190" t="s">
        <v>2178</v>
      </c>
      <c r="V339" s="167" t="s">
        <v>2202</v>
      </c>
      <c r="W339" s="167" t="s">
        <v>2202</v>
      </c>
      <c r="X339" s="170" t="s">
        <v>6671</v>
      </c>
      <c r="Y339" s="170" t="s">
        <v>6842</v>
      </c>
      <c r="Z339" s="170" t="s">
        <v>2111</v>
      </c>
      <c r="AA339" s="170" t="s">
        <v>2208</v>
      </c>
      <c r="AB339" s="184" t="s">
        <v>6854</v>
      </c>
      <c r="AC339" s="186" t="s">
        <v>2202</v>
      </c>
      <c r="AD339" s="170">
        <f>VLOOKUP(O339,CSAcctMap!A:B,2,FALSE)</f>
        <v>500310</v>
      </c>
      <c r="AE339" s="170" t="str">
        <f ca="1">VLOOKUP(AD339,CSAcctMap!B:F,5,FALSE)</f>
        <v>Access</v>
      </c>
    </row>
    <row r="340" spans="1:31" x14ac:dyDescent="0.2">
      <c r="A340" s="170" t="str">
        <f t="shared" si="10"/>
        <v>700.504000.0000.11500.250.000.000</v>
      </c>
      <c r="B340" s="184" t="s">
        <v>6854</v>
      </c>
      <c r="C340" s="185" t="s">
        <v>4649</v>
      </c>
      <c r="D340" s="186" t="s">
        <v>4227</v>
      </c>
      <c r="E340" s="186" t="s">
        <v>2202</v>
      </c>
      <c r="F340" s="186" t="s">
        <v>2341</v>
      </c>
      <c r="G340" s="186" t="s">
        <v>4648</v>
      </c>
      <c r="H340" s="186" t="s">
        <v>2178</v>
      </c>
      <c r="I340" s="186" t="s">
        <v>2178</v>
      </c>
      <c r="J340" s="186" t="s">
        <v>1214</v>
      </c>
      <c r="K340" s="184"/>
      <c r="L340" s="187" t="str">
        <f t="shared" si="11"/>
        <v>700.401101.3810.00000.025.4101.0000.000.0000.0000</v>
      </c>
      <c r="M340" s="187" t="s">
        <v>4013</v>
      </c>
      <c r="N340" s="191">
        <v>700</v>
      </c>
      <c r="O340" s="199">
        <v>401101</v>
      </c>
      <c r="P340" s="195" t="s">
        <v>6844</v>
      </c>
      <c r="Q340" s="191" t="s">
        <v>2334</v>
      </c>
      <c r="R340" s="195" t="s">
        <v>6692</v>
      </c>
      <c r="S340" s="200" t="s">
        <v>6855</v>
      </c>
      <c r="T340" s="191" t="s">
        <v>2202</v>
      </c>
      <c r="U340" s="190" t="s">
        <v>2178</v>
      </c>
      <c r="V340" s="167" t="s">
        <v>2202</v>
      </c>
      <c r="W340" s="167" t="s">
        <v>2202</v>
      </c>
      <c r="X340" s="170" t="s">
        <v>6671</v>
      </c>
      <c r="Y340" s="170" t="s">
        <v>6842</v>
      </c>
      <c r="Z340" s="170" t="s">
        <v>6845</v>
      </c>
      <c r="AA340" s="170" t="s">
        <v>2208</v>
      </c>
      <c r="AB340" s="184" t="s">
        <v>6854</v>
      </c>
      <c r="AC340" s="186" t="s">
        <v>2202</v>
      </c>
      <c r="AD340" s="170">
        <f>VLOOKUP(O340,CSAcctMap!A:B,2,FALSE)</f>
        <v>500310</v>
      </c>
      <c r="AE340" s="170" t="str">
        <f ca="1">VLOOKUP(AD340,CSAcctMap!B:F,5,FALSE)</f>
        <v>Access</v>
      </c>
    </row>
    <row r="341" spans="1:31" x14ac:dyDescent="0.2">
      <c r="A341" s="170" t="str">
        <f t="shared" si="10"/>
        <v>700.504000.0000.11500.255.000.000</v>
      </c>
      <c r="B341" s="184" t="s">
        <v>6854</v>
      </c>
      <c r="C341" s="185" t="s">
        <v>4649</v>
      </c>
      <c r="D341" s="186" t="s">
        <v>4227</v>
      </c>
      <c r="E341" s="186" t="s">
        <v>2202</v>
      </c>
      <c r="F341" s="186" t="s">
        <v>2341</v>
      </c>
      <c r="G341" s="186" t="s">
        <v>3782</v>
      </c>
      <c r="H341" s="186" t="s">
        <v>2178</v>
      </c>
      <c r="I341" s="186" t="s">
        <v>2178</v>
      </c>
      <c r="J341" s="186" t="s">
        <v>1214</v>
      </c>
      <c r="K341" s="184"/>
      <c r="L341" s="187" t="str">
        <f t="shared" si="11"/>
        <v>700.401101.3812.00000.025.4101.0000.000.0000.0000</v>
      </c>
      <c r="M341" s="187" t="s">
        <v>4013</v>
      </c>
      <c r="N341" s="191">
        <v>700</v>
      </c>
      <c r="O341" s="199">
        <v>401101</v>
      </c>
      <c r="P341" s="195" t="s">
        <v>6846</v>
      </c>
      <c r="Q341" s="191" t="s">
        <v>2334</v>
      </c>
      <c r="R341" s="195" t="s">
        <v>6692</v>
      </c>
      <c r="S341" s="200" t="s">
        <v>6855</v>
      </c>
      <c r="T341" s="191" t="s">
        <v>2202</v>
      </c>
      <c r="U341" s="190" t="s">
        <v>2178</v>
      </c>
      <c r="V341" s="167" t="s">
        <v>2202</v>
      </c>
      <c r="W341" s="167" t="s">
        <v>2202</v>
      </c>
      <c r="X341" s="170" t="s">
        <v>6671</v>
      </c>
      <c r="Y341" s="170" t="s">
        <v>6842</v>
      </c>
      <c r="Z341" s="170" t="s">
        <v>2111</v>
      </c>
      <c r="AA341" s="170" t="s">
        <v>2208</v>
      </c>
      <c r="AB341" s="184" t="s">
        <v>6854</v>
      </c>
      <c r="AC341" s="186" t="s">
        <v>2202</v>
      </c>
      <c r="AD341" s="170">
        <f>VLOOKUP(O341,CSAcctMap!A:B,2,FALSE)</f>
        <v>500310</v>
      </c>
      <c r="AE341" s="170" t="str">
        <f ca="1">VLOOKUP(AD341,CSAcctMap!B:F,5,FALSE)</f>
        <v>Access</v>
      </c>
    </row>
    <row r="342" spans="1:31" x14ac:dyDescent="0.2">
      <c r="A342" s="170" t="str">
        <f t="shared" si="10"/>
        <v>700.504000.0000.11600.190.000.000</v>
      </c>
      <c r="B342" s="184" t="s">
        <v>6854</v>
      </c>
      <c r="C342" s="185" t="s">
        <v>4649</v>
      </c>
      <c r="D342" s="186" t="s">
        <v>4227</v>
      </c>
      <c r="E342" s="186" t="s">
        <v>2202</v>
      </c>
      <c r="F342" s="186" t="s">
        <v>2342</v>
      </c>
      <c r="G342" s="186" t="s">
        <v>4065</v>
      </c>
      <c r="H342" s="186" t="s">
        <v>2178</v>
      </c>
      <c r="I342" s="186" t="s">
        <v>2178</v>
      </c>
      <c r="J342" s="186" t="s">
        <v>1214</v>
      </c>
      <c r="K342" s="184"/>
      <c r="L342" s="187" t="str">
        <f t="shared" si="11"/>
        <v>700.401101.0000.00000.019.4102.0000.000.0000.0000</v>
      </c>
      <c r="M342" s="187" t="s">
        <v>4013</v>
      </c>
      <c r="N342" s="191">
        <v>700</v>
      </c>
      <c r="O342" s="199">
        <v>401101</v>
      </c>
      <c r="P342" s="195" t="s">
        <v>2202</v>
      </c>
      <c r="Q342" s="191" t="s">
        <v>2334</v>
      </c>
      <c r="R342" s="195" t="s">
        <v>6578</v>
      </c>
      <c r="S342" s="200" t="s">
        <v>6857</v>
      </c>
      <c r="T342" s="191" t="s">
        <v>2202</v>
      </c>
      <c r="U342" s="190" t="s">
        <v>2178</v>
      </c>
      <c r="V342" s="167" t="s">
        <v>2202</v>
      </c>
      <c r="W342" s="167" t="s">
        <v>2202</v>
      </c>
      <c r="X342" s="170" t="s">
        <v>6671</v>
      </c>
      <c r="Y342" s="170" t="s">
        <v>6842</v>
      </c>
      <c r="Z342" s="170" t="s">
        <v>6847</v>
      </c>
      <c r="AA342" s="170" t="s">
        <v>6848</v>
      </c>
      <c r="AB342" s="184" t="s">
        <v>6854</v>
      </c>
      <c r="AC342" s="186" t="s">
        <v>2202</v>
      </c>
      <c r="AD342" s="170">
        <f>VLOOKUP(O342,CSAcctMap!A:B,2,FALSE)</f>
        <v>500310</v>
      </c>
      <c r="AE342" s="170" t="str">
        <f ca="1">VLOOKUP(AD342,CSAcctMap!B:F,5,FALSE)</f>
        <v>Access</v>
      </c>
    </row>
    <row r="343" spans="1:31" x14ac:dyDescent="0.2">
      <c r="A343" s="170" t="str">
        <f t="shared" si="10"/>
        <v>700.504000.0000.11600.250.000.000</v>
      </c>
      <c r="B343" s="184" t="s">
        <v>6854</v>
      </c>
      <c r="C343" s="185" t="s">
        <v>4649</v>
      </c>
      <c r="D343" s="186" t="s">
        <v>4227</v>
      </c>
      <c r="E343" s="186" t="s">
        <v>2202</v>
      </c>
      <c r="F343" s="186" t="s">
        <v>2342</v>
      </c>
      <c r="G343" s="186" t="s">
        <v>4648</v>
      </c>
      <c r="H343" s="186" t="s">
        <v>2178</v>
      </c>
      <c r="I343" s="186" t="s">
        <v>2178</v>
      </c>
      <c r="J343" s="186" t="s">
        <v>1214</v>
      </c>
      <c r="K343" s="184"/>
      <c r="L343" s="187" t="str">
        <f t="shared" si="11"/>
        <v>700.401101.3810.00000.025.4102.0000.000.0000.0000</v>
      </c>
      <c r="M343" s="187" t="s">
        <v>4013</v>
      </c>
      <c r="N343" s="191">
        <v>700</v>
      </c>
      <c r="O343" s="199">
        <v>401101</v>
      </c>
      <c r="P343" s="195" t="s">
        <v>6844</v>
      </c>
      <c r="Q343" s="191" t="s">
        <v>2334</v>
      </c>
      <c r="R343" s="195" t="s">
        <v>6692</v>
      </c>
      <c r="S343" s="200" t="s">
        <v>6857</v>
      </c>
      <c r="T343" s="191" t="s">
        <v>2202</v>
      </c>
      <c r="U343" s="190" t="s">
        <v>2178</v>
      </c>
      <c r="V343" s="167" t="s">
        <v>2202</v>
      </c>
      <c r="W343" s="167" t="s">
        <v>2202</v>
      </c>
      <c r="X343" s="170" t="s">
        <v>6671</v>
      </c>
      <c r="Y343" s="170" t="s">
        <v>6842</v>
      </c>
      <c r="Z343" s="170" t="s">
        <v>6845</v>
      </c>
      <c r="AA343" s="170" t="s">
        <v>2208</v>
      </c>
      <c r="AB343" s="184" t="s">
        <v>6854</v>
      </c>
      <c r="AC343" s="186" t="s">
        <v>2202</v>
      </c>
      <c r="AD343" s="170">
        <f>VLOOKUP(O343,CSAcctMap!A:B,2,FALSE)</f>
        <v>500310</v>
      </c>
      <c r="AE343" s="170" t="str">
        <f ca="1">VLOOKUP(AD343,CSAcctMap!B:F,5,FALSE)</f>
        <v>Access</v>
      </c>
    </row>
    <row r="344" spans="1:31" x14ac:dyDescent="0.2">
      <c r="A344" s="170" t="str">
        <f t="shared" si="10"/>
        <v>700.504000.0000.11600.255.000.000</v>
      </c>
      <c r="B344" s="184" t="s">
        <v>6854</v>
      </c>
      <c r="C344" s="185" t="s">
        <v>4649</v>
      </c>
      <c r="D344" s="186" t="s">
        <v>4227</v>
      </c>
      <c r="E344" s="186" t="s">
        <v>2202</v>
      </c>
      <c r="F344" s="186" t="s">
        <v>2342</v>
      </c>
      <c r="G344" s="186" t="s">
        <v>3782</v>
      </c>
      <c r="H344" s="186" t="s">
        <v>2178</v>
      </c>
      <c r="I344" s="186" t="s">
        <v>2178</v>
      </c>
      <c r="J344" s="186" t="s">
        <v>1214</v>
      </c>
      <c r="K344" s="184"/>
      <c r="L344" s="187" t="str">
        <f t="shared" si="11"/>
        <v>700.401101.0000.00000.025.4102.0000.000.0000.0000</v>
      </c>
      <c r="M344" s="187" t="s">
        <v>4013</v>
      </c>
      <c r="N344" s="191">
        <v>700</v>
      </c>
      <c r="O344" s="199">
        <v>401101</v>
      </c>
      <c r="P344" s="195" t="s">
        <v>2202</v>
      </c>
      <c r="Q344" s="191" t="s">
        <v>2334</v>
      </c>
      <c r="R344" s="195" t="s">
        <v>6692</v>
      </c>
      <c r="S344" s="200" t="s">
        <v>6857</v>
      </c>
      <c r="T344" s="191" t="s">
        <v>2202</v>
      </c>
      <c r="U344" s="190" t="s">
        <v>2178</v>
      </c>
      <c r="V344" s="167" t="s">
        <v>2202</v>
      </c>
      <c r="W344" s="167" t="s">
        <v>2202</v>
      </c>
      <c r="X344" s="170" t="s">
        <v>6671</v>
      </c>
      <c r="Y344" s="170" t="s">
        <v>6842</v>
      </c>
      <c r="Z344" s="170" t="s">
        <v>6847</v>
      </c>
      <c r="AA344" s="170" t="s">
        <v>6848</v>
      </c>
      <c r="AB344" s="184" t="s">
        <v>6854</v>
      </c>
      <c r="AC344" s="186" t="s">
        <v>2202</v>
      </c>
      <c r="AD344" s="170">
        <f>VLOOKUP(O344,CSAcctMap!A:B,2,FALSE)</f>
        <v>500310</v>
      </c>
      <c r="AE344" s="170" t="str">
        <f ca="1">VLOOKUP(AD344,CSAcctMap!B:F,5,FALSE)</f>
        <v>Access</v>
      </c>
    </row>
    <row r="345" spans="1:31" x14ac:dyDescent="0.2">
      <c r="A345" s="170" t="str">
        <f t="shared" si="10"/>
        <v>700.504000.0000.11600.430.000.000</v>
      </c>
      <c r="B345" s="184" t="s">
        <v>6854</v>
      </c>
      <c r="C345" s="185" t="s">
        <v>4649</v>
      </c>
      <c r="D345" s="186" t="s">
        <v>4227</v>
      </c>
      <c r="E345" s="186" t="s">
        <v>2202</v>
      </c>
      <c r="F345" s="186" t="s">
        <v>2342</v>
      </c>
      <c r="G345" s="186" t="s">
        <v>1565</v>
      </c>
      <c r="H345" s="186" t="s">
        <v>2178</v>
      </c>
      <c r="I345" s="186" t="s">
        <v>2178</v>
      </c>
      <c r="J345" s="186" t="s">
        <v>1214</v>
      </c>
      <c r="K345" s="184"/>
      <c r="L345" s="187" t="str">
        <f t="shared" si="11"/>
        <v>700.401101.0000.00000.043.4102.0000.000.0000.0000</v>
      </c>
      <c r="M345" s="187" t="s">
        <v>4013</v>
      </c>
      <c r="N345" s="191">
        <v>700</v>
      </c>
      <c r="O345" s="199">
        <v>401101</v>
      </c>
      <c r="P345" s="195" t="s">
        <v>2202</v>
      </c>
      <c r="Q345" s="191" t="s">
        <v>2334</v>
      </c>
      <c r="R345" s="195" t="s">
        <v>6755</v>
      </c>
      <c r="S345" s="200" t="s">
        <v>6857</v>
      </c>
      <c r="T345" s="191" t="s">
        <v>2202</v>
      </c>
      <c r="U345" s="190" t="s">
        <v>2178</v>
      </c>
      <c r="V345" s="167" t="s">
        <v>2202</v>
      </c>
      <c r="W345" s="167" t="s">
        <v>2202</v>
      </c>
      <c r="X345" s="170" t="s">
        <v>6671</v>
      </c>
      <c r="Y345" s="170" t="s">
        <v>6842</v>
      </c>
      <c r="Z345" s="170" t="s">
        <v>6847</v>
      </c>
      <c r="AA345" s="170" t="s">
        <v>6848</v>
      </c>
      <c r="AB345" s="184" t="s">
        <v>6854</v>
      </c>
      <c r="AC345" s="186" t="s">
        <v>2202</v>
      </c>
      <c r="AD345" s="170">
        <f>VLOOKUP(O345,CSAcctMap!A:B,2,FALSE)</f>
        <v>500310</v>
      </c>
      <c r="AE345" s="170" t="str">
        <f ca="1">VLOOKUP(AD345,CSAcctMap!B:F,5,FALSE)</f>
        <v>Access</v>
      </c>
    </row>
    <row r="346" spans="1:31" x14ac:dyDescent="0.2">
      <c r="A346" s="170" t="str">
        <f t="shared" si="10"/>
        <v>700.504000.0000.11600.435.000.000</v>
      </c>
      <c r="B346" s="184" t="s">
        <v>6854</v>
      </c>
      <c r="C346" s="185" t="s">
        <v>4649</v>
      </c>
      <c r="D346" s="186" t="s">
        <v>4227</v>
      </c>
      <c r="E346" s="186" t="s">
        <v>2202</v>
      </c>
      <c r="F346" s="186" t="s">
        <v>2342</v>
      </c>
      <c r="G346" s="186" t="s">
        <v>1566</v>
      </c>
      <c r="H346" s="186" t="s">
        <v>2178</v>
      </c>
      <c r="I346" s="186" t="s">
        <v>2178</v>
      </c>
      <c r="J346" s="186" t="s">
        <v>1214</v>
      </c>
      <c r="K346" s="184"/>
      <c r="L346" s="187" t="str">
        <f t="shared" si="11"/>
        <v>700.401101.0000.00000.043.4102.0000.000.0000.0000</v>
      </c>
      <c r="M346" s="187" t="s">
        <v>4013</v>
      </c>
      <c r="N346" s="191">
        <v>700</v>
      </c>
      <c r="O346" s="199">
        <v>401101</v>
      </c>
      <c r="P346" s="195" t="s">
        <v>2202</v>
      </c>
      <c r="Q346" s="191" t="s">
        <v>2334</v>
      </c>
      <c r="R346" s="195" t="s">
        <v>6755</v>
      </c>
      <c r="S346" s="200" t="s">
        <v>6857</v>
      </c>
      <c r="T346" s="191" t="s">
        <v>2202</v>
      </c>
      <c r="U346" s="190" t="s">
        <v>2178</v>
      </c>
      <c r="V346" s="167" t="s">
        <v>2202</v>
      </c>
      <c r="W346" s="167" t="s">
        <v>2202</v>
      </c>
      <c r="X346" s="170" t="s">
        <v>6671</v>
      </c>
      <c r="Y346" s="170" t="s">
        <v>6842</v>
      </c>
      <c r="Z346" s="170" t="s">
        <v>6847</v>
      </c>
      <c r="AA346" s="170" t="s">
        <v>6848</v>
      </c>
      <c r="AB346" s="184" t="s">
        <v>6854</v>
      </c>
      <c r="AC346" s="186" t="s">
        <v>2202</v>
      </c>
      <c r="AD346" s="170">
        <f>VLOOKUP(O346,CSAcctMap!A:B,2,FALSE)</f>
        <v>500310</v>
      </c>
      <c r="AE346" s="170" t="str">
        <f ca="1">VLOOKUP(AD346,CSAcctMap!B:F,5,FALSE)</f>
        <v>Access</v>
      </c>
    </row>
    <row r="347" spans="1:31" x14ac:dyDescent="0.2">
      <c r="A347" s="170" t="str">
        <f t="shared" si="10"/>
        <v>700.504000.0000.15100.250.000.000</v>
      </c>
      <c r="B347" s="184" t="s">
        <v>6854</v>
      </c>
      <c r="C347" s="185" t="s">
        <v>4649</v>
      </c>
      <c r="D347" s="186" t="s">
        <v>4227</v>
      </c>
      <c r="E347" s="186" t="s">
        <v>2202</v>
      </c>
      <c r="F347" s="186" t="s">
        <v>2345</v>
      </c>
      <c r="G347" s="186" t="s">
        <v>4648</v>
      </c>
      <c r="H347" s="186" t="s">
        <v>2178</v>
      </c>
      <c r="I347" s="186" t="s">
        <v>2178</v>
      </c>
      <c r="J347" s="186" t="s">
        <v>1214</v>
      </c>
      <c r="K347" s="184"/>
      <c r="L347" s="187" t="str">
        <f t="shared" si="11"/>
        <v>700.401101.3812.00000.025.4101.0000.000.0000.0000</v>
      </c>
      <c r="M347" s="187" t="s">
        <v>4013</v>
      </c>
      <c r="N347" s="191">
        <v>700</v>
      </c>
      <c r="O347" s="199">
        <v>401101</v>
      </c>
      <c r="P347" s="195" t="s">
        <v>6846</v>
      </c>
      <c r="Q347" s="191" t="s">
        <v>2334</v>
      </c>
      <c r="R347" s="195" t="s">
        <v>6692</v>
      </c>
      <c r="S347" s="200" t="s">
        <v>6855</v>
      </c>
      <c r="T347" s="191" t="s">
        <v>2202</v>
      </c>
      <c r="U347" s="190" t="s">
        <v>2178</v>
      </c>
      <c r="V347" s="167" t="s">
        <v>2202</v>
      </c>
      <c r="W347" s="167" t="s">
        <v>2202</v>
      </c>
      <c r="X347" s="170" t="s">
        <v>6671</v>
      </c>
      <c r="Y347" s="170" t="s">
        <v>6842</v>
      </c>
      <c r="Z347" s="170" t="s">
        <v>2111</v>
      </c>
      <c r="AA347" s="170" t="s">
        <v>2208</v>
      </c>
      <c r="AB347" s="184" t="s">
        <v>6854</v>
      </c>
      <c r="AC347" s="186" t="s">
        <v>2202</v>
      </c>
      <c r="AD347" s="170">
        <f>VLOOKUP(O347,CSAcctMap!A:B,2,FALSE)</f>
        <v>500310</v>
      </c>
      <c r="AE347" s="170" t="str">
        <f ca="1">VLOOKUP(AD347,CSAcctMap!B:F,5,FALSE)</f>
        <v>Access</v>
      </c>
    </row>
    <row r="348" spans="1:31" x14ac:dyDescent="0.2">
      <c r="A348" s="170" t="str">
        <f t="shared" si="10"/>
        <v>700.504000.0000.11100.250.000.000</v>
      </c>
      <c r="B348" s="184" t="s">
        <v>6854</v>
      </c>
      <c r="C348" s="185" t="s">
        <v>4649</v>
      </c>
      <c r="D348" s="186" t="s">
        <v>4227</v>
      </c>
      <c r="E348" s="186" t="s">
        <v>2202</v>
      </c>
      <c r="F348" s="186" t="s">
        <v>2337</v>
      </c>
      <c r="G348" s="186" t="s">
        <v>4648</v>
      </c>
      <c r="H348" s="186" t="s">
        <v>2178</v>
      </c>
      <c r="I348" s="186" t="s">
        <v>2178</v>
      </c>
      <c r="J348" s="186" t="s">
        <v>1214</v>
      </c>
      <c r="K348" s="184"/>
      <c r="L348" s="187" t="str">
        <f t="shared" si="11"/>
        <v>700.401101.0000.00000.025.4101.0000.000.0000.0000</v>
      </c>
      <c r="M348" s="187" t="s">
        <v>4013</v>
      </c>
      <c r="N348" s="191">
        <v>700</v>
      </c>
      <c r="O348" s="199">
        <v>401101</v>
      </c>
      <c r="P348" s="195" t="s">
        <v>2202</v>
      </c>
      <c r="Q348" s="191" t="s">
        <v>2334</v>
      </c>
      <c r="R348" s="195" t="s">
        <v>6692</v>
      </c>
      <c r="S348" s="200" t="s">
        <v>6855</v>
      </c>
      <c r="T348" s="191" t="s">
        <v>2202</v>
      </c>
      <c r="U348" s="190" t="s">
        <v>2178</v>
      </c>
      <c r="V348" s="167" t="s">
        <v>2202</v>
      </c>
      <c r="W348" s="167" t="s">
        <v>2202</v>
      </c>
      <c r="X348" s="170" t="s">
        <v>6671</v>
      </c>
      <c r="Y348" s="170" t="s">
        <v>6842</v>
      </c>
      <c r="Z348" s="170" t="s">
        <v>6847</v>
      </c>
      <c r="AA348" s="170" t="s">
        <v>6848</v>
      </c>
      <c r="AB348" s="184" t="s">
        <v>6854</v>
      </c>
      <c r="AC348" s="186" t="s">
        <v>2202</v>
      </c>
      <c r="AD348" s="170">
        <f>VLOOKUP(O348,CSAcctMap!A:B,2,FALSE)</f>
        <v>500310</v>
      </c>
      <c r="AE348" s="170" t="str">
        <f ca="1">VLOOKUP(AD348,CSAcctMap!B:F,5,FALSE)</f>
        <v>Access</v>
      </c>
    </row>
    <row r="349" spans="1:31" x14ac:dyDescent="0.2">
      <c r="A349" s="170" t="str">
        <f t="shared" si="10"/>
        <v>700.504000.0000.00000.255.000.000</v>
      </c>
      <c r="B349" s="184" t="s">
        <v>6854</v>
      </c>
      <c r="C349" s="185" t="s">
        <v>4649</v>
      </c>
      <c r="D349" s="186" t="s">
        <v>4227</v>
      </c>
      <c r="E349" s="186" t="s">
        <v>2202</v>
      </c>
      <c r="F349" s="186" t="s">
        <v>2334</v>
      </c>
      <c r="G349" s="186" t="s">
        <v>3782</v>
      </c>
      <c r="H349" s="186" t="s">
        <v>2178</v>
      </c>
      <c r="I349" s="186" t="s">
        <v>2178</v>
      </c>
      <c r="J349" s="186" t="s">
        <v>1214</v>
      </c>
      <c r="K349" s="184"/>
      <c r="L349" s="187" t="str">
        <f t="shared" si="11"/>
        <v>700.401101.0000.00000.025.4101.0000.000.0000.0000</v>
      </c>
      <c r="M349" s="187" t="s">
        <v>4013</v>
      </c>
      <c r="N349" s="191">
        <v>700</v>
      </c>
      <c r="O349" s="199">
        <v>401101</v>
      </c>
      <c r="P349" s="195" t="s">
        <v>2202</v>
      </c>
      <c r="Q349" s="191" t="s">
        <v>2334</v>
      </c>
      <c r="R349" s="195" t="s">
        <v>6692</v>
      </c>
      <c r="S349" s="200" t="s">
        <v>6855</v>
      </c>
      <c r="T349" s="191" t="s">
        <v>2202</v>
      </c>
      <c r="U349" s="190" t="s">
        <v>2178</v>
      </c>
      <c r="V349" s="167" t="s">
        <v>2202</v>
      </c>
      <c r="W349" s="167" t="s">
        <v>2202</v>
      </c>
      <c r="X349" s="170" t="s">
        <v>6671</v>
      </c>
      <c r="Y349" s="170" t="s">
        <v>6842</v>
      </c>
      <c r="Z349" s="170" t="s">
        <v>6847</v>
      </c>
      <c r="AA349" s="170" t="s">
        <v>6848</v>
      </c>
      <c r="AB349" s="184" t="s">
        <v>6854</v>
      </c>
      <c r="AC349" s="186" t="s">
        <v>2202</v>
      </c>
      <c r="AD349" s="170">
        <f>VLOOKUP(O349,CSAcctMap!A:B,2,FALSE)</f>
        <v>500310</v>
      </c>
      <c r="AE349" s="170" t="str">
        <f ca="1">VLOOKUP(AD349,CSAcctMap!B:F,5,FALSE)</f>
        <v>Access</v>
      </c>
    </row>
    <row r="350" spans="1:31" x14ac:dyDescent="0.2">
      <c r="A350" s="170" t="str">
        <f t="shared" si="10"/>
        <v>700.504000.0000.00000.430.000.000</v>
      </c>
      <c r="B350" s="184" t="s">
        <v>6854</v>
      </c>
      <c r="C350" s="185" t="s">
        <v>4649</v>
      </c>
      <c r="D350" s="186" t="s">
        <v>4227</v>
      </c>
      <c r="E350" s="186" t="s">
        <v>2202</v>
      </c>
      <c r="F350" s="186" t="s">
        <v>2334</v>
      </c>
      <c r="G350" s="186" t="s">
        <v>1565</v>
      </c>
      <c r="H350" s="186" t="s">
        <v>2178</v>
      </c>
      <c r="I350" s="186" t="s">
        <v>2178</v>
      </c>
      <c r="J350" s="186" t="s">
        <v>1214</v>
      </c>
      <c r="K350" s="184"/>
      <c r="L350" s="187" t="str">
        <f t="shared" si="11"/>
        <v>700.401101.3812.00000.043.4101.0000.000.0000.0000</v>
      </c>
      <c r="M350" s="187" t="s">
        <v>4013</v>
      </c>
      <c r="N350" s="191">
        <v>700</v>
      </c>
      <c r="O350" s="199">
        <v>401101</v>
      </c>
      <c r="P350" s="195" t="s">
        <v>6846</v>
      </c>
      <c r="Q350" s="191" t="s">
        <v>2334</v>
      </c>
      <c r="R350" s="195" t="s">
        <v>6755</v>
      </c>
      <c r="S350" s="200" t="s">
        <v>6855</v>
      </c>
      <c r="T350" s="191" t="s">
        <v>2202</v>
      </c>
      <c r="U350" s="190" t="s">
        <v>2178</v>
      </c>
      <c r="V350" s="167" t="s">
        <v>2202</v>
      </c>
      <c r="W350" s="167" t="s">
        <v>2202</v>
      </c>
      <c r="X350" s="170" t="s">
        <v>6671</v>
      </c>
      <c r="Y350" s="170" t="s">
        <v>6842</v>
      </c>
      <c r="Z350" s="170" t="s">
        <v>2111</v>
      </c>
      <c r="AA350" s="170" t="s">
        <v>2208</v>
      </c>
      <c r="AB350" s="184" t="s">
        <v>6854</v>
      </c>
      <c r="AC350" s="186" t="s">
        <v>2202</v>
      </c>
      <c r="AD350" s="170">
        <f>VLOOKUP(O350,CSAcctMap!A:B,2,FALSE)</f>
        <v>500310</v>
      </c>
      <c r="AE350" s="170" t="str">
        <f ca="1">VLOOKUP(AD350,CSAcctMap!B:F,5,FALSE)</f>
        <v>Access</v>
      </c>
    </row>
    <row r="351" spans="1:31" x14ac:dyDescent="0.2">
      <c r="A351" s="170" t="str">
        <f t="shared" si="10"/>
        <v>700.504000.0000.00000.435.000.000</v>
      </c>
      <c r="B351" s="184" t="s">
        <v>6854</v>
      </c>
      <c r="C351" s="185" t="s">
        <v>4649</v>
      </c>
      <c r="D351" s="186" t="s">
        <v>4227</v>
      </c>
      <c r="E351" s="186" t="s">
        <v>2202</v>
      </c>
      <c r="F351" s="186" t="s">
        <v>2334</v>
      </c>
      <c r="G351" s="186" t="s">
        <v>1566</v>
      </c>
      <c r="H351" s="186" t="s">
        <v>2178</v>
      </c>
      <c r="I351" s="186" t="s">
        <v>2178</v>
      </c>
      <c r="J351" s="186" t="s">
        <v>1214</v>
      </c>
      <c r="K351" s="184"/>
      <c r="L351" s="187" t="str">
        <f t="shared" si="11"/>
        <v>700.401101.0000.00000.043.4101.0000.000.0000.0000</v>
      </c>
      <c r="M351" s="187" t="s">
        <v>4013</v>
      </c>
      <c r="N351" s="191">
        <v>700</v>
      </c>
      <c r="O351" s="199">
        <v>401101</v>
      </c>
      <c r="P351" s="195" t="s">
        <v>2202</v>
      </c>
      <c r="Q351" s="191" t="s">
        <v>2334</v>
      </c>
      <c r="R351" s="195" t="s">
        <v>6755</v>
      </c>
      <c r="S351" s="200" t="s">
        <v>6855</v>
      </c>
      <c r="T351" s="191" t="s">
        <v>2202</v>
      </c>
      <c r="U351" s="190" t="s">
        <v>2178</v>
      </c>
      <c r="V351" s="167" t="s">
        <v>2202</v>
      </c>
      <c r="W351" s="167" t="s">
        <v>2202</v>
      </c>
      <c r="X351" s="170" t="s">
        <v>6671</v>
      </c>
      <c r="Y351" s="170" t="s">
        <v>6842</v>
      </c>
      <c r="Z351" s="170" t="s">
        <v>6847</v>
      </c>
      <c r="AA351" s="170" t="s">
        <v>6848</v>
      </c>
      <c r="AB351" s="184" t="s">
        <v>6854</v>
      </c>
      <c r="AC351" s="186" t="s">
        <v>2202</v>
      </c>
      <c r="AD351" s="170">
        <f>VLOOKUP(O351,CSAcctMap!A:B,2,FALSE)</f>
        <v>500310</v>
      </c>
      <c r="AE351" s="170" t="str">
        <f ca="1">VLOOKUP(AD351,CSAcctMap!B:F,5,FALSE)</f>
        <v>Access</v>
      </c>
    </row>
    <row r="352" spans="1:31" x14ac:dyDescent="0.2">
      <c r="A352" s="170" t="str">
        <f t="shared" si="10"/>
        <v>700.504000.0000.00000.195.000.000</v>
      </c>
      <c r="B352" s="184" t="s">
        <v>6854</v>
      </c>
      <c r="C352" s="185" t="s">
        <v>4649</v>
      </c>
      <c r="D352" s="186" t="s">
        <v>4227</v>
      </c>
      <c r="E352" s="186" t="s">
        <v>2202</v>
      </c>
      <c r="F352" s="186" t="s">
        <v>2334</v>
      </c>
      <c r="G352" s="186" t="s">
        <v>4066</v>
      </c>
      <c r="H352" s="186" t="s">
        <v>2178</v>
      </c>
      <c r="I352" s="186" t="s">
        <v>2178</v>
      </c>
      <c r="J352" s="186" t="s">
        <v>1214</v>
      </c>
      <c r="K352" s="184"/>
      <c r="L352" s="187" t="str">
        <f t="shared" si="11"/>
        <v>700.401101.0000.00000.019.4101.0000.000.0000.0000</v>
      </c>
      <c r="M352" s="187" t="s">
        <v>4013</v>
      </c>
      <c r="N352" s="191">
        <v>700</v>
      </c>
      <c r="O352" s="199">
        <v>401101</v>
      </c>
      <c r="P352" s="195" t="s">
        <v>2202</v>
      </c>
      <c r="Q352" s="191" t="s">
        <v>2334</v>
      </c>
      <c r="R352" s="195" t="s">
        <v>6578</v>
      </c>
      <c r="S352" s="200" t="s">
        <v>6855</v>
      </c>
      <c r="T352" s="191" t="s">
        <v>2202</v>
      </c>
      <c r="U352" s="190" t="s">
        <v>2178</v>
      </c>
      <c r="V352" s="167" t="s">
        <v>2202</v>
      </c>
      <c r="W352" s="167" t="s">
        <v>2202</v>
      </c>
      <c r="X352" s="170" t="s">
        <v>6671</v>
      </c>
      <c r="Y352" s="170" t="s">
        <v>6842</v>
      </c>
      <c r="Z352" s="170" t="s">
        <v>6847</v>
      </c>
      <c r="AA352" s="170" t="s">
        <v>6848</v>
      </c>
      <c r="AB352" s="184" t="s">
        <v>6854</v>
      </c>
      <c r="AC352" s="186" t="s">
        <v>2202</v>
      </c>
      <c r="AD352" s="170">
        <f>VLOOKUP(O352,CSAcctMap!A:B,2,FALSE)</f>
        <v>500310</v>
      </c>
      <c r="AE352" s="170" t="str">
        <f ca="1">VLOOKUP(AD352,CSAcctMap!B:F,5,FALSE)</f>
        <v>Access</v>
      </c>
    </row>
    <row r="353" spans="1:31" x14ac:dyDescent="0.2">
      <c r="A353" s="170" t="str">
        <f t="shared" si="10"/>
        <v>700.504000.0000.00000.190.000.000</v>
      </c>
      <c r="B353" s="184" t="s">
        <v>6854</v>
      </c>
      <c r="C353" s="185" t="s">
        <v>4649</v>
      </c>
      <c r="D353" s="186" t="s">
        <v>4227</v>
      </c>
      <c r="E353" s="186" t="s">
        <v>2202</v>
      </c>
      <c r="F353" s="186" t="s">
        <v>2334</v>
      </c>
      <c r="G353" s="186" t="s">
        <v>4065</v>
      </c>
      <c r="H353" s="186" t="s">
        <v>2178</v>
      </c>
      <c r="I353" s="186" t="s">
        <v>2178</v>
      </c>
      <c r="J353" s="186" t="s">
        <v>1214</v>
      </c>
      <c r="K353" s="184"/>
      <c r="L353" s="187" t="str">
        <f t="shared" si="11"/>
        <v>700.401101.0000.00000.019.4101.0000.000.0000.0000</v>
      </c>
      <c r="M353" s="187" t="s">
        <v>4013</v>
      </c>
      <c r="N353" s="191">
        <v>700</v>
      </c>
      <c r="O353" s="199">
        <v>401101</v>
      </c>
      <c r="P353" s="195" t="s">
        <v>2202</v>
      </c>
      <c r="Q353" s="191" t="s">
        <v>2334</v>
      </c>
      <c r="R353" s="195" t="s">
        <v>6578</v>
      </c>
      <c r="S353" s="200" t="s">
        <v>6855</v>
      </c>
      <c r="T353" s="191" t="s">
        <v>2202</v>
      </c>
      <c r="U353" s="190" t="s">
        <v>2178</v>
      </c>
      <c r="V353" s="167" t="s">
        <v>2202</v>
      </c>
      <c r="W353" s="167" t="s">
        <v>2202</v>
      </c>
      <c r="X353" s="170" t="s">
        <v>6671</v>
      </c>
      <c r="Y353" s="170" t="s">
        <v>6842</v>
      </c>
      <c r="Z353" s="170" t="s">
        <v>6847</v>
      </c>
      <c r="AA353" s="170" t="s">
        <v>6848</v>
      </c>
      <c r="AB353" s="184" t="s">
        <v>6854</v>
      </c>
      <c r="AC353" s="186" t="s">
        <v>2202</v>
      </c>
      <c r="AD353" s="170">
        <f>VLOOKUP(O353,CSAcctMap!A:B,2,FALSE)</f>
        <v>500310</v>
      </c>
      <c r="AE353" s="170" t="str">
        <f ca="1">VLOOKUP(AD353,CSAcctMap!B:F,5,FALSE)</f>
        <v>Access</v>
      </c>
    </row>
    <row r="354" spans="1:31" x14ac:dyDescent="0.2">
      <c r="A354" s="170" t="str">
        <f t="shared" si="10"/>
        <v>700.504000.0000.00000.015.000.000</v>
      </c>
      <c r="B354" s="184" t="s">
        <v>6854</v>
      </c>
      <c r="C354" s="185" t="s">
        <v>4649</v>
      </c>
      <c r="D354" s="186" t="s">
        <v>4227</v>
      </c>
      <c r="E354" s="186" t="s">
        <v>2202</v>
      </c>
      <c r="F354" s="186" t="s">
        <v>2334</v>
      </c>
      <c r="G354" s="186" t="s">
        <v>2180</v>
      </c>
      <c r="H354" s="186" t="s">
        <v>2178</v>
      </c>
      <c r="I354" s="186" t="s">
        <v>2178</v>
      </c>
      <c r="J354" s="186" t="s">
        <v>1214</v>
      </c>
      <c r="K354" s="184"/>
      <c r="L354" s="187" t="str">
        <f t="shared" si="11"/>
        <v>700.401101.3812.00000.001.4101.0000.000.0000.0000</v>
      </c>
      <c r="M354" s="187" t="s">
        <v>4013</v>
      </c>
      <c r="N354" s="191">
        <v>700</v>
      </c>
      <c r="O354" s="199">
        <v>401101</v>
      </c>
      <c r="P354" s="195" t="s">
        <v>6846</v>
      </c>
      <c r="Q354" s="191" t="s">
        <v>2334</v>
      </c>
      <c r="R354" s="195" t="s">
        <v>3778</v>
      </c>
      <c r="S354" s="200" t="s">
        <v>6855</v>
      </c>
      <c r="T354" s="191" t="s">
        <v>2202</v>
      </c>
      <c r="U354" s="190" t="s">
        <v>2178</v>
      </c>
      <c r="V354" s="167" t="s">
        <v>2202</v>
      </c>
      <c r="W354" s="167" t="s">
        <v>2202</v>
      </c>
      <c r="X354" s="170" t="s">
        <v>6671</v>
      </c>
      <c r="Y354" s="170" t="s">
        <v>6842</v>
      </c>
      <c r="Z354" s="170" t="s">
        <v>2111</v>
      </c>
      <c r="AA354" s="170" t="s">
        <v>2208</v>
      </c>
      <c r="AB354" s="184" t="s">
        <v>6854</v>
      </c>
      <c r="AC354" s="186" t="s">
        <v>2202</v>
      </c>
      <c r="AD354" s="170">
        <f>VLOOKUP(O354,CSAcctMap!A:B,2,FALSE)</f>
        <v>500310</v>
      </c>
      <c r="AE354" s="170" t="str">
        <f ca="1">VLOOKUP(AD354,CSAcctMap!B:F,5,FALSE)</f>
        <v>Access</v>
      </c>
    </row>
    <row r="355" spans="1:31" x14ac:dyDescent="0.2">
      <c r="A355" s="170" t="str">
        <f t="shared" si="10"/>
        <v>700.504500.0000.00000.250.000.600</v>
      </c>
      <c r="B355" s="184" t="s">
        <v>6858</v>
      </c>
      <c r="C355" s="185" t="s">
        <v>4649</v>
      </c>
      <c r="D355" s="186" t="s">
        <v>3318</v>
      </c>
      <c r="E355" s="186" t="s">
        <v>2202</v>
      </c>
      <c r="F355" s="186" t="s">
        <v>2334</v>
      </c>
      <c r="G355" s="186" t="s">
        <v>4648</v>
      </c>
      <c r="H355" s="186" t="s">
        <v>2178</v>
      </c>
      <c r="I355" s="186" t="s">
        <v>554</v>
      </c>
      <c r="J355" s="186" t="s">
        <v>1214</v>
      </c>
      <c r="K355" s="184"/>
      <c r="L355" s="187" t="str">
        <f t="shared" si="11"/>
        <v>700.401101.4100.00000.025.4101.0000.600.0000.0000</v>
      </c>
      <c r="M355" s="187" t="s">
        <v>4013</v>
      </c>
      <c r="N355" s="191">
        <v>700</v>
      </c>
      <c r="O355" s="199">
        <v>401101</v>
      </c>
      <c r="P355" s="201" t="s">
        <v>1343</v>
      </c>
      <c r="Q355" s="191" t="s">
        <v>2334</v>
      </c>
      <c r="R355" s="195" t="s">
        <v>6692</v>
      </c>
      <c r="S355" s="200" t="s">
        <v>6855</v>
      </c>
      <c r="T355" s="191" t="s">
        <v>2202</v>
      </c>
      <c r="U355" s="190" t="s">
        <v>554</v>
      </c>
      <c r="V355" s="167" t="s">
        <v>2202</v>
      </c>
      <c r="W355" s="167" t="s">
        <v>2202</v>
      </c>
      <c r="X355" s="170" t="s">
        <v>6671</v>
      </c>
      <c r="Y355" s="170" t="s">
        <v>6842</v>
      </c>
      <c r="Z355" s="170" t="s">
        <v>6847</v>
      </c>
      <c r="AA355" s="170" t="s">
        <v>6848</v>
      </c>
      <c r="AB355" s="184" t="s">
        <v>6858</v>
      </c>
      <c r="AC355" s="186" t="s">
        <v>2202</v>
      </c>
      <c r="AD355" s="170">
        <f>VLOOKUP(O355,CSAcctMap!A:B,2,FALSE)</f>
        <v>500310</v>
      </c>
      <c r="AE355" s="170" t="str">
        <f ca="1">VLOOKUP(AD355,CSAcctMap!B:F,5,FALSE)</f>
        <v>Access</v>
      </c>
    </row>
    <row r="356" spans="1:31" x14ac:dyDescent="0.2">
      <c r="A356" s="170" t="str">
        <f t="shared" si="10"/>
        <v>700.504500.0000.11100.250.000.100</v>
      </c>
      <c r="B356" s="184" t="s">
        <v>6858</v>
      </c>
      <c r="C356" s="185" t="s">
        <v>4649</v>
      </c>
      <c r="D356" s="186" t="s">
        <v>3318</v>
      </c>
      <c r="E356" s="186" t="s">
        <v>2202</v>
      </c>
      <c r="F356" s="186" t="s">
        <v>2337</v>
      </c>
      <c r="G356" s="186" t="s">
        <v>4648</v>
      </c>
      <c r="H356" s="186" t="s">
        <v>2178</v>
      </c>
      <c r="I356" s="186" t="s">
        <v>555</v>
      </c>
      <c r="J356" s="186" t="s">
        <v>1214</v>
      </c>
      <c r="K356" s="184"/>
      <c r="L356" s="187" t="str">
        <f t="shared" si="11"/>
        <v>700.401101.3812.00000.025.4101.0000.100.0000.0000</v>
      </c>
      <c r="M356" s="187" t="s">
        <v>4013</v>
      </c>
      <c r="N356" s="191">
        <v>700</v>
      </c>
      <c r="O356" s="199">
        <v>401101</v>
      </c>
      <c r="P356" s="195" t="s">
        <v>6846</v>
      </c>
      <c r="Q356" s="191" t="s">
        <v>2334</v>
      </c>
      <c r="R356" s="195" t="s">
        <v>6692</v>
      </c>
      <c r="S356" s="200" t="s">
        <v>6855</v>
      </c>
      <c r="T356" s="191" t="s">
        <v>2202</v>
      </c>
      <c r="U356" s="190" t="s">
        <v>555</v>
      </c>
      <c r="V356" s="167" t="s">
        <v>2202</v>
      </c>
      <c r="W356" s="167" t="s">
        <v>2202</v>
      </c>
      <c r="X356" s="170" t="s">
        <v>6671</v>
      </c>
      <c r="Y356" s="170" t="s">
        <v>6842</v>
      </c>
      <c r="Z356" s="170" t="s">
        <v>2111</v>
      </c>
      <c r="AA356" s="170" t="s">
        <v>2208</v>
      </c>
      <c r="AB356" s="184" t="s">
        <v>6858</v>
      </c>
      <c r="AC356" s="186" t="s">
        <v>2202</v>
      </c>
      <c r="AD356" s="170">
        <f>VLOOKUP(O356,CSAcctMap!A:B,2,FALSE)</f>
        <v>500310</v>
      </c>
      <c r="AE356" s="170" t="str">
        <f ca="1">VLOOKUP(AD356,CSAcctMap!B:F,5,FALSE)</f>
        <v>Access</v>
      </c>
    </row>
    <row r="357" spans="1:31" x14ac:dyDescent="0.2">
      <c r="A357" s="170" t="str">
        <f t="shared" si="10"/>
        <v>700.504500.0000.11200.010.000.100</v>
      </c>
      <c r="B357" s="184" t="s">
        <v>6858</v>
      </c>
      <c r="C357" s="185" t="s">
        <v>4649</v>
      </c>
      <c r="D357" s="186" t="s">
        <v>3318</v>
      </c>
      <c r="E357" s="186" t="s">
        <v>2202</v>
      </c>
      <c r="F357" s="186" t="s">
        <v>2338</v>
      </c>
      <c r="G357" s="186" t="s">
        <v>2179</v>
      </c>
      <c r="H357" s="186" t="s">
        <v>2178</v>
      </c>
      <c r="I357" s="186" t="s">
        <v>555</v>
      </c>
      <c r="J357" s="186" t="s">
        <v>1214</v>
      </c>
      <c r="K357" s="184"/>
      <c r="L357" s="187" t="str">
        <f t="shared" si="11"/>
        <v>700.401101.3812.00000.001.4101.0000.100.0000.0000</v>
      </c>
      <c r="M357" s="187" t="s">
        <v>4013</v>
      </c>
      <c r="N357" s="191">
        <v>700</v>
      </c>
      <c r="O357" s="199">
        <v>401101</v>
      </c>
      <c r="P357" s="195" t="s">
        <v>6846</v>
      </c>
      <c r="Q357" s="191" t="s">
        <v>2334</v>
      </c>
      <c r="R357" s="195" t="s">
        <v>3778</v>
      </c>
      <c r="S357" s="200" t="s">
        <v>6855</v>
      </c>
      <c r="T357" s="191" t="s">
        <v>2202</v>
      </c>
      <c r="U357" s="190" t="s">
        <v>555</v>
      </c>
      <c r="V357" s="167" t="s">
        <v>2202</v>
      </c>
      <c r="W357" s="167" t="s">
        <v>2202</v>
      </c>
      <c r="X357" s="170" t="s">
        <v>6671</v>
      </c>
      <c r="Y357" s="170" t="s">
        <v>6842</v>
      </c>
      <c r="Z357" s="170" t="s">
        <v>2111</v>
      </c>
      <c r="AA357" s="170" t="s">
        <v>2208</v>
      </c>
      <c r="AB357" s="184" t="s">
        <v>6858</v>
      </c>
      <c r="AC357" s="186" t="s">
        <v>2202</v>
      </c>
      <c r="AD357" s="170">
        <f>VLOOKUP(O357,CSAcctMap!A:B,2,FALSE)</f>
        <v>500310</v>
      </c>
      <c r="AE357" s="170" t="str">
        <f ca="1">VLOOKUP(AD357,CSAcctMap!B:F,5,FALSE)</f>
        <v>Access</v>
      </c>
    </row>
    <row r="358" spans="1:31" x14ac:dyDescent="0.2">
      <c r="A358" s="170" t="str">
        <f t="shared" si="10"/>
        <v>700.504500.0000.11200.250.000.100</v>
      </c>
      <c r="B358" s="184" t="s">
        <v>6858</v>
      </c>
      <c r="C358" s="185" t="s">
        <v>4649</v>
      </c>
      <c r="D358" s="186" t="s">
        <v>3318</v>
      </c>
      <c r="E358" s="186" t="s">
        <v>2202</v>
      </c>
      <c r="F358" s="186" t="s">
        <v>2338</v>
      </c>
      <c r="G358" s="186" t="s">
        <v>4648</v>
      </c>
      <c r="H358" s="186" t="s">
        <v>2178</v>
      </c>
      <c r="I358" s="186" t="s">
        <v>555</v>
      </c>
      <c r="J358" s="186" t="s">
        <v>1214</v>
      </c>
      <c r="K358" s="184"/>
      <c r="L358" s="187" t="str">
        <f t="shared" si="11"/>
        <v>700.401101.3812.00000.025.4101.0000.100.0000.0000</v>
      </c>
      <c r="M358" s="187" t="s">
        <v>4013</v>
      </c>
      <c r="N358" s="191">
        <v>700</v>
      </c>
      <c r="O358" s="199">
        <v>401101</v>
      </c>
      <c r="P358" s="195" t="s">
        <v>6846</v>
      </c>
      <c r="Q358" s="191" t="s">
        <v>2334</v>
      </c>
      <c r="R358" s="195" t="s">
        <v>6692</v>
      </c>
      <c r="S358" s="200" t="s">
        <v>6855</v>
      </c>
      <c r="T358" s="191" t="s">
        <v>2202</v>
      </c>
      <c r="U358" s="190" t="s">
        <v>555</v>
      </c>
      <c r="V358" s="167" t="s">
        <v>2202</v>
      </c>
      <c r="W358" s="167" t="s">
        <v>2202</v>
      </c>
      <c r="X358" s="170" t="s">
        <v>6671</v>
      </c>
      <c r="Y358" s="170" t="s">
        <v>6842</v>
      </c>
      <c r="Z358" s="170" t="s">
        <v>2111</v>
      </c>
      <c r="AA358" s="170" t="s">
        <v>2208</v>
      </c>
      <c r="AB358" s="184" t="s">
        <v>6858</v>
      </c>
      <c r="AC358" s="186" t="s">
        <v>2202</v>
      </c>
      <c r="AD358" s="170">
        <f>VLOOKUP(O358,CSAcctMap!A:B,2,FALSE)</f>
        <v>500310</v>
      </c>
      <c r="AE358" s="170" t="str">
        <f ca="1">VLOOKUP(AD358,CSAcctMap!B:F,5,FALSE)</f>
        <v>Access</v>
      </c>
    </row>
    <row r="359" spans="1:31" x14ac:dyDescent="0.2">
      <c r="A359" s="170" t="str">
        <f t="shared" si="10"/>
        <v>700.504500.0000.11200.255.000.100</v>
      </c>
      <c r="B359" s="184" t="s">
        <v>6858</v>
      </c>
      <c r="C359" s="185" t="s">
        <v>4649</v>
      </c>
      <c r="D359" s="186" t="s">
        <v>3318</v>
      </c>
      <c r="E359" s="186" t="s">
        <v>2202</v>
      </c>
      <c r="F359" s="186" t="s">
        <v>2338</v>
      </c>
      <c r="G359" s="186" t="s">
        <v>3782</v>
      </c>
      <c r="H359" s="186" t="s">
        <v>2178</v>
      </c>
      <c r="I359" s="186" t="s">
        <v>555</v>
      </c>
      <c r="J359" s="186" t="s">
        <v>1214</v>
      </c>
      <c r="K359" s="184"/>
      <c r="L359" s="187" t="str">
        <f t="shared" si="11"/>
        <v>700.401101.3812.00000.025.4101.0000.100.0000.0000</v>
      </c>
      <c r="M359" s="187" t="s">
        <v>4013</v>
      </c>
      <c r="N359" s="191">
        <v>700</v>
      </c>
      <c r="O359" s="199">
        <v>401101</v>
      </c>
      <c r="P359" s="195" t="s">
        <v>6846</v>
      </c>
      <c r="Q359" s="191" t="s">
        <v>2334</v>
      </c>
      <c r="R359" s="195" t="s">
        <v>6692</v>
      </c>
      <c r="S359" s="200" t="s">
        <v>6855</v>
      </c>
      <c r="T359" s="191" t="s">
        <v>2202</v>
      </c>
      <c r="U359" s="190" t="s">
        <v>555</v>
      </c>
      <c r="V359" s="167" t="s">
        <v>2202</v>
      </c>
      <c r="W359" s="167" t="s">
        <v>2202</v>
      </c>
      <c r="X359" s="170" t="s">
        <v>6671</v>
      </c>
      <c r="Y359" s="170" t="s">
        <v>6842</v>
      </c>
      <c r="Z359" s="170" t="s">
        <v>2111</v>
      </c>
      <c r="AA359" s="170" t="s">
        <v>2208</v>
      </c>
      <c r="AB359" s="184" t="s">
        <v>6858</v>
      </c>
      <c r="AC359" s="186" t="s">
        <v>2202</v>
      </c>
      <c r="AD359" s="170">
        <f>VLOOKUP(O359,CSAcctMap!A:B,2,FALSE)</f>
        <v>500310</v>
      </c>
      <c r="AE359" s="170" t="str">
        <f ca="1">VLOOKUP(AD359,CSAcctMap!B:F,5,FALSE)</f>
        <v>Access</v>
      </c>
    </row>
    <row r="360" spans="1:31" x14ac:dyDescent="0.2">
      <c r="A360" s="170" t="str">
        <f t="shared" si="10"/>
        <v>700.504500.0000.11200.430.000.100</v>
      </c>
      <c r="B360" s="184" t="s">
        <v>6858</v>
      </c>
      <c r="C360" s="185" t="s">
        <v>4649</v>
      </c>
      <c r="D360" s="186" t="s">
        <v>3318</v>
      </c>
      <c r="E360" s="186" t="s">
        <v>2202</v>
      </c>
      <c r="F360" s="186" t="s">
        <v>2338</v>
      </c>
      <c r="G360" s="186" t="s">
        <v>1565</v>
      </c>
      <c r="H360" s="186" t="s">
        <v>2178</v>
      </c>
      <c r="I360" s="186" t="s">
        <v>555</v>
      </c>
      <c r="J360" s="186" t="s">
        <v>1214</v>
      </c>
      <c r="K360" s="184"/>
      <c r="L360" s="187" t="str">
        <f t="shared" si="11"/>
        <v>700.401101.3812.00000.043.4101.0000.100.0000.0000</v>
      </c>
      <c r="M360" s="187" t="s">
        <v>4013</v>
      </c>
      <c r="N360" s="191">
        <v>700</v>
      </c>
      <c r="O360" s="199">
        <v>401101</v>
      </c>
      <c r="P360" s="195" t="s">
        <v>6846</v>
      </c>
      <c r="Q360" s="191" t="s">
        <v>2334</v>
      </c>
      <c r="R360" s="195" t="s">
        <v>6755</v>
      </c>
      <c r="S360" s="200" t="s">
        <v>6855</v>
      </c>
      <c r="T360" s="191" t="s">
        <v>2202</v>
      </c>
      <c r="U360" s="190" t="s">
        <v>555</v>
      </c>
      <c r="V360" s="167" t="s">
        <v>2202</v>
      </c>
      <c r="W360" s="167" t="s">
        <v>2202</v>
      </c>
      <c r="X360" s="170" t="s">
        <v>6671</v>
      </c>
      <c r="Y360" s="170" t="s">
        <v>6842</v>
      </c>
      <c r="Z360" s="170" t="s">
        <v>2111</v>
      </c>
      <c r="AA360" s="170" t="s">
        <v>2208</v>
      </c>
      <c r="AB360" s="184" t="s">
        <v>6858</v>
      </c>
      <c r="AC360" s="186" t="s">
        <v>2202</v>
      </c>
      <c r="AD360" s="170">
        <f>VLOOKUP(O360,CSAcctMap!A:B,2,FALSE)</f>
        <v>500310</v>
      </c>
      <c r="AE360" s="170" t="str">
        <f ca="1">VLOOKUP(AD360,CSAcctMap!B:F,5,FALSE)</f>
        <v>Access</v>
      </c>
    </row>
    <row r="361" spans="1:31" x14ac:dyDescent="0.2">
      <c r="A361" s="170" t="str">
        <f t="shared" si="10"/>
        <v>700.504500.0000.11400.250.000.500</v>
      </c>
      <c r="B361" s="184" t="s">
        <v>6858</v>
      </c>
      <c r="C361" s="185" t="s">
        <v>4649</v>
      </c>
      <c r="D361" s="186" t="s">
        <v>3318</v>
      </c>
      <c r="E361" s="186" t="s">
        <v>2202</v>
      </c>
      <c r="F361" s="186" t="s">
        <v>2340</v>
      </c>
      <c r="G361" s="186" t="s">
        <v>4648</v>
      </c>
      <c r="H361" s="186" t="s">
        <v>2178</v>
      </c>
      <c r="I361" s="186" t="s">
        <v>558</v>
      </c>
      <c r="J361" s="186" t="s">
        <v>1214</v>
      </c>
      <c r="K361" s="184"/>
      <c r="L361" s="187" t="str">
        <f t="shared" si="11"/>
        <v>700.401101.3812.00000.025.4103.0000.500.0000.0000</v>
      </c>
      <c r="M361" s="187" t="s">
        <v>4013</v>
      </c>
      <c r="N361" s="191">
        <v>700</v>
      </c>
      <c r="O361" s="199">
        <v>401101</v>
      </c>
      <c r="P361" s="195" t="s">
        <v>6846</v>
      </c>
      <c r="Q361" s="191" t="s">
        <v>2334</v>
      </c>
      <c r="R361" s="195" t="s">
        <v>6692</v>
      </c>
      <c r="S361" s="200" t="s">
        <v>6856</v>
      </c>
      <c r="T361" s="191" t="s">
        <v>2202</v>
      </c>
      <c r="U361" s="190" t="s">
        <v>558</v>
      </c>
      <c r="V361" s="167" t="s">
        <v>2202</v>
      </c>
      <c r="W361" s="167" t="s">
        <v>2202</v>
      </c>
      <c r="X361" s="170" t="s">
        <v>6671</v>
      </c>
      <c r="Y361" s="170" t="s">
        <v>6842</v>
      </c>
      <c r="Z361" s="170" t="s">
        <v>2111</v>
      </c>
      <c r="AA361" s="170" t="s">
        <v>2208</v>
      </c>
      <c r="AB361" s="184" t="s">
        <v>6858</v>
      </c>
      <c r="AC361" s="186" t="s">
        <v>2202</v>
      </c>
      <c r="AD361" s="170">
        <f>VLOOKUP(O361,CSAcctMap!A:B,2,FALSE)</f>
        <v>500310</v>
      </c>
      <c r="AE361" s="170" t="str">
        <f ca="1">VLOOKUP(AD361,CSAcctMap!B:F,5,FALSE)</f>
        <v>Access</v>
      </c>
    </row>
    <row r="362" spans="1:31" x14ac:dyDescent="0.2">
      <c r="A362" s="170" t="str">
        <f t="shared" si="10"/>
        <v>700.504500.0000.11400.250.000.600</v>
      </c>
      <c r="B362" s="184" t="s">
        <v>6858</v>
      </c>
      <c r="C362" s="185" t="s">
        <v>4649</v>
      </c>
      <c r="D362" s="186" t="s">
        <v>3318</v>
      </c>
      <c r="E362" s="186" t="s">
        <v>2202</v>
      </c>
      <c r="F362" s="186" t="s">
        <v>2340</v>
      </c>
      <c r="G362" s="186" t="s">
        <v>4648</v>
      </c>
      <c r="H362" s="186" t="s">
        <v>2178</v>
      </c>
      <c r="I362" s="186" t="s">
        <v>554</v>
      </c>
      <c r="J362" s="186" t="s">
        <v>1214</v>
      </c>
      <c r="K362" s="184"/>
      <c r="L362" s="187" t="str">
        <f t="shared" si="11"/>
        <v>700.401101.3812.00000.025.4103.0000.600.0000.0000</v>
      </c>
      <c r="M362" s="187" t="s">
        <v>4013</v>
      </c>
      <c r="N362" s="191">
        <v>700</v>
      </c>
      <c r="O362" s="199">
        <v>401101</v>
      </c>
      <c r="P362" s="195" t="s">
        <v>6846</v>
      </c>
      <c r="Q362" s="191" t="s">
        <v>2334</v>
      </c>
      <c r="R362" s="195" t="s">
        <v>6692</v>
      </c>
      <c r="S362" s="200" t="s">
        <v>6856</v>
      </c>
      <c r="T362" s="191" t="s">
        <v>2202</v>
      </c>
      <c r="U362" s="190" t="s">
        <v>554</v>
      </c>
      <c r="V362" s="167" t="s">
        <v>2202</v>
      </c>
      <c r="W362" s="167" t="s">
        <v>2202</v>
      </c>
      <c r="X362" s="170" t="s">
        <v>6671</v>
      </c>
      <c r="Y362" s="170" t="s">
        <v>6842</v>
      </c>
      <c r="Z362" s="170" t="s">
        <v>2111</v>
      </c>
      <c r="AA362" s="170" t="s">
        <v>2208</v>
      </c>
      <c r="AB362" s="184" t="s">
        <v>6858</v>
      </c>
      <c r="AC362" s="186" t="s">
        <v>2202</v>
      </c>
      <c r="AD362" s="170">
        <f>VLOOKUP(O362,CSAcctMap!A:B,2,FALSE)</f>
        <v>500310</v>
      </c>
      <c r="AE362" s="170" t="str">
        <f ca="1">VLOOKUP(AD362,CSAcctMap!B:F,5,FALSE)</f>
        <v>Access</v>
      </c>
    </row>
    <row r="363" spans="1:31" x14ac:dyDescent="0.2">
      <c r="A363" s="170" t="str">
        <f t="shared" si="10"/>
        <v>700.504500.0000.11500.010.000.100</v>
      </c>
      <c r="B363" s="184" t="s">
        <v>6858</v>
      </c>
      <c r="C363" s="185" t="s">
        <v>4649</v>
      </c>
      <c r="D363" s="186" t="s">
        <v>3318</v>
      </c>
      <c r="E363" s="186" t="s">
        <v>2202</v>
      </c>
      <c r="F363" s="186" t="s">
        <v>2341</v>
      </c>
      <c r="G363" s="186" t="s">
        <v>2179</v>
      </c>
      <c r="H363" s="186" t="s">
        <v>2178</v>
      </c>
      <c r="I363" s="186" t="s">
        <v>555</v>
      </c>
      <c r="J363" s="186" t="s">
        <v>1214</v>
      </c>
      <c r="K363" s="184"/>
      <c r="L363" s="187" t="str">
        <f t="shared" si="11"/>
        <v>700.401101.3812.00000.001.4101.0000.100.0000.0000</v>
      </c>
      <c r="M363" s="187" t="s">
        <v>4013</v>
      </c>
      <c r="N363" s="191">
        <v>700</v>
      </c>
      <c r="O363" s="199">
        <v>401101</v>
      </c>
      <c r="P363" s="195" t="s">
        <v>6846</v>
      </c>
      <c r="Q363" s="191" t="s">
        <v>2334</v>
      </c>
      <c r="R363" s="195" t="s">
        <v>3778</v>
      </c>
      <c r="S363" s="200" t="s">
        <v>6855</v>
      </c>
      <c r="T363" s="191" t="s">
        <v>2202</v>
      </c>
      <c r="U363" s="190" t="s">
        <v>555</v>
      </c>
      <c r="V363" s="167" t="s">
        <v>2202</v>
      </c>
      <c r="W363" s="167" t="s">
        <v>2202</v>
      </c>
      <c r="X363" s="170" t="s">
        <v>6671</v>
      </c>
      <c r="Y363" s="170" t="s">
        <v>6842</v>
      </c>
      <c r="Z363" s="170" t="s">
        <v>2111</v>
      </c>
      <c r="AA363" s="170" t="s">
        <v>2208</v>
      </c>
      <c r="AB363" s="184" t="s">
        <v>6858</v>
      </c>
      <c r="AC363" s="186" t="s">
        <v>2202</v>
      </c>
      <c r="AD363" s="170">
        <f>VLOOKUP(O363,CSAcctMap!A:B,2,FALSE)</f>
        <v>500310</v>
      </c>
      <c r="AE363" s="170" t="str">
        <f ca="1">VLOOKUP(AD363,CSAcctMap!B:F,5,FALSE)</f>
        <v>Access</v>
      </c>
    </row>
    <row r="364" spans="1:31" x14ac:dyDescent="0.2">
      <c r="A364" s="170" t="str">
        <f t="shared" si="10"/>
        <v>700.504500.0000.11500.100.000.100</v>
      </c>
      <c r="B364" s="184" t="s">
        <v>6858</v>
      </c>
      <c r="C364" s="185" t="s">
        <v>4649</v>
      </c>
      <c r="D364" s="186" t="s">
        <v>3318</v>
      </c>
      <c r="E364" s="186" t="s">
        <v>2202</v>
      </c>
      <c r="F364" s="186" t="s">
        <v>2341</v>
      </c>
      <c r="G364" s="186" t="s">
        <v>555</v>
      </c>
      <c r="H364" s="186" t="s">
        <v>2178</v>
      </c>
      <c r="I364" s="186" t="s">
        <v>555</v>
      </c>
      <c r="J364" s="186" t="s">
        <v>1214</v>
      </c>
      <c r="K364" s="184"/>
      <c r="L364" s="187" t="str">
        <f t="shared" si="11"/>
        <v>700.401101.3812.00000.010.4101.0000.100.0000.0000</v>
      </c>
      <c r="M364" s="187" t="s">
        <v>4013</v>
      </c>
      <c r="N364" s="191">
        <v>700</v>
      </c>
      <c r="O364" s="199">
        <v>401101</v>
      </c>
      <c r="P364" s="195" t="s">
        <v>6846</v>
      </c>
      <c r="Q364" s="191" t="s">
        <v>2334</v>
      </c>
      <c r="R364" s="195" t="s">
        <v>2179</v>
      </c>
      <c r="S364" s="200" t="s">
        <v>6855</v>
      </c>
      <c r="T364" s="191" t="s">
        <v>2202</v>
      </c>
      <c r="U364" s="190" t="s">
        <v>555</v>
      </c>
      <c r="V364" s="167" t="s">
        <v>2202</v>
      </c>
      <c r="W364" s="167" t="s">
        <v>2202</v>
      </c>
      <c r="X364" s="170" t="s">
        <v>6671</v>
      </c>
      <c r="Y364" s="170" t="s">
        <v>6842</v>
      </c>
      <c r="Z364" s="170" t="s">
        <v>2111</v>
      </c>
      <c r="AA364" s="170" t="s">
        <v>2208</v>
      </c>
      <c r="AB364" s="184" t="s">
        <v>6858</v>
      </c>
      <c r="AC364" s="186" t="s">
        <v>2202</v>
      </c>
      <c r="AD364" s="170">
        <f>VLOOKUP(O364,CSAcctMap!A:B,2,FALSE)</f>
        <v>500310</v>
      </c>
      <c r="AE364" s="170" t="str">
        <f ca="1">VLOOKUP(AD364,CSAcctMap!B:F,5,FALSE)</f>
        <v>Access</v>
      </c>
    </row>
    <row r="365" spans="1:31" x14ac:dyDescent="0.2">
      <c r="A365" s="170" t="str">
        <f t="shared" si="10"/>
        <v>700.504500.0000.11500.250.000.100</v>
      </c>
      <c r="B365" s="184" t="s">
        <v>6858</v>
      </c>
      <c r="C365" s="185" t="s">
        <v>4649</v>
      </c>
      <c r="D365" s="186" t="s">
        <v>3318</v>
      </c>
      <c r="E365" s="186" t="s">
        <v>2202</v>
      </c>
      <c r="F365" s="186" t="s">
        <v>2341</v>
      </c>
      <c r="G365" s="186" t="s">
        <v>4648</v>
      </c>
      <c r="H365" s="186" t="s">
        <v>2178</v>
      </c>
      <c r="I365" s="186" t="s">
        <v>555</v>
      </c>
      <c r="J365" s="186" t="s">
        <v>1214</v>
      </c>
      <c r="K365" s="184"/>
      <c r="L365" s="187" t="str">
        <f t="shared" si="11"/>
        <v>700.401101.3812.00000.025.4101.0000.100.0000.0000</v>
      </c>
      <c r="M365" s="187" t="s">
        <v>4013</v>
      </c>
      <c r="N365" s="191">
        <v>700</v>
      </c>
      <c r="O365" s="199">
        <v>401101</v>
      </c>
      <c r="P365" s="195" t="s">
        <v>6846</v>
      </c>
      <c r="Q365" s="191" t="s">
        <v>2334</v>
      </c>
      <c r="R365" s="195" t="s">
        <v>6692</v>
      </c>
      <c r="S365" s="200" t="s">
        <v>6855</v>
      </c>
      <c r="T365" s="191" t="s">
        <v>2202</v>
      </c>
      <c r="U365" s="190" t="s">
        <v>555</v>
      </c>
      <c r="V365" s="167" t="s">
        <v>2202</v>
      </c>
      <c r="W365" s="167" t="s">
        <v>2202</v>
      </c>
      <c r="X365" s="170" t="s">
        <v>6671</v>
      </c>
      <c r="Y365" s="170" t="s">
        <v>6842</v>
      </c>
      <c r="Z365" s="170" t="s">
        <v>2111</v>
      </c>
      <c r="AA365" s="170" t="s">
        <v>2208</v>
      </c>
      <c r="AB365" s="184" t="s">
        <v>6858</v>
      </c>
      <c r="AC365" s="186" t="s">
        <v>2202</v>
      </c>
      <c r="AD365" s="170">
        <f>VLOOKUP(O365,CSAcctMap!A:B,2,FALSE)</f>
        <v>500310</v>
      </c>
      <c r="AE365" s="170" t="str">
        <f ca="1">VLOOKUP(AD365,CSAcctMap!B:F,5,FALSE)</f>
        <v>Access</v>
      </c>
    </row>
    <row r="366" spans="1:31" x14ac:dyDescent="0.2">
      <c r="A366" s="170" t="str">
        <f t="shared" si="10"/>
        <v>700.504500.0000.11500.250.000.500</v>
      </c>
      <c r="B366" s="184" t="s">
        <v>6858</v>
      </c>
      <c r="C366" s="185" t="s">
        <v>4649</v>
      </c>
      <c r="D366" s="186" t="s">
        <v>3318</v>
      </c>
      <c r="E366" s="186" t="s">
        <v>2202</v>
      </c>
      <c r="F366" s="186" t="s">
        <v>2341</v>
      </c>
      <c r="G366" s="186" t="s">
        <v>4648</v>
      </c>
      <c r="H366" s="186" t="s">
        <v>2178</v>
      </c>
      <c r="I366" s="186" t="s">
        <v>558</v>
      </c>
      <c r="J366" s="186" t="s">
        <v>1214</v>
      </c>
      <c r="K366" s="184"/>
      <c r="L366" s="187" t="str">
        <f t="shared" si="11"/>
        <v>700.401101.4100.00000.025.4101.0000.500.0000.0000</v>
      </c>
      <c r="M366" s="187" t="s">
        <v>4013</v>
      </c>
      <c r="N366" s="191">
        <v>700</v>
      </c>
      <c r="O366" s="199">
        <v>401101</v>
      </c>
      <c r="P366" s="201" t="s">
        <v>1343</v>
      </c>
      <c r="Q366" s="191" t="s">
        <v>2334</v>
      </c>
      <c r="R366" s="195" t="s">
        <v>6692</v>
      </c>
      <c r="S366" s="200" t="s">
        <v>6855</v>
      </c>
      <c r="T366" s="191" t="s">
        <v>2202</v>
      </c>
      <c r="U366" s="190" t="s">
        <v>558</v>
      </c>
      <c r="V366" s="167" t="s">
        <v>2202</v>
      </c>
      <c r="W366" s="167" t="s">
        <v>2202</v>
      </c>
      <c r="X366" s="170" t="s">
        <v>6671</v>
      </c>
      <c r="Y366" s="170" t="s">
        <v>6842</v>
      </c>
      <c r="Z366" s="170" t="s">
        <v>6847</v>
      </c>
      <c r="AA366" s="170" t="s">
        <v>6848</v>
      </c>
      <c r="AB366" s="184" t="s">
        <v>6858</v>
      </c>
      <c r="AC366" s="186" t="s">
        <v>2202</v>
      </c>
      <c r="AD366" s="170">
        <f>VLOOKUP(O366,CSAcctMap!A:B,2,FALSE)</f>
        <v>500310</v>
      </c>
      <c r="AE366" s="170" t="str">
        <f ca="1">VLOOKUP(AD366,CSAcctMap!B:F,5,FALSE)</f>
        <v>Access</v>
      </c>
    </row>
    <row r="367" spans="1:31" x14ac:dyDescent="0.2">
      <c r="A367" s="170" t="str">
        <f t="shared" si="10"/>
        <v>700.504500.0000.11500.250.000.600</v>
      </c>
      <c r="B367" s="184" t="s">
        <v>6858</v>
      </c>
      <c r="C367" s="185" t="s">
        <v>4649</v>
      </c>
      <c r="D367" s="186" t="s">
        <v>3318</v>
      </c>
      <c r="E367" s="186" t="s">
        <v>2202</v>
      </c>
      <c r="F367" s="186" t="s">
        <v>2341</v>
      </c>
      <c r="G367" s="186" t="s">
        <v>4648</v>
      </c>
      <c r="H367" s="186" t="s">
        <v>2178</v>
      </c>
      <c r="I367" s="186" t="s">
        <v>554</v>
      </c>
      <c r="J367" s="186" t="s">
        <v>1214</v>
      </c>
      <c r="K367" s="184"/>
      <c r="L367" s="187" t="str">
        <f t="shared" si="11"/>
        <v>700.401101.4100.00000.025.4101.0000.600.0000.0000</v>
      </c>
      <c r="M367" s="187" t="s">
        <v>4013</v>
      </c>
      <c r="N367" s="191">
        <v>700</v>
      </c>
      <c r="O367" s="199">
        <v>401101</v>
      </c>
      <c r="P367" s="201" t="s">
        <v>1343</v>
      </c>
      <c r="Q367" s="191" t="s">
        <v>2334</v>
      </c>
      <c r="R367" s="195" t="s">
        <v>6692</v>
      </c>
      <c r="S367" s="200" t="s">
        <v>6855</v>
      </c>
      <c r="T367" s="191" t="s">
        <v>2202</v>
      </c>
      <c r="U367" s="190" t="s">
        <v>554</v>
      </c>
      <c r="V367" s="167" t="s">
        <v>2202</v>
      </c>
      <c r="W367" s="167" t="s">
        <v>2202</v>
      </c>
      <c r="X367" s="170" t="s">
        <v>6671</v>
      </c>
      <c r="Y367" s="170" t="s">
        <v>6842</v>
      </c>
      <c r="Z367" s="170" t="s">
        <v>6847</v>
      </c>
      <c r="AA367" s="170" t="s">
        <v>6848</v>
      </c>
      <c r="AB367" s="184" t="s">
        <v>6858</v>
      </c>
      <c r="AC367" s="186" t="s">
        <v>2202</v>
      </c>
      <c r="AD367" s="170">
        <f>VLOOKUP(O367,CSAcctMap!A:B,2,FALSE)</f>
        <v>500310</v>
      </c>
      <c r="AE367" s="170" t="str">
        <f ca="1">VLOOKUP(AD367,CSAcctMap!B:F,5,FALSE)</f>
        <v>Access</v>
      </c>
    </row>
    <row r="368" spans="1:31" x14ac:dyDescent="0.2">
      <c r="A368" s="170" t="str">
        <f t="shared" si="10"/>
        <v>700.504500.0000.11500.255.000.100</v>
      </c>
      <c r="B368" s="184" t="s">
        <v>6858</v>
      </c>
      <c r="C368" s="185" t="s">
        <v>4649</v>
      </c>
      <c r="D368" s="186" t="s">
        <v>3318</v>
      </c>
      <c r="E368" s="186" t="s">
        <v>2202</v>
      </c>
      <c r="F368" s="186" t="s">
        <v>2341</v>
      </c>
      <c r="G368" s="186" t="s">
        <v>3782</v>
      </c>
      <c r="H368" s="186" t="s">
        <v>2178</v>
      </c>
      <c r="I368" s="186" t="s">
        <v>555</v>
      </c>
      <c r="J368" s="186" t="s">
        <v>1214</v>
      </c>
      <c r="K368" s="184"/>
      <c r="L368" s="187" t="str">
        <f t="shared" si="11"/>
        <v>700.401101.3812.00000.025.4101.0000.100.0000.0000</v>
      </c>
      <c r="M368" s="187" t="s">
        <v>4013</v>
      </c>
      <c r="N368" s="191">
        <v>700</v>
      </c>
      <c r="O368" s="199">
        <v>401101</v>
      </c>
      <c r="P368" s="195" t="s">
        <v>6846</v>
      </c>
      <c r="Q368" s="191" t="s">
        <v>2334</v>
      </c>
      <c r="R368" s="195" t="s">
        <v>6692</v>
      </c>
      <c r="S368" s="200" t="s">
        <v>6855</v>
      </c>
      <c r="T368" s="191" t="s">
        <v>2202</v>
      </c>
      <c r="U368" s="190" t="s">
        <v>555</v>
      </c>
      <c r="V368" s="167" t="s">
        <v>2202</v>
      </c>
      <c r="W368" s="167" t="s">
        <v>2202</v>
      </c>
      <c r="X368" s="170" t="s">
        <v>6671</v>
      </c>
      <c r="Y368" s="170" t="s">
        <v>6842</v>
      </c>
      <c r="Z368" s="170" t="s">
        <v>2111</v>
      </c>
      <c r="AA368" s="170" t="s">
        <v>2208</v>
      </c>
      <c r="AB368" s="184" t="s">
        <v>6858</v>
      </c>
      <c r="AC368" s="186" t="s">
        <v>2202</v>
      </c>
      <c r="AD368" s="170">
        <f>VLOOKUP(O368,CSAcctMap!A:B,2,FALSE)</f>
        <v>500310</v>
      </c>
      <c r="AE368" s="170" t="str">
        <f ca="1">VLOOKUP(AD368,CSAcctMap!B:F,5,FALSE)</f>
        <v>Access</v>
      </c>
    </row>
    <row r="369" spans="1:31" x14ac:dyDescent="0.2">
      <c r="A369" s="170" t="str">
        <f t="shared" si="10"/>
        <v>700.504500.0000.11500.430.000.100</v>
      </c>
      <c r="B369" s="184" t="s">
        <v>6858</v>
      </c>
      <c r="C369" s="185" t="s">
        <v>4649</v>
      </c>
      <c r="D369" s="186" t="s">
        <v>3318</v>
      </c>
      <c r="E369" s="186" t="s">
        <v>2202</v>
      </c>
      <c r="F369" s="186" t="s">
        <v>2341</v>
      </c>
      <c r="G369" s="186" t="s">
        <v>1565</v>
      </c>
      <c r="H369" s="186" t="s">
        <v>2178</v>
      </c>
      <c r="I369" s="186" t="s">
        <v>555</v>
      </c>
      <c r="J369" s="186" t="s">
        <v>1214</v>
      </c>
      <c r="K369" s="184"/>
      <c r="L369" s="187" t="str">
        <f t="shared" si="11"/>
        <v>700.401101.3812.00000.043.4101.0000.100.0000.0000</v>
      </c>
      <c r="M369" s="187" t="s">
        <v>4013</v>
      </c>
      <c r="N369" s="191">
        <v>700</v>
      </c>
      <c r="O369" s="199">
        <v>401101</v>
      </c>
      <c r="P369" s="195" t="s">
        <v>6846</v>
      </c>
      <c r="Q369" s="191" t="s">
        <v>2334</v>
      </c>
      <c r="R369" s="195" t="s">
        <v>6755</v>
      </c>
      <c r="S369" s="200" t="s">
        <v>6855</v>
      </c>
      <c r="T369" s="191" t="s">
        <v>2202</v>
      </c>
      <c r="U369" s="190" t="s">
        <v>555</v>
      </c>
      <c r="V369" s="167" t="s">
        <v>2202</v>
      </c>
      <c r="W369" s="167" t="s">
        <v>2202</v>
      </c>
      <c r="X369" s="170" t="s">
        <v>6671</v>
      </c>
      <c r="Y369" s="170" t="s">
        <v>6842</v>
      </c>
      <c r="Z369" s="170" t="s">
        <v>2111</v>
      </c>
      <c r="AA369" s="170" t="s">
        <v>2208</v>
      </c>
      <c r="AB369" s="184" t="s">
        <v>6858</v>
      </c>
      <c r="AC369" s="186" t="s">
        <v>2202</v>
      </c>
      <c r="AD369" s="170">
        <f>VLOOKUP(O369,CSAcctMap!A:B,2,FALSE)</f>
        <v>500310</v>
      </c>
      <c r="AE369" s="170" t="str">
        <f ca="1">VLOOKUP(AD369,CSAcctMap!B:F,5,FALSE)</f>
        <v>Access</v>
      </c>
    </row>
    <row r="370" spans="1:31" x14ac:dyDescent="0.2">
      <c r="A370" s="170" t="str">
        <f t="shared" si="10"/>
        <v>700.504500.0000.11600.010.000.100</v>
      </c>
      <c r="B370" s="184" t="s">
        <v>6858</v>
      </c>
      <c r="C370" s="185" t="s">
        <v>4649</v>
      </c>
      <c r="D370" s="186" t="s">
        <v>3318</v>
      </c>
      <c r="E370" s="186" t="s">
        <v>2202</v>
      </c>
      <c r="F370" s="186" t="s">
        <v>2342</v>
      </c>
      <c r="G370" s="186" t="s">
        <v>2179</v>
      </c>
      <c r="H370" s="186" t="s">
        <v>2178</v>
      </c>
      <c r="I370" s="186" t="s">
        <v>555</v>
      </c>
      <c r="J370" s="186" t="s">
        <v>1214</v>
      </c>
      <c r="K370" s="184"/>
      <c r="L370" s="187" t="str">
        <f t="shared" si="11"/>
        <v>700.401101.3812.00000.001.4102.0000.100.0000.0000</v>
      </c>
      <c r="M370" s="187" t="s">
        <v>4013</v>
      </c>
      <c r="N370" s="191">
        <v>700</v>
      </c>
      <c r="O370" s="199">
        <v>401101</v>
      </c>
      <c r="P370" s="195" t="s">
        <v>6846</v>
      </c>
      <c r="Q370" s="191" t="s">
        <v>2334</v>
      </c>
      <c r="R370" s="195" t="s">
        <v>3778</v>
      </c>
      <c r="S370" s="200" t="s">
        <v>6857</v>
      </c>
      <c r="T370" s="191" t="s">
        <v>2202</v>
      </c>
      <c r="U370" s="190" t="s">
        <v>555</v>
      </c>
      <c r="V370" s="167" t="s">
        <v>2202</v>
      </c>
      <c r="W370" s="167" t="s">
        <v>2202</v>
      </c>
      <c r="X370" s="170" t="s">
        <v>6671</v>
      </c>
      <c r="Y370" s="170" t="s">
        <v>6842</v>
      </c>
      <c r="Z370" s="170" t="s">
        <v>2111</v>
      </c>
      <c r="AA370" s="170" t="s">
        <v>2208</v>
      </c>
      <c r="AB370" s="184" t="s">
        <v>6858</v>
      </c>
      <c r="AC370" s="186" t="s">
        <v>2202</v>
      </c>
      <c r="AD370" s="170">
        <f>VLOOKUP(O370,CSAcctMap!A:B,2,FALSE)</f>
        <v>500310</v>
      </c>
      <c r="AE370" s="170" t="str">
        <f ca="1">VLOOKUP(AD370,CSAcctMap!B:F,5,FALSE)</f>
        <v>Access</v>
      </c>
    </row>
    <row r="371" spans="1:31" x14ac:dyDescent="0.2">
      <c r="A371" s="170" t="str">
        <f t="shared" si="10"/>
        <v>700.504500.0000.11600.100.000.100</v>
      </c>
      <c r="B371" s="184" t="s">
        <v>6858</v>
      </c>
      <c r="C371" s="185" t="s">
        <v>4649</v>
      </c>
      <c r="D371" s="186" t="s">
        <v>3318</v>
      </c>
      <c r="E371" s="186" t="s">
        <v>2202</v>
      </c>
      <c r="F371" s="186" t="s">
        <v>2342</v>
      </c>
      <c r="G371" s="186" t="s">
        <v>555</v>
      </c>
      <c r="H371" s="186" t="s">
        <v>2178</v>
      </c>
      <c r="I371" s="186" t="s">
        <v>555</v>
      </c>
      <c r="J371" s="186" t="s">
        <v>1214</v>
      </c>
      <c r="K371" s="184"/>
      <c r="L371" s="187" t="str">
        <f t="shared" si="11"/>
        <v>700.401101.3812.00000.010.4102.0000.100.0000.0000</v>
      </c>
      <c r="M371" s="187" t="s">
        <v>4013</v>
      </c>
      <c r="N371" s="191">
        <v>700</v>
      </c>
      <c r="O371" s="199">
        <v>401101</v>
      </c>
      <c r="P371" s="195" t="s">
        <v>6846</v>
      </c>
      <c r="Q371" s="191" t="s">
        <v>2334</v>
      </c>
      <c r="R371" s="195" t="s">
        <v>2179</v>
      </c>
      <c r="S371" s="200" t="s">
        <v>6857</v>
      </c>
      <c r="T371" s="191" t="s">
        <v>2202</v>
      </c>
      <c r="U371" s="190" t="s">
        <v>555</v>
      </c>
      <c r="V371" s="167" t="s">
        <v>2202</v>
      </c>
      <c r="W371" s="167" t="s">
        <v>2202</v>
      </c>
      <c r="X371" s="170" t="s">
        <v>6671</v>
      </c>
      <c r="Y371" s="170" t="s">
        <v>6842</v>
      </c>
      <c r="Z371" s="170" t="s">
        <v>2111</v>
      </c>
      <c r="AA371" s="170" t="s">
        <v>2208</v>
      </c>
      <c r="AB371" s="184" t="s">
        <v>6858</v>
      </c>
      <c r="AC371" s="186" t="s">
        <v>2202</v>
      </c>
      <c r="AD371" s="170">
        <f>VLOOKUP(O371,CSAcctMap!A:B,2,FALSE)</f>
        <v>500310</v>
      </c>
      <c r="AE371" s="170" t="str">
        <f ca="1">VLOOKUP(AD371,CSAcctMap!B:F,5,FALSE)</f>
        <v>Access</v>
      </c>
    </row>
    <row r="372" spans="1:31" x14ac:dyDescent="0.2">
      <c r="A372" s="170" t="str">
        <f t="shared" si="10"/>
        <v>700.504500.0000.11600.250.000.100</v>
      </c>
      <c r="B372" s="184" t="s">
        <v>6858</v>
      </c>
      <c r="C372" s="185" t="s">
        <v>4649</v>
      </c>
      <c r="D372" s="186" t="s">
        <v>3318</v>
      </c>
      <c r="E372" s="186" t="s">
        <v>2202</v>
      </c>
      <c r="F372" s="186" t="s">
        <v>2342</v>
      </c>
      <c r="G372" s="186" t="s">
        <v>4648</v>
      </c>
      <c r="H372" s="186" t="s">
        <v>2178</v>
      </c>
      <c r="I372" s="186" t="s">
        <v>555</v>
      </c>
      <c r="J372" s="186" t="s">
        <v>1214</v>
      </c>
      <c r="K372" s="184"/>
      <c r="L372" s="187" t="str">
        <f t="shared" si="11"/>
        <v>700.401101.3812.00000.025.4102.0000.100.0000.0000</v>
      </c>
      <c r="M372" s="187" t="s">
        <v>4013</v>
      </c>
      <c r="N372" s="191">
        <v>700</v>
      </c>
      <c r="O372" s="199">
        <v>401101</v>
      </c>
      <c r="P372" s="195" t="s">
        <v>6846</v>
      </c>
      <c r="Q372" s="191" t="s">
        <v>2334</v>
      </c>
      <c r="R372" s="195" t="s">
        <v>6692</v>
      </c>
      <c r="S372" s="200" t="s">
        <v>6857</v>
      </c>
      <c r="T372" s="191" t="s">
        <v>2202</v>
      </c>
      <c r="U372" s="190" t="s">
        <v>555</v>
      </c>
      <c r="V372" s="167" t="s">
        <v>2202</v>
      </c>
      <c r="W372" s="167" t="s">
        <v>2202</v>
      </c>
      <c r="X372" s="170" t="s">
        <v>6671</v>
      </c>
      <c r="Y372" s="170" t="s">
        <v>6842</v>
      </c>
      <c r="Z372" s="170" t="s">
        <v>2111</v>
      </c>
      <c r="AA372" s="170" t="s">
        <v>2208</v>
      </c>
      <c r="AB372" s="184" t="s">
        <v>6858</v>
      </c>
      <c r="AC372" s="186" t="s">
        <v>2202</v>
      </c>
      <c r="AD372" s="170">
        <f>VLOOKUP(O372,CSAcctMap!A:B,2,FALSE)</f>
        <v>500310</v>
      </c>
      <c r="AE372" s="170" t="str">
        <f ca="1">VLOOKUP(AD372,CSAcctMap!B:F,5,FALSE)</f>
        <v>Access</v>
      </c>
    </row>
    <row r="373" spans="1:31" x14ac:dyDescent="0.2">
      <c r="A373" s="170" t="str">
        <f t="shared" si="10"/>
        <v>700.504500.0000.11600.250.000.500</v>
      </c>
      <c r="B373" s="184" t="s">
        <v>6858</v>
      </c>
      <c r="C373" s="185" t="s">
        <v>4649</v>
      </c>
      <c r="D373" s="186" t="s">
        <v>3318</v>
      </c>
      <c r="E373" s="186" t="s">
        <v>2202</v>
      </c>
      <c r="F373" s="186" t="s">
        <v>2342</v>
      </c>
      <c r="G373" s="186" t="s">
        <v>4648</v>
      </c>
      <c r="H373" s="186" t="s">
        <v>2178</v>
      </c>
      <c r="I373" s="186" t="s">
        <v>558</v>
      </c>
      <c r="J373" s="186" t="s">
        <v>1214</v>
      </c>
      <c r="K373" s="184"/>
      <c r="L373" s="187" t="str">
        <f t="shared" si="11"/>
        <v>700.401101.3812.00000.025.4102.0000.500.0000.0000</v>
      </c>
      <c r="M373" s="187" t="s">
        <v>4013</v>
      </c>
      <c r="N373" s="191">
        <v>700</v>
      </c>
      <c r="O373" s="199">
        <v>401101</v>
      </c>
      <c r="P373" s="195" t="s">
        <v>6846</v>
      </c>
      <c r="Q373" s="191" t="s">
        <v>2334</v>
      </c>
      <c r="R373" s="195" t="s">
        <v>6692</v>
      </c>
      <c r="S373" s="200" t="s">
        <v>6857</v>
      </c>
      <c r="T373" s="191" t="s">
        <v>2202</v>
      </c>
      <c r="U373" s="190" t="s">
        <v>558</v>
      </c>
      <c r="V373" s="167" t="s">
        <v>2202</v>
      </c>
      <c r="W373" s="167" t="s">
        <v>2202</v>
      </c>
      <c r="X373" s="170" t="s">
        <v>6671</v>
      </c>
      <c r="Y373" s="170" t="s">
        <v>6842</v>
      </c>
      <c r="Z373" s="170" t="s">
        <v>2111</v>
      </c>
      <c r="AA373" s="170" t="s">
        <v>2208</v>
      </c>
      <c r="AB373" s="184" t="s">
        <v>6858</v>
      </c>
      <c r="AC373" s="186" t="s">
        <v>2202</v>
      </c>
      <c r="AD373" s="170">
        <f>VLOOKUP(O373,CSAcctMap!A:B,2,FALSE)</f>
        <v>500310</v>
      </c>
      <c r="AE373" s="170" t="str">
        <f ca="1">VLOOKUP(AD373,CSAcctMap!B:F,5,FALSE)</f>
        <v>Access</v>
      </c>
    </row>
    <row r="374" spans="1:31" x14ac:dyDescent="0.2">
      <c r="A374" s="170" t="str">
        <f t="shared" si="10"/>
        <v>700.504500.0000.11600.250.000.600</v>
      </c>
      <c r="B374" s="184" t="s">
        <v>6858</v>
      </c>
      <c r="C374" s="185" t="s">
        <v>4649</v>
      </c>
      <c r="D374" s="186" t="s">
        <v>3318</v>
      </c>
      <c r="E374" s="186" t="s">
        <v>2202</v>
      </c>
      <c r="F374" s="186" t="s">
        <v>2342</v>
      </c>
      <c r="G374" s="186" t="s">
        <v>4648</v>
      </c>
      <c r="H374" s="186" t="s">
        <v>2178</v>
      </c>
      <c r="I374" s="186" t="s">
        <v>554</v>
      </c>
      <c r="J374" s="186" t="s">
        <v>1214</v>
      </c>
      <c r="K374" s="184"/>
      <c r="L374" s="187" t="str">
        <f t="shared" si="11"/>
        <v>700.401101.3812.00000.025.4102.0000.600.0000.0000</v>
      </c>
      <c r="M374" s="187" t="s">
        <v>4013</v>
      </c>
      <c r="N374" s="191">
        <v>700</v>
      </c>
      <c r="O374" s="199">
        <v>401101</v>
      </c>
      <c r="P374" s="195" t="s">
        <v>6846</v>
      </c>
      <c r="Q374" s="191" t="s">
        <v>2334</v>
      </c>
      <c r="R374" s="195" t="s">
        <v>6692</v>
      </c>
      <c r="S374" s="200" t="s">
        <v>6857</v>
      </c>
      <c r="T374" s="191" t="s">
        <v>2202</v>
      </c>
      <c r="U374" s="190" t="s">
        <v>554</v>
      </c>
      <c r="V374" s="167" t="s">
        <v>2202</v>
      </c>
      <c r="W374" s="167" t="s">
        <v>2202</v>
      </c>
      <c r="X374" s="170" t="s">
        <v>6671</v>
      </c>
      <c r="Y374" s="170" t="s">
        <v>6842</v>
      </c>
      <c r="Z374" s="170" t="s">
        <v>2111</v>
      </c>
      <c r="AA374" s="170" t="s">
        <v>2208</v>
      </c>
      <c r="AB374" s="184" t="s">
        <v>6858</v>
      </c>
      <c r="AC374" s="186" t="s">
        <v>2202</v>
      </c>
      <c r="AD374" s="170">
        <f>VLOOKUP(O374,CSAcctMap!A:B,2,FALSE)</f>
        <v>500310</v>
      </c>
      <c r="AE374" s="170" t="str">
        <f ca="1">VLOOKUP(AD374,CSAcctMap!B:F,5,FALSE)</f>
        <v>Access</v>
      </c>
    </row>
    <row r="375" spans="1:31" x14ac:dyDescent="0.2">
      <c r="A375" s="170" t="str">
        <f t="shared" si="10"/>
        <v>700.504500.0000.11600.255.000.100</v>
      </c>
      <c r="B375" s="184" t="s">
        <v>6858</v>
      </c>
      <c r="C375" s="185" t="s">
        <v>4649</v>
      </c>
      <c r="D375" s="186" t="s">
        <v>3318</v>
      </c>
      <c r="E375" s="186" t="s">
        <v>2202</v>
      </c>
      <c r="F375" s="186" t="s">
        <v>2342</v>
      </c>
      <c r="G375" s="186" t="s">
        <v>3782</v>
      </c>
      <c r="H375" s="186" t="s">
        <v>2178</v>
      </c>
      <c r="I375" s="186" t="s">
        <v>555</v>
      </c>
      <c r="J375" s="186" t="s">
        <v>1214</v>
      </c>
      <c r="K375" s="184"/>
      <c r="L375" s="187" t="str">
        <f t="shared" si="11"/>
        <v>700.401101.3812.00000.025.4102.0000.100.0000.0000</v>
      </c>
      <c r="M375" s="187" t="s">
        <v>4013</v>
      </c>
      <c r="N375" s="191">
        <v>700</v>
      </c>
      <c r="O375" s="199">
        <v>401101</v>
      </c>
      <c r="P375" s="195" t="s">
        <v>6846</v>
      </c>
      <c r="Q375" s="191" t="s">
        <v>2334</v>
      </c>
      <c r="R375" s="195" t="s">
        <v>6692</v>
      </c>
      <c r="S375" s="200" t="s">
        <v>6857</v>
      </c>
      <c r="T375" s="191" t="s">
        <v>2202</v>
      </c>
      <c r="U375" s="190" t="s">
        <v>555</v>
      </c>
      <c r="V375" s="167" t="s">
        <v>2202</v>
      </c>
      <c r="W375" s="167" t="s">
        <v>2202</v>
      </c>
      <c r="X375" s="170" t="s">
        <v>6671</v>
      </c>
      <c r="Y375" s="170" t="s">
        <v>6842</v>
      </c>
      <c r="Z375" s="170" t="s">
        <v>2111</v>
      </c>
      <c r="AA375" s="170" t="s">
        <v>2208</v>
      </c>
      <c r="AB375" s="184" t="s">
        <v>6858</v>
      </c>
      <c r="AC375" s="186" t="s">
        <v>2202</v>
      </c>
      <c r="AD375" s="170">
        <f>VLOOKUP(O375,CSAcctMap!A:B,2,FALSE)</f>
        <v>500310</v>
      </c>
      <c r="AE375" s="170" t="str">
        <f ca="1">VLOOKUP(AD375,CSAcctMap!B:F,5,FALSE)</f>
        <v>Access</v>
      </c>
    </row>
    <row r="376" spans="1:31" x14ac:dyDescent="0.2">
      <c r="A376" s="170" t="str">
        <f t="shared" si="10"/>
        <v>700.504500.0000.11600.430.000.100</v>
      </c>
      <c r="B376" s="184" t="s">
        <v>6858</v>
      </c>
      <c r="C376" s="185" t="s">
        <v>4649</v>
      </c>
      <c r="D376" s="186" t="s">
        <v>3318</v>
      </c>
      <c r="E376" s="186" t="s">
        <v>2202</v>
      </c>
      <c r="F376" s="186" t="s">
        <v>2342</v>
      </c>
      <c r="G376" s="186" t="s">
        <v>1565</v>
      </c>
      <c r="H376" s="186" t="s">
        <v>2178</v>
      </c>
      <c r="I376" s="186" t="s">
        <v>555</v>
      </c>
      <c r="J376" s="186" t="s">
        <v>1214</v>
      </c>
      <c r="K376" s="184"/>
      <c r="L376" s="187" t="str">
        <f t="shared" si="11"/>
        <v>700.401101.3812.00000.043.4102.0000.100.0000.0000</v>
      </c>
      <c r="M376" s="187" t="s">
        <v>4013</v>
      </c>
      <c r="N376" s="191">
        <v>700</v>
      </c>
      <c r="O376" s="199">
        <v>401101</v>
      </c>
      <c r="P376" s="195" t="s">
        <v>6846</v>
      </c>
      <c r="Q376" s="191" t="s">
        <v>2334</v>
      </c>
      <c r="R376" s="195" t="s">
        <v>6755</v>
      </c>
      <c r="S376" s="200" t="s">
        <v>6857</v>
      </c>
      <c r="T376" s="191" t="s">
        <v>2202</v>
      </c>
      <c r="U376" s="190" t="s">
        <v>555</v>
      </c>
      <c r="V376" s="167" t="s">
        <v>2202</v>
      </c>
      <c r="W376" s="167" t="s">
        <v>2202</v>
      </c>
      <c r="X376" s="170" t="s">
        <v>6671</v>
      </c>
      <c r="Y376" s="170" t="s">
        <v>6842</v>
      </c>
      <c r="Z376" s="170" t="s">
        <v>2111</v>
      </c>
      <c r="AA376" s="170" t="s">
        <v>2208</v>
      </c>
      <c r="AB376" s="184" t="s">
        <v>6858</v>
      </c>
      <c r="AC376" s="186" t="s">
        <v>2202</v>
      </c>
      <c r="AD376" s="170">
        <f>VLOOKUP(O376,CSAcctMap!A:B,2,FALSE)</f>
        <v>500310</v>
      </c>
      <c r="AE376" s="170" t="str">
        <f ca="1">VLOOKUP(AD376,CSAcctMap!B:F,5,FALSE)</f>
        <v>Access</v>
      </c>
    </row>
    <row r="377" spans="1:31" x14ac:dyDescent="0.2">
      <c r="A377" s="170" t="str">
        <f t="shared" si="10"/>
        <v>700.504500.0000.11900.250.000.600</v>
      </c>
      <c r="B377" s="184" t="s">
        <v>6858</v>
      </c>
      <c r="C377" s="185" t="s">
        <v>4649</v>
      </c>
      <c r="D377" s="186" t="s">
        <v>3318</v>
      </c>
      <c r="E377" s="186" t="s">
        <v>2202</v>
      </c>
      <c r="F377" s="186" t="s">
        <v>2343</v>
      </c>
      <c r="G377" s="186" t="s">
        <v>4648</v>
      </c>
      <c r="H377" s="186" t="s">
        <v>2178</v>
      </c>
      <c r="I377" s="186" t="s">
        <v>554</v>
      </c>
      <c r="J377" s="186" t="s">
        <v>1214</v>
      </c>
      <c r="K377" s="184"/>
      <c r="L377" s="187" t="str">
        <f t="shared" si="11"/>
        <v>700.401101.4100.00000.025.4101.0000.600.0000.0000</v>
      </c>
      <c r="M377" s="187" t="s">
        <v>4013</v>
      </c>
      <c r="N377" s="191">
        <v>700</v>
      </c>
      <c r="O377" s="199">
        <v>401101</v>
      </c>
      <c r="P377" s="201" t="s">
        <v>1343</v>
      </c>
      <c r="Q377" s="191" t="s">
        <v>2334</v>
      </c>
      <c r="R377" s="195" t="s">
        <v>6692</v>
      </c>
      <c r="S377" s="200" t="s">
        <v>6855</v>
      </c>
      <c r="T377" s="191" t="s">
        <v>2202</v>
      </c>
      <c r="U377" s="190" t="s">
        <v>554</v>
      </c>
      <c r="V377" s="167" t="s">
        <v>2202</v>
      </c>
      <c r="W377" s="167" t="s">
        <v>2202</v>
      </c>
      <c r="X377" s="170" t="s">
        <v>6671</v>
      </c>
      <c r="Y377" s="170" t="s">
        <v>6842</v>
      </c>
      <c r="Z377" s="170" t="s">
        <v>6847</v>
      </c>
      <c r="AA377" s="170" t="s">
        <v>6848</v>
      </c>
      <c r="AB377" s="184" t="s">
        <v>6858</v>
      </c>
      <c r="AC377" s="186" t="s">
        <v>2202</v>
      </c>
      <c r="AD377" s="170">
        <f>VLOOKUP(O377,CSAcctMap!A:B,2,FALSE)</f>
        <v>500310</v>
      </c>
      <c r="AE377" s="170" t="str">
        <f ca="1">VLOOKUP(AD377,CSAcctMap!B:F,5,FALSE)</f>
        <v>Access</v>
      </c>
    </row>
    <row r="378" spans="1:31" x14ac:dyDescent="0.2">
      <c r="A378" s="170" t="str">
        <f t="shared" si="10"/>
        <v>700.504500.0000.00000.250.000.800</v>
      </c>
      <c r="B378" s="184" t="s">
        <v>6858</v>
      </c>
      <c r="C378" s="185" t="s">
        <v>4649</v>
      </c>
      <c r="D378" s="186" t="s">
        <v>3318</v>
      </c>
      <c r="E378" s="186" t="s">
        <v>2202</v>
      </c>
      <c r="F378" s="186" t="s">
        <v>2334</v>
      </c>
      <c r="G378" s="186" t="s">
        <v>4648</v>
      </c>
      <c r="H378" s="186" t="s">
        <v>2178</v>
      </c>
      <c r="I378" s="186" t="s">
        <v>559</v>
      </c>
      <c r="J378" s="186" t="s">
        <v>1214</v>
      </c>
      <c r="K378" s="184"/>
      <c r="L378" s="187" t="str">
        <f t="shared" si="11"/>
        <v>700.401101.4100.00000.025.4101.0000.800.0000.0000</v>
      </c>
      <c r="M378" s="187" t="s">
        <v>4013</v>
      </c>
      <c r="N378" s="191">
        <v>700</v>
      </c>
      <c r="O378" s="199">
        <v>401101</v>
      </c>
      <c r="P378" s="201" t="s">
        <v>1343</v>
      </c>
      <c r="Q378" s="191" t="s">
        <v>2334</v>
      </c>
      <c r="R378" s="195" t="s">
        <v>6692</v>
      </c>
      <c r="S378" s="200" t="s">
        <v>6855</v>
      </c>
      <c r="T378" s="191" t="s">
        <v>2202</v>
      </c>
      <c r="U378" s="190" t="s">
        <v>559</v>
      </c>
      <c r="V378" s="167" t="s">
        <v>2202</v>
      </c>
      <c r="W378" s="167" t="s">
        <v>2202</v>
      </c>
      <c r="X378" s="170" t="s">
        <v>6671</v>
      </c>
      <c r="Y378" s="170" t="s">
        <v>6842</v>
      </c>
      <c r="Z378" s="170" t="s">
        <v>6847</v>
      </c>
      <c r="AA378" s="170" t="s">
        <v>6848</v>
      </c>
      <c r="AB378" s="184" t="s">
        <v>6858</v>
      </c>
      <c r="AC378" s="186" t="s">
        <v>2202</v>
      </c>
      <c r="AD378" s="170">
        <f>VLOOKUP(O378,CSAcctMap!A:B,2,FALSE)</f>
        <v>500310</v>
      </c>
      <c r="AE378" s="170" t="str">
        <f ca="1">VLOOKUP(AD378,CSAcctMap!B:F,5,FALSE)</f>
        <v>Access</v>
      </c>
    </row>
    <row r="379" spans="1:31" x14ac:dyDescent="0.2">
      <c r="A379" s="170" t="str">
        <f t="shared" si="10"/>
        <v>700.504500.0000.00000.015.000.100</v>
      </c>
      <c r="B379" s="184" t="s">
        <v>6858</v>
      </c>
      <c r="C379" s="185" t="s">
        <v>4649</v>
      </c>
      <c r="D379" s="186" t="s">
        <v>3318</v>
      </c>
      <c r="E379" s="186" t="s">
        <v>2202</v>
      </c>
      <c r="F379" s="186" t="s">
        <v>2334</v>
      </c>
      <c r="G379" s="186" t="s">
        <v>2180</v>
      </c>
      <c r="H379" s="186" t="s">
        <v>2178</v>
      </c>
      <c r="I379" s="186" t="s">
        <v>555</v>
      </c>
      <c r="J379" s="186" t="s">
        <v>1214</v>
      </c>
      <c r="K379" s="184"/>
      <c r="L379" s="187" t="str">
        <f t="shared" si="11"/>
        <v>700.401101.3812.00000.001.4101.0000.100.0000.0000</v>
      </c>
      <c r="M379" s="187" t="s">
        <v>4013</v>
      </c>
      <c r="N379" s="191">
        <v>700</v>
      </c>
      <c r="O379" s="199">
        <v>401101</v>
      </c>
      <c r="P379" s="195" t="s">
        <v>6846</v>
      </c>
      <c r="Q379" s="191" t="s">
        <v>2334</v>
      </c>
      <c r="R379" s="195" t="s">
        <v>3778</v>
      </c>
      <c r="S379" s="200" t="s">
        <v>6855</v>
      </c>
      <c r="T379" s="191" t="s">
        <v>2202</v>
      </c>
      <c r="U379" s="190" t="s">
        <v>555</v>
      </c>
      <c r="V379" s="167" t="s">
        <v>2202</v>
      </c>
      <c r="W379" s="167" t="s">
        <v>2202</v>
      </c>
      <c r="X379" s="170" t="s">
        <v>6671</v>
      </c>
      <c r="Y379" s="170" t="s">
        <v>6842</v>
      </c>
      <c r="Z379" s="170" t="s">
        <v>2111</v>
      </c>
      <c r="AA379" s="170" t="s">
        <v>2208</v>
      </c>
      <c r="AB379" s="184" t="s">
        <v>6858</v>
      </c>
      <c r="AC379" s="186" t="s">
        <v>2202</v>
      </c>
      <c r="AD379" s="170">
        <f>VLOOKUP(O379,CSAcctMap!A:B,2,FALSE)</f>
        <v>500310</v>
      </c>
      <c r="AE379" s="170" t="str">
        <f ca="1">VLOOKUP(AD379,CSAcctMap!B:F,5,FALSE)</f>
        <v>Access</v>
      </c>
    </row>
    <row r="380" spans="1:31" x14ac:dyDescent="0.2">
      <c r="A380" s="170" t="str">
        <f t="shared" si="10"/>
        <v>700.504500.0000.00000.250.000.100</v>
      </c>
      <c r="B380" s="184" t="s">
        <v>6858</v>
      </c>
      <c r="C380" s="185" t="s">
        <v>4649</v>
      </c>
      <c r="D380" s="186" t="s">
        <v>3318</v>
      </c>
      <c r="E380" s="186" t="s">
        <v>2202</v>
      </c>
      <c r="F380" s="186" t="s">
        <v>2334</v>
      </c>
      <c r="G380" s="186" t="s">
        <v>4648</v>
      </c>
      <c r="H380" s="186" t="s">
        <v>2178</v>
      </c>
      <c r="I380" s="186" t="s">
        <v>555</v>
      </c>
      <c r="J380" s="186" t="s">
        <v>1214</v>
      </c>
      <c r="K380" s="184"/>
      <c r="L380" s="187" t="str">
        <f t="shared" si="11"/>
        <v>700.401101.3812.00000.025.4101.0000.100.0000.0000</v>
      </c>
      <c r="M380" s="187" t="s">
        <v>4013</v>
      </c>
      <c r="N380" s="191">
        <v>700</v>
      </c>
      <c r="O380" s="199">
        <v>401101</v>
      </c>
      <c r="P380" s="195" t="s">
        <v>6846</v>
      </c>
      <c r="Q380" s="191" t="s">
        <v>2334</v>
      </c>
      <c r="R380" s="195" t="s">
        <v>6692</v>
      </c>
      <c r="S380" s="200" t="s">
        <v>6855</v>
      </c>
      <c r="T380" s="191" t="s">
        <v>2202</v>
      </c>
      <c r="U380" s="190" t="s">
        <v>555</v>
      </c>
      <c r="V380" s="167" t="s">
        <v>2202</v>
      </c>
      <c r="W380" s="167" t="s">
        <v>2202</v>
      </c>
      <c r="X380" s="170" t="s">
        <v>6671</v>
      </c>
      <c r="Y380" s="170" t="s">
        <v>6842</v>
      </c>
      <c r="Z380" s="170" t="s">
        <v>2111</v>
      </c>
      <c r="AA380" s="170" t="s">
        <v>2208</v>
      </c>
      <c r="AB380" s="184" t="s">
        <v>6858</v>
      </c>
      <c r="AC380" s="186" t="s">
        <v>2202</v>
      </c>
      <c r="AD380" s="170">
        <f>VLOOKUP(O380,CSAcctMap!A:B,2,FALSE)</f>
        <v>500310</v>
      </c>
      <c r="AE380" s="170" t="str">
        <f ca="1">VLOOKUP(AD380,CSAcctMap!B:F,5,FALSE)</f>
        <v>Access</v>
      </c>
    </row>
    <row r="381" spans="1:31" x14ac:dyDescent="0.2">
      <c r="A381" s="170" t="str">
        <f t="shared" si="10"/>
        <v>700.504500.0000.11300.255.000.100</v>
      </c>
      <c r="B381" s="184" t="s">
        <v>6858</v>
      </c>
      <c r="C381" s="185" t="s">
        <v>4649</v>
      </c>
      <c r="D381" s="186" t="s">
        <v>3318</v>
      </c>
      <c r="E381" s="186" t="s">
        <v>2202</v>
      </c>
      <c r="F381" s="186" t="s">
        <v>2339</v>
      </c>
      <c r="G381" s="186" t="s">
        <v>3782</v>
      </c>
      <c r="H381" s="186" t="s">
        <v>2178</v>
      </c>
      <c r="I381" s="186" t="s">
        <v>555</v>
      </c>
      <c r="J381" s="186" t="s">
        <v>1214</v>
      </c>
      <c r="K381" s="184"/>
      <c r="L381" s="187" t="str">
        <f t="shared" si="11"/>
        <v>700.401101.3812.00000.025.4104.0000.100.0000.0000</v>
      </c>
      <c r="M381" s="187" t="s">
        <v>4013</v>
      </c>
      <c r="N381" s="191">
        <v>700</v>
      </c>
      <c r="O381" s="199">
        <v>401101</v>
      </c>
      <c r="P381" s="195" t="s">
        <v>6846</v>
      </c>
      <c r="Q381" s="191" t="s">
        <v>2334</v>
      </c>
      <c r="R381" s="195" t="s">
        <v>6692</v>
      </c>
      <c r="S381" s="200" t="s">
        <v>6859</v>
      </c>
      <c r="T381" s="191" t="s">
        <v>2202</v>
      </c>
      <c r="U381" s="190" t="s">
        <v>555</v>
      </c>
      <c r="V381" s="167" t="s">
        <v>2202</v>
      </c>
      <c r="W381" s="167" t="s">
        <v>2202</v>
      </c>
      <c r="X381" s="170" t="s">
        <v>6671</v>
      </c>
      <c r="Y381" s="170" t="s">
        <v>6842</v>
      </c>
      <c r="Z381" s="170" t="s">
        <v>2111</v>
      </c>
      <c r="AA381" s="170" t="s">
        <v>2208</v>
      </c>
      <c r="AB381" s="184" t="s">
        <v>6858</v>
      </c>
      <c r="AC381" s="186" t="s">
        <v>2202</v>
      </c>
      <c r="AD381" s="170">
        <f>VLOOKUP(O381,CSAcctMap!A:B,2,FALSE)</f>
        <v>500310</v>
      </c>
      <c r="AE381" s="170" t="str">
        <f ca="1">VLOOKUP(AD381,CSAcctMap!B:F,5,FALSE)</f>
        <v>Access</v>
      </c>
    </row>
    <row r="382" spans="1:31" x14ac:dyDescent="0.2">
      <c r="A382" s="170" t="str">
        <f t="shared" si="10"/>
        <v>700.504500.0000.11300.430.000.100</v>
      </c>
      <c r="B382" s="184" t="s">
        <v>6858</v>
      </c>
      <c r="C382" s="185" t="s">
        <v>4649</v>
      </c>
      <c r="D382" s="186" t="s">
        <v>3318</v>
      </c>
      <c r="E382" s="186" t="s">
        <v>2202</v>
      </c>
      <c r="F382" s="186" t="s">
        <v>2339</v>
      </c>
      <c r="G382" s="186" t="s">
        <v>1565</v>
      </c>
      <c r="H382" s="186" t="s">
        <v>2178</v>
      </c>
      <c r="I382" s="186" t="s">
        <v>555</v>
      </c>
      <c r="J382" s="186" t="s">
        <v>1214</v>
      </c>
      <c r="K382" s="184"/>
      <c r="L382" s="187" t="str">
        <f t="shared" si="11"/>
        <v>700.401101.3812.00000.043.4104.0000.100.0000.0000</v>
      </c>
      <c r="M382" s="187" t="s">
        <v>4013</v>
      </c>
      <c r="N382" s="191">
        <v>700</v>
      </c>
      <c r="O382" s="199">
        <v>401101</v>
      </c>
      <c r="P382" s="195" t="s">
        <v>6846</v>
      </c>
      <c r="Q382" s="191" t="s">
        <v>2334</v>
      </c>
      <c r="R382" s="195" t="s">
        <v>6755</v>
      </c>
      <c r="S382" s="200" t="s">
        <v>6859</v>
      </c>
      <c r="T382" s="191" t="s">
        <v>2202</v>
      </c>
      <c r="U382" s="190" t="s">
        <v>555</v>
      </c>
      <c r="V382" s="167" t="s">
        <v>2202</v>
      </c>
      <c r="W382" s="167" t="s">
        <v>2202</v>
      </c>
      <c r="X382" s="170" t="s">
        <v>6671</v>
      </c>
      <c r="Y382" s="170" t="s">
        <v>6842</v>
      </c>
      <c r="Z382" s="170" t="s">
        <v>2111</v>
      </c>
      <c r="AA382" s="170" t="s">
        <v>2208</v>
      </c>
      <c r="AB382" s="184" t="s">
        <v>6858</v>
      </c>
      <c r="AC382" s="186" t="s">
        <v>2202</v>
      </c>
      <c r="AD382" s="170">
        <f>VLOOKUP(O382,CSAcctMap!A:B,2,FALSE)</f>
        <v>500310</v>
      </c>
      <c r="AE382" s="170" t="str">
        <f ca="1">VLOOKUP(AD382,CSAcctMap!B:F,5,FALSE)</f>
        <v>Access</v>
      </c>
    </row>
    <row r="383" spans="1:31" x14ac:dyDescent="0.2">
      <c r="A383" s="170" t="str">
        <f t="shared" si="10"/>
        <v>700.504500.0000.11400.010.000.100</v>
      </c>
      <c r="B383" s="184" t="s">
        <v>6858</v>
      </c>
      <c r="C383" s="185" t="s">
        <v>4649</v>
      </c>
      <c r="D383" s="186" t="s">
        <v>3318</v>
      </c>
      <c r="E383" s="186" t="s">
        <v>2202</v>
      </c>
      <c r="F383" s="186" t="s">
        <v>2340</v>
      </c>
      <c r="G383" s="186" t="s">
        <v>2179</v>
      </c>
      <c r="H383" s="186" t="s">
        <v>2178</v>
      </c>
      <c r="I383" s="186" t="s">
        <v>555</v>
      </c>
      <c r="J383" s="186" t="s">
        <v>1214</v>
      </c>
      <c r="K383" s="184"/>
      <c r="L383" s="187" t="str">
        <f t="shared" si="11"/>
        <v>700.401101.3812.00000.001.4103.0000.100.0000.0000</v>
      </c>
      <c r="M383" s="187" t="s">
        <v>4013</v>
      </c>
      <c r="N383" s="191">
        <v>700</v>
      </c>
      <c r="O383" s="199">
        <v>401101</v>
      </c>
      <c r="P383" s="195" t="s">
        <v>6846</v>
      </c>
      <c r="Q383" s="191" t="s">
        <v>2334</v>
      </c>
      <c r="R383" s="195" t="s">
        <v>3778</v>
      </c>
      <c r="S383" s="200" t="s">
        <v>6856</v>
      </c>
      <c r="T383" s="191" t="s">
        <v>2202</v>
      </c>
      <c r="U383" s="190" t="s">
        <v>555</v>
      </c>
      <c r="V383" s="167" t="s">
        <v>2202</v>
      </c>
      <c r="W383" s="167" t="s">
        <v>2202</v>
      </c>
      <c r="X383" s="170" t="s">
        <v>6671</v>
      </c>
      <c r="Y383" s="170" t="s">
        <v>6842</v>
      </c>
      <c r="Z383" s="170" t="s">
        <v>2111</v>
      </c>
      <c r="AA383" s="170" t="s">
        <v>2208</v>
      </c>
      <c r="AB383" s="184" t="s">
        <v>6858</v>
      </c>
      <c r="AC383" s="186" t="s">
        <v>2202</v>
      </c>
      <c r="AD383" s="170">
        <f>VLOOKUP(O383,CSAcctMap!A:B,2,FALSE)</f>
        <v>500310</v>
      </c>
      <c r="AE383" s="170" t="str">
        <f ca="1">VLOOKUP(AD383,CSAcctMap!B:F,5,FALSE)</f>
        <v>Access</v>
      </c>
    </row>
    <row r="384" spans="1:31" x14ac:dyDescent="0.2">
      <c r="A384" s="170" t="str">
        <f t="shared" si="10"/>
        <v>700.504500.0000.11400.250.000.100</v>
      </c>
      <c r="B384" s="184" t="s">
        <v>6858</v>
      </c>
      <c r="C384" s="185" t="s">
        <v>4649</v>
      </c>
      <c r="D384" s="186" t="s">
        <v>3318</v>
      </c>
      <c r="E384" s="186" t="s">
        <v>2202</v>
      </c>
      <c r="F384" s="186" t="s">
        <v>2340</v>
      </c>
      <c r="G384" s="186" t="s">
        <v>4648</v>
      </c>
      <c r="H384" s="186" t="s">
        <v>2178</v>
      </c>
      <c r="I384" s="186" t="s">
        <v>555</v>
      </c>
      <c r="J384" s="186" t="s">
        <v>1214</v>
      </c>
      <c r="K384" s="184"/>
      <c r="L384" s="187" t="str">
        <f t="shared" si="11"/>
        <v>700.401101.3812.00000.025.4103.0000.100.0000.0000</v>
      </c>
      <c r="M384" s="187" t="s">
        <v>4013</v>
      </c>
      <c r="N384" s="191">
        <v>700</v>
      </c>
      <c r="O384" s="199">
        <v>401101</v>
      </c>
      <c r="P384" s="195" t="s">
        <v>6846</v>
      </c>
      <c r="Q384" s="191" t="s">
        <v>2334</v>
      </c>
      <c r="R384" s="195" t="s">
        <v>6692</v>
      </c>
      <c r="S384" s="200" t="s">
        <v>6856</v>
      </c>
      <c r="T384" s="191" t="s">
        <v>2202</v>
      </c>
      <c r="U384" s="190" t="s">
        <v>555</v>
      </c>
      <c r="V384" s="167" t="s">
        <v>2202</v>
      </c>
      <c r="W384" s="167" t="s">
        <v>2202</v>
      </c>
      <c r="X384" s="170" t="s">
        <v>6671</v>
      </c>
      <c r="Y384" s="170" t="s">
        <v>6842</v>
      </c>
      <c r="Z384" s="170" t="s">
        <v>2111</v>
      </c>
      <c r="AA384" s="170" t="s">
        <v>2208</v>
      </c>
      <c r="AB384" s="184" t="s">
        <v>6858</v>
      </c>
      <c r="AC384" s="186" t="s">
        <v>2202</v>
      </c>
      <c r="AD384" s="170">
        <f>VLOOKUP(O384,CSAcctMap!A:B,2,FALSE)</f>
        <v>500310</v>
      </c>
      <c r="AE384" s="170" t="str">
        <f ca="1">VLOOKUP(AD384,CSAcctMap!B:F,5,FALSE)</f>
        <v>Access</v>
      </c>
    </row>
    <row r="385" spans="1:31" x14ac:dyDescent="0.2">
      <c r="A385" s="170" t="str">
        <f t="shared" si="10"/>
        <v>700.504500.0000.11400.430.000.100</v>
      </c>
      <c r="B385" s="184" t="s">
        <v>6858</v>
      </c>
      <c r="C385" s="185" t="s">
        <v>4649</v>
      </c>
      <c r="D385" s="186" t="s">
        <v>3318</v>
      </c>
      <c r="E385" s="186" t="s">
        <v>2202</v>
      </c>
      <c r="F385" s="186" t="s">
        <v>2340</v>
      </c>
      <c r="G385" s="186" t="s">
        <v>1565</v>
      </c>
      <c r="H385" s="186" t="s">
        <v>2178</v>
      </c>
      <c r="I385" s="186" t="s">
        <v>555</v>
      </c>
      <c r="J385" s="186" t="s">
        <v>1214</v>
      </c>
      <c r="K385" s="184"/>
      <c r="L385" s="187" t="str">
        <f t="shared" si="11"/>
        <v>700.401101.3812.00000.043.4103.0000.100.0000.0000</v>
      </c>
      <c r="M385" s="187" t="s">
        <v>4013</v>
      </c>
      <c r="N385" s="191">
        <v>700</v>
      </c>
      <c r="O385" s="199">
        <v>401101</v>
      </c>
      <c r="P385" s="195" t="s">
        <v>6846</v>
      </c>
      <c r="Q385" s="191" t="s">
        <v>2334</v>
      </c>
      <c r="R385" s="195" t="s">
        <v>6755</v>
      </c>
      <c r="S385" s="200" t="s">
        <v>6856</v>
      </c>
      <c r="T385" s="191" t="s">
        <v>2202</v>
      </c>
      <c r="U385" s="190" t="s">
        <v>555</v>
      </c>
      <c r="V385" s="167" t="s">
        <v>2202</v>
      </c>
      <c r="W385" s="167" t="s">
        <v>2202</v>
      </c>
      <c r="X385" s="170" t="s">
        <v>6671</v>
      </c>
      <c r="Y385" s="170" t="s">
        <v>6842</v>
      </c>
      <c r="Z385" s="170" t="s">
        <v>2111</v>
      </c>
      <c r="AA385" s="170" t="s">
        <v>2208</v>
      </c>
      <c r="AB385" s="184" t="s">
        <v>6858</v>
      </c>
      <c r="AC385" s="186" t="s">
        <v>2202</v>
      </c>
      <c r="AD385" s="170">
        <f>VLOOKUP(O385,CSAcctMap!A:B,2,FALSE)</f>
        <v>500310</v>
      </c>
      <c r="AE385" s="170" t="str">
        <f ca="1">VLOOKUP(AD385,CSAcctMap!B:F,5,FALSE)</f>
        <v>Access</v>
      </c>
    </row>
    <row r="386" spans="1:31" x14ac:dyDescent="0.2">
      <c r="A386" s="170" t="str">
        <f t="shared" si="10"/>
        <v>700.504500.0000.11300.010.000.100</v>
      </c>
      <c r="B386" s="184" t="s">
        <v>6858</v>
      </c>
      <c r="C386" s="185" t="s">
        <v>4649</v>
      </c>
      <c r="D386" s="186" t="s">
        <v>3318</v>
      </c>
      <c r="E386" s="186" t="s">
        <v>2202</v>
      </c>
      <c r="F386" s="186" t="s">
        <v>2339</v>
      </c>
      <c r="G386" s="186" t="s">
        <v>2179</v>
      </c>
      <c r="H386" s="186" t="s">
        <v>2178</v>
      </c>
      <c r="I386" s="186" t="s">
        <v>555</v>
      </c>
      <c r="J386" s="186" t="s">
        <v>1214</v>
      </c>
      <c r="K386" s="184"/>
      <c r="L386" s="187" t="str">
        <f t="shared" si="11"/>
        <v>700.401101.3812.00000.001.4104.0000.100.0000.0000</v>
      </c>
      <c r="M386" s="187" t="s">
        <v>4013</v>
      </c>
      <c r="N386" s="191">
        <v>700</v>
      </c>
      <c r="O386" s="199">
        <v>401101</v>
      </c>
      <c r="P386" s="195" t="s">
        <v>6846</v>
      </c>
      <c r="Q386" s="191" t="s">
        <v>2334</v>
      </c>
      <c r="R386" s="195" t="s">
        <v>3778</v>
      </c>
      <c r="S386" s="200" t="s">
        <v>6859</v>
      </c>
      <c r="T386" s="191" t="s">
        <v>2202</v>
      </c>
      <c r="U386" s="190" t="s">
        <v>555</v>
      </c>
      <c r="V386" s="167" t="s">
        <v>2202</v>
      </c>
      <c r="W386" s="167" t="s">
        <v>2202</v>
      </c>
      <c r="X386" s="170" t="s">
        <v>6671</v>
      </c>
      <c r="Y386" s="170" t="s">
        <v>6842</v>
      </c>
      <c r="Z386" s="170" t="s">
        <v>2111</v>
      </c>
      <c r="AA386" s="170" t="s">
        <v>2208</v>
      </c>
      <c r="AB386" s="184" t="s">
        <v>6858</v>
      </c>
      <c r="AC386" s="186" t="s">
        <v>2202</v>
      </c>
      <c r="AD386" s="170">
        <f>VLOOKUP(O386,CSAcctMap!A:B,2,FALSE)</f>
        <v>500310</v>
      </c>
      <c r="AE386" s="170" t="str">
        <f ca="1">VLOOKUP(AD386,CSAcctMap!B:F,5,FALSE)</f>
        <v>Access</v>
      </c>
    </row>
    <row r="387" spans="1:31" x14ac:dyDescent="0.2">
      <c r="A387" s="170" t="str">
        <f t="shared" si="10"/>
        <v>700.504500.0000.11300.250.000.100</v>
      </c>
      <c r="B387" s="184" t="s">
        <v>6858</v>
      </c>
      <c r="C387" s="185" t="s">
        <v>4649</v>
      </c>
      <c r="D387" s="186" t="s">
        <v>3318</v>
      </c>
      <c r="E387" s="186" t="s">
        <v>2202</v>
      </c>
      <c r="F387" s="186" t="s">
        <v>2339</v>
      </c>
      <c r="G387" s="186" t="s">
        <v>4648</v>
      </c>
      <c r="H387" s="186" t="s">
        <v>2178</v>
      </c>
      <c r="I387" s="186" t="s">
        <v>555</v>
      </c>
      <c r="J387" s="186" t="s">
        <v>1214</v>
      </c>
      <c r="K387" s="184"/>
      <c r="L387" s="187" t="str">
        <f t="shared" si="11"/>
        <v>700.401101.3812.00000.025.4104.0000.100.0000.0000</v>
      </c>
      <c r="M387" s="187" t="s">
        <v>4013</v>
      </c>
      <c r="N387" s="191">
        <v>700</v>
      </c>
      <c r="O387" s="199">
        <v>401101</v>
      </c>
      <c r="P387" s="195" t="s">
        <v>6846</v>
      </c>
      <c r="Q387" s="191" t="s">
        <v>2334</v>
      </c>
      <c r="R387" s="195" t="s">
        <v>6692</v>
      </c>
      <c r="S387" s="200" t="s">
        <v>6859</v>
      </c>
      <c r="T387" s="191" t="s">
        <v>2202</v>
      </c>
      <c r="U387" s="190" t="s">
        <v>555</v>
      </c>
      <c r="V387" s="167" t="s">
        <v>2202</v>
      </c>
      <c r="W387" s="167" t="s">
        <v>2202</v>
      </c>
      <c r="X387" s="170" t="s">
        <v>6671</v>
      </c>
      <c r="Y387" s="170" t="s">
        <v>6842</v>
      </c>
      <c r="Z387" s="170" t="s">
        <v>2111</v>
      </c>
      <c r="AA387" s="170" t="s">
        <v>2208</v>
      </c>
      <c r="AB387" s="184" t="s">
        <v>6858</v>
      </c>
      <c r="AC387" s="186" t="s">
        <v>2202</v>
      </c>
      <c r="AD387" s="170">
        <f>VLOOKUP(O387,CSAcctMap!A:B,2,FALSE)</f>
        <v>500310</v>
      </c>
      <c r="AE387" s="170" t="str">
        <f ca="1">VLOOKUP(AD387,CSAcctMap!B:F,5,FALSE)</f>
        <v>Access</v>
      </c>
    </row>
    <row r="388" spans="1:31" x14ac:dyDescent="0.2">
      <c r="A388" s="170" t="str">
        <f t="shared" si="10"/>
        <v>700.504500.0000.00000.250.000.500</v>
      </c>
      <c r="B388" s="184" t="s">
        <v>6858</v>
      </c>
      <c r="C388" s="185" t="s">
        <v>4649</v>
      </c>
      <c r="D388" s="186" t="s">
        <v>3318</v>
      </c>
      <c r="E388" s="186" t="s">
        <v>2202</v>
      </c>
      <c r="F388" s="186" t="s">
        <v>2334</v>
      </c>
      <c r="G388" s="186" t="s">
        <v>4648</v>
      </c>
      <c r="H388" s="186" t="s">
        <v>2178</v>
      </c>
      <c r="I388" s="186" t="s">
        <v>558</v>
      </c>
      <c r="J388" s="186" t="s">
        <v>1214</v>
      </c>
      <c r="K388" s="184"/>
      <c r="L388" s="187" t="str">
        <f t="shared" si="11"/>
        <v>700.401101.4100.00000.025.4101.0000.500.0000.0000</v>
      </c>
      <c r="M388" s="187" t="s">
        <v>4013</v>
      </c>
      <c r="N388" s="191">
        <v>700</v>
      </c>
      <c r="O388" s="199">
        <v>401101</v>
      </c>
      <c r="P388" s="201" t="s">
        <v>1343</v>
      </c>
      <c r="Q388" s="191" t="s">
        <v>2334</v>
      </c>
      <c r="R388" s="195" t="s">
        <v>6692</v>
      </c>
      <c r="S388" s="200" t="s">
        <v>6855</v>
      </c>
      <c r="T388" s="191" t="s">
        <v>2202</v>
      </c>
      <c r="U388" s="190" t="s">
        <v>558</v>
      </c>
      <c r="V388" s="167" t="s">
        <v>2202</v>
      </c>
      <c r="W388" s="167" t="s">
        <v>2202</v>
      </c>
      <c r="X388" s="170" t="s">
        <v>6671</v>
      </c>
      <c r="Y388" s="170" t="s">
        <v>6842</v>
      </c>
      <c r="Z388" s="170" t="s">
        <v>6847</v>
      </c>
      <c r="AA388" s="170" t="s">
        <v>6848</v>
      </c>
      <c r="AB388" s="184" t="s">
        <v>6858</v>
      </c>
      <c r="AC388" s="186" t="s">
        <v>2202</v>
      </c>
      <c r="AD388" s="170">
        <f>VLOOKUP(O388,CSAcctMap!A:B,2,FALSE)</f>
        <v>500310</v>
      </c>
      <c r="AE388" s="170" t="str">
        <f ca="1">VLOOKUP(AD388,CSAcctMap!B:F,5,FALSE)</f>
        <v>Access</v>
      </c>
    </row>
    <row r="389" spans="1:31" x14ac:dyDescent="0.2">
      <c r="A389" s="170" t="str">
        <f t="shared" si="10"/>
        <v>700.504500.0000.00000.435.000.100</v>
      </c>
      <c r="B389" s="184" t="s">
        <v>6858</v>
      </c>
      <c r="C389" s="185" t="s">
        <v>4649</v>
      </c>
      <c r="D389" s="186" t="s">
        <v>3318</v>
      </c>
      <c r="E389" s="186" t="s">
        <v>2202</v>
      </c>
      <c r="F389" s="186" t="s">
        <v>2334</v>
      </c>
      <c r="G389" s="186" t="s">
        <v>1566</v>
      </c>
      <c r="H389" s="186" t="s">
        <v>2178</v>
      </c>
      <c r="I389" s="186" t="s">
        <v>555</v>
      </c>
      <c r="J389" s="186" t="s">
        <v>1214</v>
      </c>
      <c r="K389" s="184"/>
      <c r="L389" s="187" t="str">
        <f t="shared" si="11"/>
        <v>700.401101.3812.00000.043.4101.0000.100.0000.0000</v>
      </c>
      <c r="M389" s="187" t="s">
        <v>4013</v>
      </c>
      <c r="N389" s="191">
        <v>700</v>
      </c>
      <c r="O389" s="199">
        <v>401101</v>
      </c>
      <c r="P389" s="195" t="s">
        <v>6846</v>
      </c>
      <c r="Q389" s="191" t="s">
        <v>2334</v>
      </c>
      <c r="R389" s="195" t="s">
        <v>6755</v>
      </c>
      <c r="S389" s="200" t="s">
        <v>6855</v>
      </c>
      <c r="T389" s="191" t="s">
        <v>2202</v>
      </c>
      <c r="U389" s="190" t="s">
        <v>555</v>
      </c>
      <c r="V389" s="167" t="s">
        <v>2202</v>
      </c>
      <c r="W389" s="167" t="s">
        <v>2202</v>
      </c>
      <c r="X389" s="170" t="s">
        <v>6671</v>
      </c>
      <c r="Y389" s="170" t="s">
        <v>6842</v>
      </c>
      <c r="Z389" s="170" t="s">
        <v>2111</v>
      </c>
      <c r="AA389" s="170" t="s">
        <v>2208</v>
      </c>
      <c r="AB389" s="184" t="s">
        <v>6858</v>
      </c>
      <c r="AC389" s="186" t="s">
        <v>2202</v>
      </c>
      <c r="AD389" s="170">
        <f>VLOOKUP(O389,CSAcctMap!A:B,2,FALSE)</f>
        <v>500310</v>
      </c>
      <c r="AE389" s="170" t="str">
        <f ca="1">VLOOKUP(AD389,CSAcctMap!B:F,5,FALSE)</f>
        <v>Access</v>
      </c>
    </row>
    <row r="390" spans="1:31" x14ac:dyDescent="0.2">
      <c r="A390" s="170" t="str">
        <f t="shared" ref="A390:A453" si="12">CONCATENATE(C390,".",D390,".",E390,".",F390,".",G390,".",H390,".",I390)</f>
        <v>700.504500.0000.11300.100.000.100</v>
      </c>
      <c r="B390" s="184" t="s">
        <v>6858</v>
      </c>
      <c r="C390" s="185" t="s">
        <v>4649</v>
      </c>
      <c r="D390" s="186" t="s">
        <v>3318</v>
      </c>
      <c r="E390" s="186" t="s">
        <v>2202</v>
      </c>
      <c r="F390" s="186" t="s">
        <v>2339</v>
      </c>
      <c r="G390" s="186" t="s">
        <v>555</v>
      </c>
      <c r="H390" s="186" t="s">
        <v>2178</v>
      </c>
      <c r="I390" s="186" t="s">
        <v>555</v>
      </c>
      <c r="J390" s="186" t="s">
        <v>1214</v>
      </c>
      <c r="K390" s="184"/>
      <c r="L390" s="187" t="str">
        <f t="shared" ref="L390:L453" si="13">CONCATENATE(N390,".",O390,".",P390,".",Q390,".",R390,".",S390,".",T390,".",U390,".",V390,".",W390)</f>
        <v>700.401101.3812.00000.010.4104.0000.100.0000.0000</v>
      </c>
      <c r="M390" s="187" t="s">
        <v>4013</v>
      </c>
      <c r="N390" s="191">
        <v>700</v>
      </c>
      <c r="O390" s="199">
        <v>401101</v>
      </c>
      <c r="P390" s="195" t="s">
        <v>6846</v>
      </c>
      <c r="Q390" s="191" t="s">
        <v>2334</v>
      </c>
      <c r="R390" s="195" t="s">
        <v>2179</v>
      </c>
      <c r="S390" s="200" t="s">
        <v>6859</v>
      </c>
      <c r="T390" s="191" t="s">
        <v>2202</v>
      </c>
      <c r="U390" s="190" t="s">
        <v>555</v>
      </c>
      <c r="V390" s="167" t="s">
        <v>2202</v>
      </c>
      <c r="W390" s="167" t="s">
        <v>2202</v>
      </c>
      <c r="X390" s="170" t="s">
        <v>6671</v>
      </c>
      <c r="Y390" s="170" t="s">
        <v>6842</v>
      </c>
      <c r="Z390" s="170" t="s">
        <v>2111</v>
      </c>
      <c r="AA390" s="170" t="s">
        <v>2208</v>
      </c>
      <c r="AB390" s="184" t="s">
        <v>6858</v>
      </c>
      <c r="AC390" s="186" t="s">
        <v>2202</v>
      </c>
      <c r="AD390" s="170">
        <f>VLOOKUP(O390,CSAcctMap!A:B,2,FALSE)</f>
        <v>500310</v>
      </c>
      <c r="AE390" s="170" t="str">
        <f ca="1">VLOOKUP(AD390,CSAcctMap!B:F,5,FALSE)</f>
        <v>Access</v>
      </c>
    </row>
    <row r="391" spans="1:31" x14ac:dyDescent="0.2">
      <c r="A391" s="170" t="str">
        <f t="shared" si="12"/>
        <v>700.506000.0000.00000.250.000.000</v>
      </c>
      <c r="B391" s="184" t="s">
        <v>6860</v>
      </c>
      <c r="C391" s="185" t="s">
        <v>4649</v>
      </c>
      <c r="D391" s="186" t="s">
        <v>518</v>
      </c>
      <c r="E391" s="186" t="s">
        <v>2202</v>
      </c>
      <c r="F391" s="186" t="s">
        <v>2334</v>
      </c>
      <c r="G391" s="186" t="s">
        <v>4648</v>
      </c>
      <c r="H391" s="186" t="s">
        <v>2178</v>
      </c>
      <c r="I391" s="186" t="s">
        <v>2178</v>
      </c>
      <c r="J391" s="186" t="s">
        <v>1214</v>
      </c>
      <c r="K391" s="184"/>
      <c r="L391" s="187" t="str">
        <f t="shared" si="13"/>
        <v>700.401101.3800.00000.025.4010.0000.000.0000.0000</v>
      </c>
      <c r="M391" s="187" t="s">
        <v>4013</v>
      </c>
      <c r="N391" s="191">
        <v>700</v>
      </c>
      <c r="O391" s="199">
        <v>401101</v>
      </c>
      <c r="P391" s="195" t="s">
        <v>6840</v>
      </c>
      <c r="Q391" s="191" t="s">
        <v>2334</v>
      </c>
      <c r="R391" s="195" t="s">
        <v>6692</v>
      </c>
      <c r="S391" s="200" t="s">
        <v>6861</v>
      </c>
      <c r="T391" s="191" t="s">
        <v>2202</v>
      </c>
      <c r="U391" s="190" t="s">
        <v>2178</v>
      </c>
      <c r="V391" s="167" t="s">
        <v>2202</v>
      </c>
      <c r="W391" s="167" t="s">
        <v>2202</v>
      </c>
      <c r="X391" s="170" t="s">
        <v>6671</v>
      </c>
      <c r="Y391" s="170" t="s">
        <v>6842</v>
      </c>
      <c r="Z391" s="170" t="s">
        <v>6843</v>
      </c>
      <c r="AA391" s="170" t="s">
        <v>1431</v>
      </c>
      <c r="AB391" s="184" t="s">
        <v>6860</v>
      </c>
      <c r="AC391" s="186" t="s">
        <v>2202</v>
      </c>
      <c r="AD391" s="170">
        <f>VLOOKUP(O391,CSAcctMap!A:B,2,FALSE)</f>
        <v>500310</v>
      </c>
      <c r="AE391" s="170" t="str">
        <f ca="1">VLOOKUP(AD391,CSAcctMap!B:F,5,FALSE)</f>
        <v>Access</v>
      </c>
    </row>
    <row r="392" spans="1:31" x14ac:dyDescent="0.2">
      <c r="A392" s="170" t="str">
        <f t="shared" si="12"/>
        <v>700.506000.0000.00000.250.001.000</v>
      </c>
      <c r="B392" s="184" t="s">
        <v>6860</v>
      </c>
      <c r="C392" s="185" t="s">
        <v>4649</v>
      </c>
      <c r="D392" s="186" t="s">
        <v>518</v>
      </c>
      <c r="E392" s="186" t="s">
        <v>2202</v>
      </c>
      <c r="F392" s="186" t="s">
        <v>2334</v>
      </c>
      <c r="G392" s="186" t="s">
        <v>4648</v>
      </c>
      <c r="H392" s="186" t="s">
        <v>3778</v>
      </c>
      <c r="I392" s="186" t="s">
        <v>2178</v>
      </c>
      <c r="J392" s="186" t="s">
        <v>1214</v>
      </c>
      <c r="K392" s="184"/>
      <c r="L392" s="187" t="str">
        <f t="shared" si="13"/>
        <v>700.401101.0000.10205.025.4010.0000.000.0000.0000</v>
      </c>
      <c r="M392" s="187" t="s">
        <v>4013</v>
      </c>
      <c r="N392" s="191">
        <v>700</v>
      </c>
      <c r="O392" s="199">
        <v>401101</v>
      </c>
      <c r="P392" s="195" t="s">
        <v>2202</v>
      </c>
      <c r="Q392" s="200" t="s">
        <v>6849</v>
      </c>
      <c r="R392" s="195" t="s">
        <v>6692</v>
      </c>
      <c r="S392" s="200" t="s">
        <v>6861</v>
      </c>
      <c r="T392" s="191" t="s">
        <v>2202</v>
      </c>
      <c r="U392" s="190" t="s">
        <v>2178</v>
      </c>
      <c r="V392" s="167" t="s">
        <v>2202</v>
      </c>
      <c r="W392" s="167" t="s">
        <v>2202</v>
      </c>
      <c r="X392" s="170" t="s">
        <v>6671</v>
      </c>
      <c r="Y392" s="170" t="s">
        <v>6842</v>
      </c>
      <c r="Z392" s="170" t="s">
        <v>6847</v>
      </c>
      <c r="AA392" s="170" t="s">
        <v>6848</v>
      </c>
      <c r="AB392" s="184" t="s">
        <v>6860</v>
      </c>
      <c r="AC392" s="186" t="s">
        <v>2202</v>
      </c>
      <c r="AD392" s="170">
        <f>VLOOKUP(O392,CSAcctMap!A:B,2,FALSE)</f>
        <v>500310</v>
      </c>
      <c r="AE392" s="170" t="str">
        <f ca="1">VLOOKUP(AD392,CSAcctMap!B:F,5,FALSE)</f>
        <v>Access</v>
      </c>
    </row>
    <row r="393" spans="1:31" x14ac:dyDescent="0.2">
      <c r="A393" s="170" t="str">
        <f t="shared" si="12"/>
        <v>700.506000.0000.00000.250.002.000</v>
      </c>
      <c r="B393" s="184" t="s">
        <v>6860</v>
      </c>
      <c r="C393" s="185" t="s">
        <v>4649</v>
      </c>
      <c r="D393" s="186" t="s">
        <v>518</v>
      </c>
      <c r="E393" s="186" t="s">
        <v>2202</v>
      </c>
      <c r="F393" s="186" t="s">
        <v>2334</v>
      </c>
      <c r="G393" s="186" t="s">
        <v>4648</v>
      </c>
      <c r="H393" s="186" t="s">
        <v>3777</v>
      </c>
      <c r="I393" s="186" t="s">
        <v>2178</v>
      </c>
      <c r="J393" s="186" t="s">
        <v>1214</v>
      </c>
      <c r="K393" s="184"/>
      <c r="L393" s="187" t="str">
        <f t="shared" si="13"/>
        <v>700.401101.3800.10207.025.4010.0000.000.0000.0000</v>
      </c>
      <c r="M393" s="187" t="s">
        <v>4013</v>
      </c>
      <c r="N393" s="191">
        <v>700</v>
      </c>
      <c r="O393" s="199">
        <v>401101</v>
      </c>
      <c r="P393" s="195" t="s">
        <v>6840</v>
      </c>
      <c r="Q393" s="200" t="s">
        <v>6850</v>
      </c>
      <c r="R393" s="195" t="s">
        <v>6692</v>
      </c>
      <c r="S393" s="200" t="s">
        <v>6861</v>
      </c>
      <c r="T393" s="191" t="s">
        <v>2202</v>
      </c>
      <c r="U393" s="190" t="s">
        <v>2178</v>
      </c>
      <c r="V393" s="167" t="s">
        <v>2202</v>
      </c>
      <c r="W393" s="167" t="s">
        <v>2202</v>
      </c>
      <c r="X393" s="170" t="s">
        <v>6671</v>
      </c>
      <c r="Y393" s="170" t="s">
        <v>6842</v>
      </c>
      <c r="Z393" s="170" t="s">
        <v>6843</v>
      </c>
      <c r="AA393" s="170" t="s">
        <v>1431</v>
      </c>
      <c r="AB393" s="184" t="s">
        <v>6860</v>
      </c>
      <c r="AC393" s="186" t="s">
        <v>2202</v>
      </c>
      <c r="AD393" s="170">
        <f>VLOOKUP(O393,CSAcctMap!A:B,2,FALSE)</f>
        <v>500310</v>
      </c>
      <c r="AE393" s="170" t="str">
        <f ca="1">VLOOKUP(AD393,CSAcctMap!B:F,5,FALSE)</f>
        <v>Access</v>
      </c>
    </row>
    <row r="394" spans="1:31" x14ac:dyDescent="0.2">
      <c r="A394" s="170" t="str">
        <f t="shared" si="12"/>
        <v>700.506000.0000.00000.250.002.000</v>
      </c>
      <c r="B394" s="184" t="s">
        <v>6860</v>
      </c>
      <c r="C394" s="185" t="s">
        <v>4649</v>
      </c>
      <c r="D394" s="186" t="s">
        <v>518</v>
      </c>
      <c r="E394" s="186" t="s">
        <v>2202</v>
      </c>
      <c r="F394" s="186" t="s">
        <v>2334</v>
      </c>
      <c r="G394" s="186" t="s">
        <v>4648</v>
      </c>
      <c r="H394" s="186" t="s">
        <v>3777</v>
      </c>
      <c r="I394" s="186" t="s">
        <v>2178</v>
      </c>
      <c r="J394" s="186" t="s">
        <v>1214</v>
      </c>
      <c r="K394" s="184"/>
      <c r="L394" s="187" t="str">
        <f t="shared" si="13"/>
        <v>700.401101.3810.10207.025.4010.0000.000.0000.0000</v>
      </c>
      <c r="M394" s="187" t="s">
        <v>4013</v>
      </c>
      <c r="N394" s="191">
        <v>700</v>
      </c>
      <c r="O394" s="199">
        <v>401101</v>
      </c>
      <c r="P394" s="195" t="s">
        <v>6844</v>
      </c>
      <c r="Q394" s="200" t="s">
        <v>6850</v>
      </c>
      <c r="R394" s="195" t="s">
        <v>6692</v>
      </c>
      <c r="S394" s="200" t="s">
        <v>6861</v>
      </c>
      <c r="T394" s="191" t="s">
        <v>2202</v>
      </c>
      <c r="U394" s="190" t="s">
        <v>2178</v>
      </c>
      <c r="V394" s="167" t="s">
        <v>2202</v>
      </c>
      <c r="W394" s="167" t="s">
        <v>2202</v>
      </c>
      <c r="X394" s="170" t="s">
        <v>6671</v>
      </c>
      <c r="Y394" s="170" t="s">
        <v>6842</v>
      </c>
      <c r="Z394" s="170" t="s">
        <v>6845</v>
      </c>
      <c r="AA394" s="170" t="s">
        <v>1431</v>
      </c>
      <c r="AB394" s="184" t="s">
        <v>6860</v>
      </c>
      <c r="AC394" s="186" t="s">
        <v>2202</v>
      </c>
      <c r="AD394" s="170">
        <f>VLOOKUP(O394,CSAcctMap!A:B,2,FALSE)</f>
        <v>500310</v>
      </c>
      <c r="AE394" s="170" t="str">
        <f ca="1">VLOOKUP(AD394,CSAcctMap!B:F,5,FALSE)</f>
        <v>Access</v>
      </c>
    </row>
    <row r="395" spans="1:31" x14ac:dyDescent="0.2">
      <c r="A395" s="170" t="str">
        <f t="shared" si="12"/>
        <v>700.506000.0000.00000.250.005.000</v>
      </c>
      <c r="B395" s="184" t="s">
        <v>6860</v>
      </c>
      <c r="C395" s="185" t="s">
        <v>4649</v>
      </c>
      <c r="D395" s="186" t="s">
        <v>518</v>
      </c>
      <c r="E395" s="186" t="s">
        <v>2202</v>
      </c>
      <c r="F395" s="186" t="s">
        <v>2334</v>
      </c>
      <c r="G395" s="186" t="s">
        <v>4648</v>
      </c>
      <c r="H395" s="186" t="s">
        <v>3776</v>
      </c>
      <c r="I395" s="186" t="s">
        <v>2178</v>
      </c>
      <c r="J395" s="186" t="s">
        <v>1214</v>
      </c>
      <c r="K395" s="184"/>
      <c r="L395" s="187" t="str">
        <f t="shared" si="13"/>
        <v>700.401101.3800.12601.025.4010.0000.000.0000.0000</v>
      </c>
      <c r="M395" s="187" t="s">
        <v>4013</v>
      </c>
      <c r="N395" s="191">
        <v>700</v>
      </c>
      <c r="O395" s="199">
        <v>401101</v>
      </c>
      <c r="P395" s="195" t="s">
        <v>6840</v>
      </c>
      <c r="Q395" s="200" t="s">
        <v>6851</v>
      </c>
      <c r="R395" s="195" t="s">
        <v>6692</v>
      </c>
      <c r="S395" s="200" t="s">
        <v>6861</v>
      </c>
      <c r="T395" s="191" t="s">
        <v>2202</v>
      </c>
      <c r="U395" s="190" t="s">
        <v>2178</v>
      </c>
      <c r="V395" s="167" t="s">
        <v>2202</v>
      </c>
      <c r="W395" s="167" t="s">
        <v>2202</v>
      </c>
      <c r="X395" s="170" t="s">
        <v>6671</v>
      </c>
      <c r="Y395" s="170" t="s">
        <v>6842</v>
      </c>
      <c r="Z395" s="170" t="s">
        <v>6843</v>
      </c>
      <c r="AA395" s="170" t="s">
        <v>1431</v>
      </c>
      <c r="AB395" s="184" t="s">
        <v>6860</v>
      </c>
      <c r="AC395" s="186" t="s">
        <v>2202</v>
      </c>
      <c r="AD395" s="170">
        <f>VLOOKUP(O395,CSAcctMap!A:B,2,FALSE)</f>
        <v>500310</v>
      </c>
      <c r="AE395" s="170" t="str">
        <f ca="1">VLOOKUP(AD395,CSAcctMap!B:F,5,FALSE)</f>
        <v>Access</v>
      </c>
    </row>
    <row r="396" spans="1:31" x14ac:dyDescent="0.2">
      <c r="A396" s="170" t="str">
        <f t="shared" si="12"/>
        <v>700.506000.0000.00000.250.008.000</v>
      </c>
      <c r="B396" s="184" t="s">
        <v>6860</v>
      </c>
      <c r="C396" s="185" t="s">
        <v>4649</v>
      </c>
      <c r="D396" s="186" t="s">
        <v>518</v>
      </c>
      <c r="E396" s="186" t="s">
        <v>2202</v>
      </c>
      <c r="F396" s="186" t="s">
        <v>2334</v>
      </c>
      <c r="G396" s="186" t="s">
        <v>4648</v>
      </c>
      <c r="H396" s="186" t="s">
        <v>4739</v>
      </c>
      <c r="I396" s="186" t="s">
        <v>2178</v>
      </c>
      <c r="J396" s="186" t="s">
        <v>1214</v>
      </c>
      <c r="K396" s="184"/>
      <c r="L396" s="187" t="str">
        <f t="shared" si="13"/>
        <v>700.401101.4100.10001.025.4010.0000.000.0000.0000</v>
      </c>
      <c r="M396" s="187" t="s">
        <v>4013</v>
      </c>
      <c r="N396" s="191">
        <v>700</v>
      </c>
      <c r="O396" s="199">
        <v>401101</v>
      </c>
      <c r="P396" s="195" t="s">
        <v>1343</v>
      </c>
      <c r="Q396" s="200" t="s">
        <v>6852</v>
      </c>
      <c r="R396" s="195" t="s">
        <v>6692</v>
      </c>
      <c r="S396" s="200" t="s">
        <v>6861</v>
      </c>
      <c r="T396" s="191" t="s">
        <v>2202</v>
      </c>
      <c r="U396" s="190" t="s">
        <v>2178</v>
      </c>
      <c r="V396" s="167" t="s">
        <v>2202</v>
      </c>
      <c r="W396" s="167" t="s">
        <v>2202</v>
      </c>
      <c r="X396" s="170" t="s">
        <v>6671</v>
      </c>
      <c r="Y396" s="170" t="s">
        <v>6842</v>
      </c>
      <c r="Z396" s="170" t="s">
        <v>6847</v>
      </c>
      <c r="AA396" s="170" t="s">
        <v>6848</v>
      </c>
      <c r="AB396" s="184" t="s">
        <v>6860</v>
      </c>
      <c r="AC396" s="186" t="s">
        <v>2202</v>
      </c>
      <c r="AD396" s="170">
        <f>VLOOKUP(O396,CSAcctMap!A:B,2,FALSE)</f>
        <v>500310</v>
      </c>
      <c r="AE396" s="170" t="str">
        <f ca="1">VLOOKUP(AD396,CSAcctMap!B:F,5,FALSE)</f>
        <v>Access</v>
      </c>
    </row>
    <row r="397" spans="1:31" x14ac:dyDescent="0.2">
      <c r="A397" s="170" t="str">
        <f t="shared" si="12"/>
        <v>700.506000.0000.00000.250.009.000</v>
      </c>
      <c r="B397" s="184" t="s">
        <v>6860</v>
      </c>
      <c r="C397" s="185" t="s">
        <v>4649</v>
      </c>
      <c r="D397" s="186" t="s">
        <v>518</v>
      </c>
      <c r="E397" s="186" t="s">
        <v>2202</v>
      </c>
      <c r="F397" s="186" t="s">
        <v>2334</v>
      </c>
      <c r="G397" s="186" t="s">
        <v>4648</v>
      </c>
      <c r="H397" s="186" t="s">
        <v>4216</v>
      </c>
      <c r="I397" s="186" t="s">
        <v>2178</v>
      </c>
      <c r="J397" s="186" t="s">
        <v>1214</v>
      </c>
      <c r="K397" s="184"/>
      <c r="L397" s="187" t="str">
        <f t="shared" si="13"/>
        <v>700.401101.0000.11301.025.4010.0000.000.0000.0000</v>
      </c>
      <c r="M397" s="187" t="s">
        <v>4013</v>
      </c>
      <c r="N397" s="191">
        <v>700</v>
      </c>
      <c r="O397" s="199">
        <v>401101</v>
      </c>
      <c r="P397" s="195" t="s">
        <v>2202</v>
      </c>
      <c r="Q397" s="200" t="s">
        <v>6411</v>
      </c>
      <c r="R397" s="195" t="s">
        <v>6692</v>
      </c>
      <c r="S397" s="200" t="s">
        <v>6861</v>
      </c>
      <c r="T397" s="191" t="s">
        <v>2202</v>
      </c>
      <c r="U397" s="190" t="s">
        <v>2178</v>
      </c>
      <c r="V397" s="167" t="s">
        <v>2202</v>
      </c>
      <c r="W397" s="167" t="s">
        <v>2202</v>
      </c>
      <c r="X397" s="170" t="s">
        <v>6671</v>
      </c>
      <c r="Y397" s="170" t="s">
        <v>6842</v>
      </c>
      <c r="Z397" s="170" t="s">
        <v>6847</v>
      </c>
      <c r="AA397" s="170" t="s">
        <v>6848</v>
      </c>
      <c r="AB397" s="184" t="s">
        <v>6860</v>
      </c>
      <c r="AC397" s="186" t="s">
        <v>2202</v>
      </c>
      <c r="AD397" s="170">
        <f>VLOOKUP(O397,CSAcctMap!A:B,2,FALSE)</f>
        <v>500310</v>
      </c>
      <c r="AE397" s="170" t="str">
        <f ca="1">VLOOKUP(AD397,CSAcctMap!B:F,5,FALSE)</f>
        <v>Access</v>
      </c>
    </row>
    <row r="398" spans="1:31" x14ac:dyDescent="0.2">
      <c r="A398" s="170" t="str">
        <f t="shared" si="12"/>
        <v>700.506000.0000.00000.250.099.000</v>
      </c>
      <c r="B398" s="184" t="s">
        <v>6860</v>
      </c>
      <c r="C398" s="185" t="s">
        <v>4649</v>
      </c>
      <c r="D398" s="186" t="s">
        <v>518</v>
      </c>
      <c r="E398" s="186" t="s">
        <v>2202</v>
      </c>
      <c r="F398" s="186" t="s">
        <v>2334</v>
      </c>
      <c r="G398" s="186" t="s">
        <v>4648</v>
      </c>
      <c r="H398" s="186" t="s">
        <v>2455</v>
      </c>
      <c r="I398" s="186" t="s">
        <v>2178</v>
      </c>
      <c r="J398" s="186" t="s">
        <v>1214</v>
      </c>
      <c r="K398" s="184"/>
      <c r="L398" s="187" t="str">
        <f t="shared" si="13"/>
        <v>700.401101.4100.00000.025.4010.0000.000.0000.0000</v>
      </c>
      <c r="M398" s="187" t="s">
        <v>4013</v>
      </c>
      <c r="N398" s="191">
        <v>700</v>
      </c>
      <c r="O398" s="199">
        <v>401101</v>
      </c>
      <c r="P398" s="195" t="s">
        <v>1343</v>
      </c>
      <c r="Q398" s="191" t="s">
        <v>2334</v>
      </c>
      <c r="R398" s="195" t="s">
        <v>6692</v>
      </c>
      <c r="S398" s="200" t="s">
        <v>6861</v>
      </c>
      <c r="T398" s="191" t="s">
        <v>2202</v>
      </c>
      <c r="U398" s="190" t="s">
        <v>2178</v>
      </c>
      <c r="V398" s="167" t="s">
        <v>2202</v>
      </c>
      <c r="W398" s="167" t="s">
        <v>2202</v>
      </c>
      <c r="X398" s="170" t="s">
        <v>6671</v>
      </c>
      <c r="Y398" s="170" t="s">
        <v>6842</v>
      </c>
      <c r="Z398" s="170" t="s">
        <v>6847</v>
      </c>
      <c r="AA398" s="170" t="s">
        <v>6848</v>
      </c>
      <c r="AB398" s="184" t="s">
        <v>6860</v>
      </c>
      <c r="AC398" s="186" t="s">
        <v>2202</v>
      </c>
      <c r="AD398" s="170">
        <f>VLOOKUP(O398,CSAcctMap!A:B,2,FALSE)</f>
        <v>500310</v>
      </c>
      <c r="AE398" s="170" t="str">
        <f ca="1">VLOOKUP(AD398,CSAcctMap!B:F,5,FALSE)</f>
        <v>Access</v>
      </c>
    </row>
    <row r="399" spans="1:31" x14ac:dyDescent="0.2">
      <c r="A399" s="170" t="str">
        <f t="shared" si="12"/>
        <v>700.506000.0000.00000.255.000.000</v>
      </c>
      <c r="B399" s="184" t="s">
        <v>6860</v>
      </c>
      <c r="C399" s="185" t="s">
        <v>4649</v>
      </c>
      <c r="D399" s="186" t="s">
        <v>518</v>
      </c>
      <c r="E399" s="186" t="s">
        <v>2202</v>
      </c>
      <c r="F399" s="186" t="s">
        <v>2334</v>
      </c>
      <c r="G399" s="186" t="s">
        <v>3782</v>
      </c>
      <c r="H399" s="186" t="s">
        <v>2178</v>
      </c>
      <c r="I399" s="186" t="s">
        <v>2178</v>
      </c>
      <c r="J399" s="186" t="s">
        <v>1214</v>
      </c>
      <c r="K399" s="184"/>
      <c r="L399" s="187" t="str">
        <f t="shared" si="13"/>
        <v>700.401101.0000.00000.025.4010.0000.000.0000.0000</v>
      </c>
      <c r="M399" s="187" t="s">
        <v>4013</v>
      </c>
      <c r="N399" s="191">
        <v>700</v>
      </c>
      <c r="O399" s="199">
        <v>401101</v>
      </c>
      <c r="P399" s="195" t="s">
        <v>2202</v>
      </c>
      <c r="Q399" s="191" t="s">
        <v>2334</v>
      </c>
      <c r="R399" s="195" t="s">
        <v>6692</v>
      </c>
      <c r="S399" s="200" t="s">
        <v>6861</v>
      </c>
      <c r="T399" s="191" t="s">
        <v>2202</v>
      </c>
      <c r="U399" s="190" t="s">
        <v>2178</v>
      </c>
      <c r="V399" s="167" t="s">
        <v>2202</v>
      </c>
      <c r="W399" s="167" t="s">
        <v>2202</v>
      </c>
      <c r="X399" s="170" t="s">
        <v>6671</v>
      </c>
      <c r="Y399" s="170" t="s">
        <v>6842</v>
      </c>
      <c r="Z399" s="170" t="s">
        <v>6847</v>
      </c>
      <c r="AA399" s="170" t="s">
        <v>6848</v>
      </c>
      <c r="AB399" s="184" t="s">
        <v>6860</v>
      </c>
      <c r="AC399" s="186" t="s">
        <v>2202</v>
      </c>
      <c r="AD399" s="170">
        <f>VLOOKUP(O399,CSAcctMap!A:B,2,FALSE)</f>
        <v>500310</v>
      </c>
      <c r="AE399" s="170" t="str">
        <f ca="1">VLOOKUP(AD399,CSAcctMap!B:F,5,FALSE)</f>
        <v>Access</v>
      </c>
    </row>
    <row r="400" spans="1:31" x14ac:dyDescent="0.2">
      <c r="A400" s="170" t="str">
        <f t="shared" si="12"/>
        <v>700.506000.0000.00000.255.000.000</v>
      </c>
      <c r="B400" s="184" t="s">
        <v>6860</v>
      </c>
      <c r="C400" s="185" t="s">
        <v>4649</v>
      </c>
      <c r="D400" s="186" t="s">
        <v>518</v>
      </c>
      <c r="E400" s="186" t="s">
        <v>2202</v>
      </c>
      <c r="F400" s="186" t="s">
        <v>2334</v>
      </c>
      <c r="G400" s="186" t="s">
        <v>3782</v>
      </c>
      <c r="H400" s="186" t="s">
        <v>2178</v>
      </c>
      <c r="I400" s="186" t="s">
        <v>2178</v>
      </c>
      <c r="J400" s="186" t="s">
        <v>1214</v>
      </c>
      <c r="K400" s="184"/>
      <c r="L400" s="187" t="str">
        <f t="shared" si="13"/>
        <v>700.401101.4100.10205.025.4010.0000.000.0000.0000</v>
      </c>
      <c r="M400" s="187" t="s">
        <v>4013</v>
      </c>
      <c r="N400" s="191">
        <v>700</v>
      </c>
      <c r="O400" s="199">
        <v>401101</v>
      </c>
      <c r="P400" s="195" t="s">
        <v>1343</v>
      </c>
      <c r="Q400" s="200" t="s">
        <v>6849</v>
      </c>
      <c r="R400" s="195" t="s">
        <v>6692</v>
      </c>
      <c r="S400" s="200" t="s">
        <v>6861</v>
      </c>
      <c r="T400" s="191" t="s">
        <v>2202</v>
      </c>
      <c r="U400" s="190" t="s">
        <v>2178</v>
      </c>
      <c r="V400" s="167" t="s">
        <v>2202</v>
      </c>
      <c r="W400" s="167" t="s">
        <v>2202</v>
      </c>
      <c r="X400" s="170" t="s">
        <v>6671</v>
      </c>
      <c r="Y400" s="170" t="s">
        <v>6842</v>
      </c>
      <c r="Z400" s="170" t="s">
        <v>6847</v>
      </c>
      <c r="AA400" s="170" t="s">
        <v>6848</v>
      </c>
      <c r="AB400" s="184" t="s">
        <v>6860</v>
      </c>
      <c r="AC400" s="186" t="s">
        <v>2202</v>
      </c>
      <c r="AD400" s="170">
        <f>VLOOKUP(O400,CSAcctMap!A:B,2,FALSE)</f>
        <v>500310</v>
      </c>
      <c r="AE400" s="170" t="str">
        <f ca="1">VLOOKUP(AD400,CSAcctMap!B:F,5,FALSE)</f>
        <v>Access</v>
      </c>
    </row>
    <row r="401" spans="1:31" x14ac:dyDescent="0.2">
      <c r="A401" s="170" t="str">
        <f t="shared" si="12"/>
        <v>700.506000.0000.00000.250.006.000</v>
      </c>
      <c r="B401" s="184" t="s">
        <v>6860</v>
      </c>
      <c r="C401" s="185" t="s">
        <v>4649</v>
      </c>
      <c r="D401" s="186" t="s">
        <v>518</v>
      </c>
      <c r="E401" s="186" t="s">
        <v>2202</v>
      </c>
      <c r="F401" s="186" t="s">
        <v>2334</v>
      </c>
      <c r="G401" s="186" t="s">
        <v>4648</v>
      </c>
      <c r="H401" s="186" t="s">
        <v>4738</v>
      </c>
      <c r="I401" s="186" t="s">
        <v>2178</v>
      </c>
      <c r="J401" s="186" t="s">
        <v>1214</v>
      </c>
      <c r="K401" s="184"/>
      <c r="L401" s="187" t="str">
        <f t="shared" si="13"/>
        <v>700.401101.4100.12601.025.4010.0000.000.0000.0000</v>
      </c>
      <c r="M401" s="187" t="s">
        <v>4013</v>
      </c>
      <c r="N401" s="191">
        <v>700</v>
      </c>
      <c r="O401" s="199">
        <v>401101</v>
      </c>
      <c r="P401" s="195" t="s">
        <v>1343</v>
      </c>
      <c r="Q401" s="200" t="s">
        <v>6851</v>
      </c>
      <c r="R401" s="195" t="s">
        <v>6692</v>
      </c>
      <c r="S401" s="200" t="s">
        <v>6861</v>
      </c>
      <c r="T401" s="191" t="s">
        <v>2202</v>
      </c>
      <c r="U401" s="190" t="s">
        <v>2178</v>
      </c>
      <c r="V401" s="167" t="s">
        <v>2202</v>
      </c>
      <c r="W401" s="167" t="s">
        <v>2202</v>
      </c>
      <c r="X401" s="170" t="s">
        <v>6671</v>
      </c>
      <c r="Y401" s="170" t="s">
        <v>6842</v>
      </c>
      <c r="Z401" s="170" t="s">
        <v>6847</v>
      </c>
      <c r="AA401" s="170" t="s">
        <v>6848</v>
      </c>
      <c r="AB401" s="184" t="s">
        <v>6860</v>
      </c>
      <c r="AC401" s="186" t="s">
        <v>2202</v>
      </c>
      <c r="AD401" s="170">
        <f>VLOOKUP(O401,CSAcctMap!A:B,2,FALSE)</f>
        <v>500310</v>
      </c>
      <c r="AE401" s="170" t="str">
        <f ca="1">VLOOKUP(AD401,CSAcctMap!B:F,5,FALSE)</f>
        <v>Access</v>
      </c>
    </row>
    <row r="402" spans="1:31" x14ac:dyDescent="0.2">
      <c r="A402" s="170" t="str">
        <f t="shared" si="12"/>
        <v>700.506000.0000.00000.255.002.000</v>
      </c>
      <c r="B402" s="184" t="s">
        <v>6860</v>
      </c>
      <c r="C402" s="185" t="s">
        <v>4649</v>
      </c>
      <c r="D402" s="186" t="s">
        <v>518</v>
      </c>
      <c r="E402" s="186" t="s">
        <v>2202</v>
      </c>
      <c r="F402" s="186" t="s">
        <v>2334</v>
      </c>
      <c r="G402" s="186" t="s">
        <v>3782</v>
      </c>
      <c r="H402" s="186" t="s">
        <v>3777</v>
      </c>
      <c r="I402" s="186" t="s">
        <v>2178</v>
      </c>
      <c r="J402" s="186" t="s">
        <v>1214</v>
      </c>
      <c r="K402" s="184"/>
      <c r="L402" s="187" t="str">
        <f t="shared" si="13"/>
        <v>700.401101.4100.10207.025.4010.0000.000.0000.0000</v>
      </c>
      <c r="M402" s="187" t="s">
        <v>4013</v>
      </c>
      <c r="N402" s="191">
        <v>700</v>
      </c>
      <c r="O402" s="199">
        <v>401101</v>
      </c>
      <c r="P402" s="195" t="s">
        <v>1343</v>
      </c>
      <c r="Q402" s="200" t="s">
        <v>6850</v>
      </c>
      <c r="R402" s="195" t="s">
        <v>6692</v>
      </c>
      <c r="S402" s="200" t="s">
        <v>6861</v>
      </c>
      <c r="T402" s="191" t="s">
        <v>2202</v>
      </c>
      <c r="U402" s="190" t="s">
        <v>2178</v>
      </c>
      <c r="V402" s="167" t="s">
        <v>2202</v>
      </c>
      <c r="W402" s="167" t="s">
        <v>2202</v>
      </c>
      <c r="X402" s="170" t="s">
        <v>6671</v>
      </c>
      <c r="Y402" s="170" t="s">
        <v>6842</v>
      </c>
      <c r="Z402" s="170" t="s">
        <v>6847</v>
      </c>
      <c r="AA402" s="170" t="s">
        <v>6848</v>
      </c>
      <c r="AB402" s="184" t="s">
        <v>6860</v>
      </c>
      <c r="AC402" s="186" t="s">
        <v>2202</v>
      </c>
      <c r="AD402" s="170">
        <f>VLOOKUP(O402,CSAcctMap!A:B,2,FALSE)</f>
        <v>500310</v>
      </c>
      <c r="AE402" s="170" t="str">
        <f ca="1">VLOOKUP(AD402,CSAcctMap!B:F,5,FALSE)</f>
        <v>Access</v>
      </c>
    </row>
    <row r="403" spans="1:31" x14ac:dyDescent="0.2">
      <c r="A403" s="170" t="str">
        <f t="shared" si="12"/>
        <v>700.506000.0000.00000.255.008.000</v>
      </c>
      <c r="B403" s="184" t="s">
        <v>6860</v>
      </c>
      <c r="C403" s="185" t="s">
        <v>4649</v>
      </c>
      <c r="D403" s="186" t="s">
        <v>518</v>
      </c>
      <c r="E403" s="186" t="s">
        <v>2202</v>
      </c>
      <c r="F403" s="186" t="s">
        <v>2334</v>
      </c>
      <c r="G403" s="186" t="s">
        <v>3782</v>
      </c>
      <c r="H403" s="186" t="s">
        <v>4739</v>
      </c>
      <c r="I403" s="186" t="s">
        <v>2178</v>
      </c>
      <c r="J403" s="186" t="s">
        <v>1214</v>
      </c>
      <c r="K403" s="184"/>
      <c r="L403" s="187" t="str">
        <f t="shared" si="13"/>
        <v>700.401101.0000.10001.025.4010.0000.000.0000.0000</v>
      </c>
      <c r="M403" s="187" t="s">
        <v>4013</v>
      </c>
      <c r="N403" s="191">
        <v>700</v>
      </c>
      <c r="O403" s="199">
        <v>401101</v>
      </c>
      <c r="P403" s="195" t="s">
        <v>2202</v>
      </c>
      <c r="Q403" s="200" t="s">
        <v>6852</v>
      </c>
      <c r="R403" s="195" t="s">
        <v>6692</v>
      </c>
      <c r="S403" s="200" t="s">
        <v>6861</v>
      </c>
      <c r="T403" s="191" t="s">
        <v>2202</v>
      </c>
      <c r="U403" s="190" t="s">
        <v>2178</v>
      </c>
      <c r="V403" s="167" t="s">
        <v>2202</v>
      </c>
      <c r="W403" s="167" t="s">
        <v>2202</v>
      </c>
      <c r="X403" s="170" t="s">
        <v>6671</v>
      </c>
      <c r="Y403" s="170" t="s">
        <v>6842</v>
      </c>
      <c r="Z403" s="170" t="s">
        <v>6847</v>
      </c>
      <c r="AA403" s="170" t="s">
        <v>6848</v>
      </c>
      <c r="AB403" s="184" t="s">
        <v>6860</v>
      </c>
      <c r="AC403" s="186" t="s">
        <v>2202</v>
      </c>
      <c r="AD403" s="170">
        <f>VLOOKUP(O403,CSAcctMap!A:B,2,FALSE)</f>
        <v>500310</v>
      </c>
      <c r="AE403" s="170" t="str">
        <f ca="1">VLOOKUP(AD403,CSAcctMap!B:F,5,FALSE)</f>
        <v>Access</v>
      </c>
    </row>
    <row r="404" spans="1:31" x14ac:dyDescent="0.2">
      <c r="A404" s="170" t="str">
        <f t="shared" si="12"/>
        <v>700.506000.0000.00000.255.009.000</v>
      </c>
      <c r="B404" s="184" t="s">
        <v>6860</v>
      </c>
      <c r="C404" s="185" t="s">
        <v>4649</v>
      </c>
      <c r="D404" s="186" t="s">
        <v>518</v>
      </c>
      <c r="E404" s="186" t="s">
        <v>2202</v>
      </c>
      <c r="F404" s="186" t="s">
        <v>2334</v>
      </c>
      <c r="G404" s="186" t="s">
        <v>3782</v>
      </c>
      <c r="H404" s="186" t="s">
        <v>4216</v>
      </c>
      <c r="I404" s="186" t="s">
        <v>2178</v>
      </c>
      <c r="J404" s="186" t="s">
        <v>1214</v>
      </c>
      <c r="K404" s="184"/>
      <c r="L404" s="187" t="str">
        <f t="shared" si="13"/>
        <v>700.401101.4100.11301.025.4010.0000.000.0000.0000</v>
      </c>
      <c r="M404" s="187" t="s">
        <v>4013</v>
      </c>
      <c r="N404" s="191">
        <v>700</v>
      </c>
      <c r="O404" s="199">
        <v>401101</v>
      </c>
      <c r="P404" s="195" t="s">
        <v>1343</v>
      </c>
      <c r="Q404" s="200" t="s">
        <v>6411</v>
      </c>
      <c r="R404" s="195" t="s">
        <v>6692</v>
      </c>
      <c r="S404" s="200" t="s">
        <v>6861</v>
      </c>
      <c r="T404" s="191" t="s">
        <v>2202</v>
      </c>
      <c r="U404" s="190" t="s">
        <v>2178</v>
      </c>
      <c r="V404" s="167" t="s">
        <v>2202</v>
      </c>
      <c r="W404" s="167" t="s">
        <v>2202</v>
      </c>
      <c r="X404" s="170" t="s">
        <v>6671</v>
      </c>
      <c r="Y404" s="170" t="s">
        <v>6842</v>
      </c>
      <c r="Z404" s="170" t="s">
        <v>6847</v>
      </c>
      <c r="AA404" s="170" t="s">
        <v>6848</v>
      </c>
      <c r="AB404" s="184" t="s">
        <v>6860</v>
      </c>
      <c r="AC404" s="186" t="s">
        <v>2202</v>
      </c>
      <c r="AD404" s="170">
        <f>VLOOKUP(O404,CSAcctMap!A:B,2,FALSE)</f>
        <v>500310</v>
      </c>
      <c r="AE404" s="170" t="str">
        <f ca="1">VLOOKUP(AD404,CSAcctMap!B:F,5,FALSE)</f>
        <v>Access</v>
      </c>
    </row>
    <row r="405" spans="1:31" x14ac:dyDescent="0.2">
      <c r="A405" s="170" t="str">
        <f t="shared" si="12"/>
        <v>700.506000.0000.00000.255.099.000</v>
      </c>
      <c r="B405" s="184" t="s">
        <v>6860</v>
      </c>
      <c r="C405" s="185" t="s">
        <v>4649</v>
      </c>
      <c r="D405" s="186" t="s">
        <v>518</v>
      </c>
      <c r="E405" s="186" t="s">
        <v>2202</v>
      </c>
      <c r="F405" s="186" t="s">
        <v>2334</v>
      </c>
      <c r="G405" s="186" t="s">
        <v>3782</v>
      </c>
      <c r="H405" s="186" t="s">
        <v>2455</v>
      </c>
      <c r="I405" s="186" t="s">
        <v>2178</v>
      </c>
      <c r="J405" s="186" t="s">
        <v>1214</v>
      </c>
      <c r="K405" s="184"/>
      <c r="L405" s="187" t="str">
        <f t="shared" si="13"/>
        <v>700.401101.0000.00000.025.4010.0000.000.0000.0000</v>
      </c>
      <c r="M405" s="187" t="s">
        <v>4013</v>
      </c>
      <c r="N405" s="191">
        <v>700</v>
      </c>
      <c r="O405" s="199">
        <v>401101</v>
      </c>
      <c r="P405" s="195" t="s">
        <v>2202</v>
      </c>
      <c r="Q405" s="191" t="s">
        <v>2334</v>
      </c>
      <c r="R405" s="195" t="s">
        <v>6692</v>
      </c>
      <c r="S405" s="200" t="s">
        <v>6861</v>
      </c>
      <c r="T405" s="191" t="s">
        <v>2202</v>
      </c>
      <c r="U405" s="190" t="s">
        <v>2178</v>
      </c>
      <c r="V405" s="167" t="s">
        <v>2202</v>
      </c>
      <c r="W405" s="167" t="s">
        <v>2202</v>
      </c>
      <c r="X405" s="170" t="s">
        <v>6671</v>
      </c>
      <c r="Y405" s="170" t="s">
        <v>6842</v>
      </c>
      <c r="Z405" s="170" t="s">
        <v>6847</v>
      </c>
      <c r="AA405" s="170" t="s">
        <v>6848</v>
      </c>
      <c r="AB405" s="184" t="s">
        <v>6860</v>
      </c>
      <c r="AC405" s="186" t="s">
        <v>2202</v>
      </c>
      <c r="AD405" s="170">
        <f>VLOOKUP(O405,CSAcctMap!A:B,2,FALSE)</f>
        <v>500310</v>
      </c>
      <c r="AE405" s="170" t="str">
        <f ca="1">VLOOKUP(AD405,CSAcctMap!B:F,5,FALSE)</f>
        <v>Access</v>
      </c>
    </row>
    <row r="406" spans="1:31" x14ac:dyDescent="0.2">
      <c r="A406" s="170" t="str">
        <f t="shared" si="12"/>
        <v>700.506080.0000.00000.250.000.000</v>
      </c>
      <c r="B406" s="184" t="s">
        <v>6862</v>
      </c>
      <c r="C406" s="185" t="s">
        <v>4649</v>
      </c>
      <c r="D406" s="186" t="s">
        <v>5849</v>
      </c>
      <c r="E406" s="186" t="s">
        <v>2202</v>
      </c>
      <c r="F406" s="186" t="s">
        <v>2334</v>
      </c>
      <c r="G406" s="186" t="s">
        <v>4648</v>
      </c>
      <c r="H406" s="186" t="s">
        <v>2178</v>
      </c>
      <c r="I406" s="186" t="s">
        <v>2178</v>
      </c>
      <c r="J406" s="186" t="s">
        <v>1214</v>
      </c>
      <c r="K406" s="184"/>
      <c r="L406" s="187" t="str">
        <f t="shared" si="13"/>
        <v>700.415001.0000.00000.025.0000.0000.000.0000.0000</v>
      </c>
      <c r="M406" s="187" t="s">
        <v>807</v>
      </c>
      <c r="N406" s="191">
        <v>700</v>
      </c>
      <c r="O406" s="202">
        <v>415001</v>
      </c>
      <c r="P406" s="195" t="s">
        <v>2202</v>
      </c>
      <c r="Q406" s="191" t="s">
        <v>2334</v>
      </c>
      <c r="R406" s="195" t="s">
        <v>6692</v>
      </c>
      <c r="S406" s="191" t="s">
        <v>2202</v>
      </c>
      <c r="T406" s="191" t="s">
        <v>2202</v>
      </c>
      <c r="U406" s="190" t="s">
        <v>2178</v>
      </c>
      <c r="V406" s="167" t="s">
        <v>2202</v>
      </c>
      <c r="W406" s="167" t="s">
        <v>2202</v>
      </c>
      <c r="X406" s="170" t="s">
        <v>6671</v>
      </c>
      <c r="Y406" s="170" t="s">
        <v>6842</v>
      </c>
      <c r="Z406" s="170" t="s">
        <v>6847</v>
      </c>
      <c r="AA406" s="170" t="s">
        <v>6848</v>
      </c>
      <c r="AB406" s="184" t="s">
        <v>6862</v>
      </c>
      <c r="AC406" s="186" t="s">
        <v>2202</v>
      </c>
      <c r="AD406" s="170">
        <f>VLOOKUP(O406,CSAcctMap!A:B,2,FALSE)</f>
        <v>506900</v>
      </c>
      <c r="AE406" s="170" t="str">
        <f ca="1">VLOOKUP(AD406,CSAcctMap!B:F,5,FALSE)</f>
        <v>Universal Service</v>
      </c>
    </row>
    <row r="407" spans="1:31" x14ac:dyDescent="0.2">
      <c r="A407" s="170" t="str">
        <f t="shared" si="12"/>
        <v>700.506080.0000.00000.255.000.000</v>
      </c>
      <c r="B407" s="184" t="s">
        <v>6862</v>
      </c>
      <c r="C407" s="185" t="s">
        <v>4649</v>
      </c>
      <c r="D407" s="186" t="s">
        <v>5849</v>
      </c>
      <c r="E407" s="186" t="s">
        <v>2202</v>
      </c>
      <c r="F407" s="186" t="s">
        <v>2334</v>
      </c>
      <c r="G407" s="186" t="s">
        <v>3782</v>
      </c>
      <c r="H407" s="186" t="s">
        <v>2178</v>
      </c>
      <c r="I407" s="186" t="s">
        <v>2178</v>
      </c>
      <c r="J407" s="186" t="s">
        <v>1214</v>
      </c>
      <c r="K407" s="184"/>
      <c r="L407" s="187" t="str">
        <f t="shared" si="13"/>
        <v>700.415001.0000.00000.025.0000.0000.000.0000.0000</v>
      </c>
      <c r="M407" s="187" t="s">
        <v>807</v>
      </c>
      <c r="N407" s="191">
        <v>700</v>
      </c>
      <c r="O407" s="202">
        <v>415001</v>
      </c>
      <c r="P407" s="195" t="s">
        <v>2202</v>
      </c>
      <c r="Q407" s="191" t="s">
        <v>2334</v>
      </c>
      <c r="R407" s="195" t="s">
        <v>6692</v>
      </c>
      <c r="S407" s="191" t="s">
        <v>2202</v>
      </c>
      <c r="T407" s="191" t="s">
        <v>2202</v>
      </c>
      <c r="U407" s="190" t="s">
        <v>2178</v>
      </c>
      <c r="V407" s="167" t="s">
        <v>2202</v>
      </c>
      <c r="W407" s="167" t="s">
        <v>2202</v>
      </c>
      <c r="X407" s="170" t="s">
        <v>6671</v>
      </c>
      <c r="Y407" s="170" t="s">
        <v>6842</v>
      </c>
      <c r="Z407" s="170" t="s">
        <v>6847</v>
      </c>
      <c r="AA407" s="170" t="s">
        <v>6848</v>
      </c>
      <c r="AB407" s="184" t="s">
        <v>6862</v>
      </c>
      <c r="AC407" s="186" t="s">
        <v>2202</v>
      </c>
      <c r="AD407" s="170">
        <f>VLOOKUP(O407,CSAcctMap!A:B,2,FALSE)</f>
        <v>506900</v>
      </c>
      <c r="AE407" s="170" t="str">
        <f ca="1">VLOOKUP(AD407,CSAcctMap!B:F,5,FALSE)</f>
        <v>Universal Service</v>
      </c>
    </row>
    <row r="408" spans="1:31" x14ac:dyDescent="0.2">
      <c r="A408" s="170" t="str">
        <f t="shared" si="12"/>
        <v>700.508100.0000.00000.250.000.000</v>
      </c>
      <c r="B408" s="184" t="s">
        <v>6863</v>
      </c>
      <c r="C408" s="185" t="s">
        <v>4649</v>
      </c>
      <c r="D408" s="186" t="s">
        <v>520</v>
      </c>
      <c r="E408" s="186" t="s">
        <v>2202</v>
      </c>
      <c r="F408" s="186" t="s">
        <v>2334</v>
      </c>
      <c r="G408" s="186" t="s">
        <v>4648</v>
      </c>
      <c r="H408" s="186" t="s">
        <v>2178</v>
      </c>
      <c r="I408" s="186" t="s">
        <v>2178</v>
      </c>
      <c r="J408" s="186" t="s">
        <v>1214</v>
      </c>
      <c r="K408" s="184"/>
      <c r="L408" s="187" t="str">
        <f t="shared" si="13"/>
        <v>700.401101.0000.00000.025.4000.0000.000.0000.0000</v>
      </c>
      <c r="M408" s="187" t="s">
        <v>4013</v>
      </c>
      <c r="N408" s="191">
        <v>700</v>
      </c>
      <c r="O408" s="199">
        <v>401101</v>
      </c>
      <c r="P408" s="195" t="s">
        <v>2202</v>
      </c>
      <c r="Q408" s="191" t="s">
        <v>2334</v>
      </c>
      <c r="R408" s="195" t="s">
        <v>6692</v>
      </c>
      <c r="S408" s="200" t="s">
        <v>6841</v>
      </c>
      <c r="T408" s="191" t="s">
        <v>2202</v>
      </c>
      <c r="U408" s="190" t="s">
        <v>2178</v>
      </c>
      <c r="V408" s="167" t="s">
        <v>2202</v>
      </c>
      <c r="W408" s="167" t="s">
        <v>2202</v>
      </c>
      <c r="X408" s="170" t="s">
        <v>6671</v>
      </c>
      <c r="Y408" s="170" t="s">
        <v>6842</v>
      </c>
      <c r="Z408" s="170" t="s">
        <v>6847</v>
      </c>
      <c r="AA408" s="170" t="s">
        <v>6848</v>
      </c>
      <c r="AB408" s="184" t="s">
        <v>6863</v>
      </c>
      <c r="AC408" s="186" t="s">
        <v>2202</v>
      </c>
      <c r="AD408" s="170">
        <f>VLOOKUP(O408,CSAcctMap!A:B,2,FALSE)</f>
        <v>500310</v>
      </c>
      <c r="AE408" s="170" t="str">
        <f ca="1">VLOOKUP(AD408,CSAcctMap!B:F,5,FALSE)</f>
        <v>Access</v>
      </c>
    </row>
    <row r="409" spans="1:31" x14ac:dyDescent="0.2">
      <c r="A409" s="170" t="str">
        <f t="shared" si="12"/>
        <v>700.508100.0000.00000.250.001.000</v>
      </c>
      <c r="B409" s="184" t="s">
        <v>6863</v>
      </c>
      <c r="C409" s="185" t="s">
        <v>4649</v>
      </c>
      <c r="D409" s="186" t="s">
        <v>520</v>
      </c>
      <c r="E409" s="186" t="s">
        <v>2202</v>
      </c>
      <c r="F409" s="186" t="s">
        <v>2334</v>
      </c>
      <c r="G409" s="186" t="s">
        <v>4648</v>
      </c>
      <c r="H409" s="186" t="s">
        <v>3778</v>
      </c>
      <c r="I409" s="186" t="s">
        <v>2178</v>
      </c>
      <c r="J409" s="186" t="s">
        <v>1214</v>
      </c>
      <c r="K409" s="184"/>
      <c r="L409" s="187" t="str">
        <f t="shared" si="13"/>
        <v>700.401101.0000.10205.025.4000.0000.000.0000.0000</v>
      </c>
      <c r="M409" s="187" t="s">
        <v>4013</v>
      </c>
      <c r="N409" s="191">
        <v>700</v>
      </c>
      <c r="O409" s="199">
        <v>401101</v>
      </c>
      <c r="P409" s="195" t="s">
        <v>2202</v>
      </c>
      <c r="Q409" s="200" t="s">
        <v>6849</v>
      </c>
      <c r="R409" s="195" t="s">
        <v>6692</v>
      </c>
      <c r="S409" s="200" t="s">
        <v>6841</v>
      </c>
      <c r="T409" s="191" t="s">
        <v>2202</v>
      </c>
      <c r="U409" s="190" t="s">
        <v>2178</v>
      </c>
      <c r="V409" s="167" t="s">
        <v>2202</v>
      </c>
      <c r="W409" s="167" t="s">
        <v>2202</v>
      </c>
      <c r="X409" s="170" t="s">
        <v>6671</v>
      </c>
      <c r="Y409" s="170" t="s">
        <v>6842</v>
      </c>
      <c r="Z409" s="170" t="s">
        <v>6847</v>
      </c>
      <c r="AA409" s="170" t="s">
        <v>6848</v>
      </c>
      <c r="AB409" s="184" t="s">
        <v>6863</v>
      </c>
      <c r="AC409" s="186" t="s">
        <v>2202</v>
      </c>
      <c r="AD409" s="170">
        <f>VLOOKUP(O409,CSAcctMap!A:B,2,FALSE)</f>
        <v>500310</v>
      </c>
      <c r="AE409" s="170" t="str">
        <f ca="1">VLOOKUP(AD409,CSAcctMap!B:F,5,FALSE)</f>
        <v>Access</v>
      </c>
    </row>
    <row r="410" spans="1:31" x14ac:dyDescent="0.2">
      <c r="A410" s="170" t="str">
        <f t="shared" si="12"/>
        <v>700.508100.0000.00000.250.002.000</v>
      </c>
      <c r="B410" s="184" t="s">
        <v>6863</v>
      </c>
      <c r="C410" s="185" t="s">
        <v>4649</v>
      </c>
      <c r="D410" s="186" t="s">
        <v>520</v>
      </c>
      <c r="E410" s="186" t="s">
        <v>2202</v>
      </c>
      <c r="F410" s="186" t="s">
        <v>2334</v>
      </c>
      <c r="G410" s="186" t="s">
        <v>4648</v>
      </c>
      <c r="H410" s="186" t="s">
        <v>3777</v>
      </c>
      <c r="I410" s="186" t="s">
        <v>2178</v>
      </c>
      <c r="J410" s="186" t="s">
        <v>1214</v>
      </c>
      <c r="K410" s="184"/>
      <c r="L410" s="187" t="str">
        <f t="shared" si="13"/>
        <v>700.401101.0000.10207.025.4000.0000.000.0000.0000</v>
      </c>
      <c r="M410" s="187" t="s">
        <v>4013</v>
      </c>
      <c r="N410" s="191">
        <v>700</v>
      </c>
      <c r="O410" s="199">
        <v>401101</v>
      </c>
      <c r="P410" s="195" t="s">
        <v>2202</v>
      </c>
      <c r="Q410" s="200" t="s">
        <v>6850</v>
      </c>
      <c r="R410" s="195" t="s">
        <v>6692</v>
      </c>
      <c r="S410" s="200" t="s">
        <v>6841</v>
      </c>
      <c r="T410" s="191" t="s">
        <v>2202</v>
      </c>
      <c r="U410" s="190" t="s">
        <v>2178</v>
      </c>
      <c r="V410" s="167" t="s">
        <v>2202</v>
      </c>
      <c r="W410" s="167" t="s">
        <v>2202</v>
      </c>
      <c r="X410" s="170" t="s">
        <v>6671</v>
      </c>
      <c r="Y410" s="170" t="s">
        <v>6842</v>
      </c>
      <c r="Z410" s="170" t="s">
        <v>6847</v>
      </c>
      <c r="AA410" s="170" t="s">
        <v>6848</v>
      </c>
      <c r="AB410" s="184" t="s">
        <v>6863</v>
      </c>
      <c r="AC410" s="186" t="s">
        <v>2202</v>
      </c>
      <c r="AD410" s="170">
        <f>VLOOKUP(O410,CSAcctMap!A:B,2,FALSE)</f>
        <v>500310</v>
      </c>
      <c r="AE410" s="170" t="str">
        <f ca="1">VLOOKUP(AD410,CSAcctMap!B:F,5,FALSE)</f>
        <v>Access</v>
      </c>
    </row>
    <row r="411" spans="1:31" x14ac:dyDescent="0.2">
      <c r="A411" s="170" t="str">
        <f t="shared" si="12"/>
        <v>700.508100.0000.00000.250.005.000</v>
      </c>
      <c r="B411" s="184" t="s">
        <v>6863</v>
      </c>
      <c r="C411" s="185" t="s">
        <v>4649</v>
      </c>
      <c r="D411" s="186" t="s">
        <v>520</v>
      </c>
      <c r="E411" s="186" t="s">
        <v>2202</v>
      </c>
      <c r="F411" s="186" t="s">
        <v>2334</v>
      </c>
      <c r="G411" s="186" t="s">
        <v>4648</v>
      </c>
      <c r="H411" s="186" t="s">
        <v>3776</v>
      </c>
      <c r="I411" s="186" t="s">
        <v>2178</v>
      </c>
      <c r="J411" s="186" t="s">
        <v>1214</v>
      </c>
      <c r="K411" s="184"/>
      <c r="L411" s="187" t="str">
        <f t="shared" si="13"/>
        <v>700.401101.0000.12601.025.4000.0000.000.0000.0000</v>
      </c>
      <c r="M411" s="187" t="s">
        <v>4013</v>
      </c>
      <c r="N411" s="191">
        <v>700</v>
      </c>
      <c r="O411" s="199">
        <v>401101</v>
      </c>
      <c r="P411" s="195" t="s">
        <v>2202</v>
      </c>
      <c r="Q411" s="200" t="s">
        <v>6851</v>
      </c>
      <c r="R411" s="195" t="s">
        <v>6692</v>
      </c>
      <c r="S411" s="200" t="s">
        <v>6841</v>
      </c>
      <c r="T411" s="191" t="s">
        <v>2202</v>
      </c>
      <c r="U411" s="190" t="s">
        <v>2178</v>
      </c>
      <c r="V411" s="167" t="s">
        <v>2202</v>
      </c>
      <c r="W411" s="167" t="s">
        <v>2202</v>
      </c>
      <c r="X411" s="170" t="s">
        <v>6671</v>
      </c>
      <c r="Y411" s="170" t="s">
        <v>6842</v>
      </c>
      <c r="Z411" s="170" t="s">
        <v>6847</v>
      </c>
      <c r="AA411" s="170" t="s">
        <v>6848</v>
      </c>
      <c r="AB411" s="184" t="s">
        <v>6863</v>
      </c>
      <c r="AC411" s="186" t="s">
        <v>2202</v>
      </c>
      <c r="AD411" s="170">
        <f>VLOOKUP(O411,CSAcctMap!A:B,2,FALSE)</f>
        <v>500310</v>
      </c>
      <c r="AE411" s="170" t="str">
        <f ca="1">VLOOKUP(AD411,CSAcctMap!B:F,5,FALSE)</f>
        <v>Access</v>
      </c>
    </row>
    <row r="412" spans="1:31" x14ac:dyDescent="0.2">
      <c r="A412" s="170" t="str">
        <f t="shared" si="12"/>
        <v>700.508100.0000.00000.250.008.000</v>
      </c>
      <c r="B412" s="184" t="s">
        <v>6863</v>
      </c>
      <c r="C412" s="185" t="s">
        <v>4649</v>
      </c>
      <c r="D412" s="186" t="s">
        <v>520</v>
      </c>
      <c r="E412" s="186" t="s">
        <v>2202</v>
      </c>
      <c r="F412" s="186" t="s">
        <v>2334</v>
      </c>
      <c r="G412" s="186" t="s">
        <v>4648</v>
      </c>
      <c r="H412" s="186" t="s">
        <v>4739</v>
      </c>
      <c r="I412" s="186" t="s">
        <v>2178</v>
      </c>
      <c r="J412" s="186" t="s">
        <v>1214</v>
      </c>
      <c r="K412" s="184"/>
      <c r="L412" s="187" t="str">
        <f t="shared" si="13"/>
        <v>700.401101.0000.10001.025.4000.0000.000.0000.0000</v>
      </c>
      <c r="M412" s="187" t="s">
        <v>4013</v>
      </c>
      <c r="N412" s="191">
        <v>700</v>
      </c>
      <c r="O412" s="199">
        <v>401101</v>
      </c>
      <c r="P412" s="195" t="s">
        <v>2202</v>
      </c>
      <c r="Q412" s="200" t="s">
        <v>6852</v>
      </c>
      <c r="R412" s="195" t="s">
        <v>6692</v>
      </c>
      <c r="S412" s="200" t="s">
        <v>6841</v>
      </c>
      <c r="T412" s="191" t="s">
        <v>2202</v>
      </c>
      <c r="U412" s="190" t="s">
        <v>2178</v>
      </c>
      <c r="V412" s="167" t="s">
        <v>2202</v>
      </c>
      <c r="W412" s="167" t="s">
        <v>2202</v>
      </c>
      <c r="X412" s="170" t="s">
        <v>6671</v>
      </c>
      <c r="Y412" s="170" t="s">
        <v>6842</v>
      </c>
      <c r="Z412" s="170" t="s">
        <v>6847</v>
      </c>
      <c r="AA412" s="170" t="s">
        <v>6848</v>
      </c>
      <c r="AB412" s="184" t="s">
        <v>6863</v>
      </c>
      <c r="AC412" s="186" t="s">
        <v>2202</v>
      </c>
      <c r="AD412" s="170">
        <f>VLOOKUP(O412,CSAcctMap!A:B,2,FALSE)</f>
        <v>500310</v>
      </c>
      <c r="AE412" s="170" t="str">
        <f ca="1">VLOOKUP(AD412,CSAcctMap!B:F,5,FALSE)</f>
        <v>Access</v>
      </c>
    </row>
    <row r="413" spans="1:31" x14ac:dyDescent="0.2">
      <c r="A413" s="170" t="str">
        <f t="shared" si="12"/>
        <v>700.508100.0000.00000.250.009.000</v>
      </c>
      <c r="B413" s="184" t="s">
        <v>6863</v>
      </c>
      <c r="C413" s="185" t="s">
        <v>4649</v>
      </c>
      <c r="D413" s="186" t="s">
        <v>520</v>
      </c>
      <c r="E413" s="186" t="s">
        <v>2202</v>
      </c>
      <c r="F413" s="186" t="s">
        <v>2334</v>
      </c>
      <c r="G413" s="186" t="s">
        <v>4648</v>
      </c>
      <c r="H413" s="186" t="s">
        <v>4216</v>
      </c>
      <c r="I413" s="186" t="s">
        <v>2178</v>
      </c>
      <c r="J413" s="186" t="s">
        <v>1214</v>
      </c>
      <c r="K413" s="184"/>
      <c r="L413" s="187" t="str">
        <f t="shared" si="13"/>
        <v>700.401101.0000.11301.025.4000.0000.000.0000.0000</v>
      </c>
      <c r="M413" s="187" t="s">
        <v>4013</v>
      </c>
      <c r="N413" s="191">
        <v>700</v>
      </c>
      <c r="O413" s="199">
        <v>401101</v>
      </c>
      <c r="P413" s="195" t="s">
        <v>2202</v>
      </c>
      <c r="Q413" s="200" t="s">
        <v>6411</v>
      </c>
      <c r="R413" s="195" t="s">
        <v>6692</v>
      </c>
      <c r="S413" s="200" t="s">
        <v>6841</v>
      </c>
      <c r="T413" s="191" t="s">
        <v>2202</v>
      </c>
      <c r="U413" s="190" t="s">
        <v>2178</v>
      </c>
      <c r="V413" s="167" t="s">
        <v>2202</v>
      </c>
      <c r="W413" s="167" t="s">
        <v>2202</v>
      </c>
      <c r="X413" s="170" t="s">
        <v>6671</v>
      </c>
      <c r="Y413" s="170" t="s">
        <v>6842</v>
      </c>
      <c r="Z413" s="170" t="s">
        <v>6847</v>
      </c>
      <c r="AA413" s="170" t="s">
        <v>6848</v>
      </c>
      <c r="AB413" s="184" t="s">
        <v>6863</v>
      </c>
      <c r="AC413" s="186" t="s">
        <v>2202</v>
      </c>
      <c r="AD413" s="170">
        <f>VLOOKUP(O413,CSAcctMap!A:B,2,FALSE)</f>
        <v>500310</v>
      </c>
      <c r="AE413" s="170" t="str">
        <f ca="1">VLOOKUP(AD413,CSAcctMap!B:F,5,FALSE)</f>
        <v>Access</v>
      </c>
    </row>
    <row r="414" spans="1:31" x14ac:dyDescent="0.2">
      <c r="A414" s="170" t="str">
        <f t="shared" si="12"/>
        <v>700.508100.0000.00000.250.099.000</v>
      </c>
      <c r="B414" s="184" t="s">
        <v>6863</v>
      </c>
      <c r="C414" s="185" t="s">
        <v>4649</v>
      </c>
      <c r="D414" s="186" t="s">
        <v>520</v>
      </c>
      <c r="E414" s="186" t="s">
        <v>2202</v>
      </c>
      <c r="F414" s="186" t="s">
        <v>2334</v>
      </c>
      <c r="G414" s="186" t="s">
        <v>4648</v>
      </c>
      <c r="H414" s="186" t="s">
        <v>2455</v>
      </c>
      <c r="I414" s="186" t="s">
        <v>2178</v>
      </c>
      <c r="J414" s="186" t="s">
        <v>1214</v>
      </c>
      <c r="K414" s="184"/>
      <c r="L414" s="187" t="str">
        <f t="shared" si="13"/>
        <v>700.401101.0000.00000.025.4000.0000.000.0000.0000</v>
      </c>
      <c r="M414" s="187" t="s">
        <v>4013</v>
      </c>
      <c r="N414" s="191">
        <v>700</v>
      </c>
      <c r="O414" s="199">
        <v>401101</v>
      </c>
      <c r="P414" s="195" t="s">
        <v>2202</v>
      </c>
      <c r="Q414" s="191" t="s">
        <v>2334</v>
      </c>
      <c r="R414" s="195" t="s">
        <v>6692</v>
      </c>
      <c r="S414" s="200" t="s">
        <v>6841</v>
      </c>
      <c r="T414" s="191" t="s">
        <v>2202</v>
      </c>
      <c r="U414" s="190" t="s">
        <v>2178</v>
      </c>
      <c r="V414" s="167" t="s">
        <v>2202</v>
      </c>
      <c r="W414" s="167" t="s">
        <v>2202</v>
      </c>
      <c r="X414" s="170" t="s">
        <v>6671</v>
      </c>
      <c r="Y414" s="170" t="s">
        <v>6842</v>
      </c>
      <c r="Z414" s="170" t="s">
        <v>6847</v>
      </c>
      <c r="AA414" s="170" t="s">
        <v>6848</v>
      </c>
      <c r="AB414" s="184" t="s">
        <v>6863</v>
      </c>
      <c r="AC414" s="186" t="s">
        <v>2202</v>
      </c>
      <c r="AD414" s="170">
        <f>VLOOKUP(O414,CSAcctMap!A:B,2,FALSE)</f>
        <v>500310</v>
      </c>
      <c r="AE414" s="170" t="str">
        <f ca="1">VLOOKUP(AD414,CSAcctMap!B:F,5,FALSE)</f>
        <v>Access</v>
      </c>
    </row>
    <row r="415" spans="1:31" x14ac:dyDescent="0.2">
      <c r="A415" s="170" t="str">
        <f t="shared" si="12"/>
        <v>700.508100.0000.00000.250.006.000</v>
      </c>
      <c r="B415" s="184" t="s">
        <v>6863</v>
      </c>
      <c r="C415" s="185" t="s">
        <v>4649</v>
      </c>
      <c r="D415" s="186" t="s">
        <v>520</v>
      </c>
      <c r="E415" s="186" t="s">
        <v>2202</v>
      </c>
      <c r="F415" s="186" t="s">
        <v>2334</v>
      </c>
      <c r="G415" s="186" t="s">
        <v>4648</v>
      </c>
      <c r="H415" s="186" t="s">
        <v>4738</v>
      </c>
      <c r="I415" s="186" t="s">
        <v>2178</v>
      </c>
      <c r="J415" s="186" t="s">
        <v>1214</v>
      </c>
      <c r="K415" s="184"/>
      <c r="L415" s="187" t="str">
        <f t="shared" si="13"/>
        <v>700.401101.0000.12601.025.4000.0000.000.0000.0000</v>
      </c>
      <c r="M415" s="187" t="s">
        <v>4013</v>
      </c>
      <c r="N415" s="191">
        <v>700</v>
      </c>
      <c r="O415" s="199">
        <v>401101</v>
      </c>
      <c r="P415" s="195" t="s">
        <v>2202</v>
      </c>
      <c r="Q415" s="200" t="s">
        <v>6851</v>
      </c>
      <c r="R415" s="195" t="s">
        <v>6692</v>
      </c>
      <c r="S415" s="200" t="s">
        <v>6841</v>
      </c>
      <c r="T415" s="191" t="s">
        <v>2202</v>
      </c>
      <c r="U415" s="190" t="s">
        <v>2178</v>
      </c>
      <c r="V415" s="167" t="s">
        <v>2202</v>
      </c>
      <c r="W415" s="167" t="s">
        <v>2202</v>
      </c>
      <c r="X415" s="170" t="s">
        <v>6671</v>
      </c>
      <c r="Y415" s="170" t="s">
        <v>6842</v>
      </c>
      <c r="Z415" s="170" t="s">
        <v>6847</v>
      </c>
      <c r="AA415" s="170" t="s">
        <v>6848</v>
      </c>
      <c r="AB415" s="184" t="s">
        <v>6863</v>
      </c>
      <c r="AC415" s="186" t="s">
        <v>2202</v>
      </c>
      <c r="AD415" s="170">
        <f>VLOOKUP(O415,CSAcctMap!A:B,2,FALSE)</f>
        <v>500310</v>
      </c>
      <c r="AE415" s="170" t="str">
        <f ca="1">VLOOKUP(AD415,CSAcctMap!B:F,5,FALSE)</f>
        <v>Access</v>
      </c>
    </row>
    <row r="416" spans="1:31" x14ac:dyDescent="0.2">
      <c r="A416" s="170" t="str">
        <f t="shared" si="12"/>
        <v>700.508100.0000.00000.010.000.000</v>
      </c>
      <c r="B416" s="184" t="s">
        <v>6863</v>
      </c>
      <c r="C416" s="185" t="s">
        <v>4649</v>
      </c>
      <c r="D416" s="186" t="s">
        <v>520</v>
      </c>
      <c r="E416" s="186" t="s">
        <v>2202</v>
      </c>
      <c r="F416" s="186" t="s">
        <v>2334</v>
      </c>
      <c r="G416" s="186" t="s">
        <v>2179</v>
      </c>
      <c r="H416" s="186" t="s">
        <v>2178</v>
      </c>
      <c r="I416" s="186" t="s">
        <v>2178</v>
      </c>
      <c r="J416" s="186" t="s">
        <v>1214</v>
      </c>
      <c r="K416" s="184"/>
      <c r="L416" s="187" t="str">
        <f t="shared" si="13"/>
        <v>700.401101.0000.00000.001.4000.0000.000.0000.0000</v>
      </c>
      <c r="M416" s="187" t="s">
        <v>4013</v>
      </c>
      <c r="N416" s="191">
        <v>700</v>
      </c>
      <c r="O416" s="199">
        <v>401101</v>
      </c>
      <c r="P416" s="195" t="s">
        <v>2202</v>
      </c>
      <c r="Q416" s="191" t="s">
        <v>2334</v>
      </c>
      <c r="R416" s="195" t="s">
        <v>3778</v>
      </c>
      <c r="S416" s="200" t="s">
        <v>6841</v>
      </c>
      <c r="T416" s="191" t="s">
        <v>2202</v>
      </c>
      <c r="U416" s="190" t="s">
        <v>2178</v>
      </c>
      <c r="V416" s="167" t="s">
        <v>2202</v>
      </c>
      <c r="W416" s="167" t="s">
        <v>2202</v>
      </c>
      <c r="X416" s="170" t="s">
        <v>6671</v>
      </c>
      <c r="Y416" s="170" t="s">
        <v>6842</v>
      </c>
      <c r="Z416" s="170" t="s">
        <v>6847</v>
      </c>
      <c r="AA416" s="170" t="s">
        <v>6848</v>
      </c>
      <c r="AB416" s="184" t="s">
        <v>6863</v>
      </c>
      <c r="AC416" s="186" t="s">
        <v>2202</v>
      </c>
      <c r="AD416" s="170">
        <f>VLOOKUP(O416,CSAcctMap!A:B,2,FALSE)</f>
        <v>500310</v>
      </c>
      <c r="AE416" s="170" t="str">
        <f ca="1">VLOOKUP(AD416,CSAcctMap!B:F,5,FALSE)</f>
        <v>Access</v>
      </c>
    </row>
    <row r="417" spans="1:31" x14ac:dyDescent="0.2">
      <c r="A417" s="170" t="str">
        <f t="shared" si="12"/>
        <v>700.508100.0000.00000.430.000.000</v>
      </c>
      <c r="B417" s="184" t="s">
        <v>6863</v>
      </c>
      <c r="C417" s="185" t="s">
        <v>4649</v>
      </c>
      <c r="D417" s="186" t="s">
        <v>520</v>
      </c>
      <c r="E417" s="186" t="s">
        <v>2202</v>
      </c>
      <c r="F417" s="186" t="s">
        <v>2334</v>
      </c>
      <c r="G417" s="186" t="s">
        <v>1565</v>
      </c>
      <c r="H417" s="186" t="s">
        <v>2178</v>
      </c>
      <c r="I417" s="186" t="s">
        <v>2178</v>
      </c>
      <c r="J417" s="186" t="s">
        <v>1214</v>
      </c>
      <c r="K417" s="184"/>
      <c r="L417" s="187" t="str">
        <f t="shared" si="13"/>
        <v>700.401101.0000.00000.043.4000.0000.000.0000.0000</v>
      </c>
      <c r="M417" s="187" t="s">
        <v>4013</v>
      </c>
      <c r="N417" s="191">
        <v>700</v>
      </c>
      <c r="O417" s="199">
        <v>401101</v>
      </c>
      <c r="P417" s="195" t="s">
        <v>2202</v>
      </c>
      <c r="Q417" s="191" t="s">
        <v>2334</v>
      </c>
      <c r="R417" s="195" t="s">
        <v>6755</v>
      </c>
      <c r="S417" s="200" t="s">
        <v>6841</v>
      </c>
      <c r="T417" s="191" t="s">
        <v>2202</v>
      </c>
      <c r="U417" s="190" t="s">
        <v>2178</v>
      </c>
      <c r="V417" s="167" t="s">
        <v>2202</v>
      </c>
      <c r="W417" s="167" t="s">
        <v>2202</v>
      </c>
      <c r="X417" s="170" t="s">
        <v>6671</v>
      </c>
      <c r="Y417" s="170" t="s">
        <v>6842</v>
      </c>
      <c r="Z417" s="170" t="s">
        <v>6847</v>
      </c>
      <c r="AA417" s="170" t="s">
        <v>6848</v>
      </c>
      <c r="AB417" s="184" t="s">
        <v>6863</v>
      </c>
      <c r="AC417" s="186" t="s">
        <v>2202</v>
      </c>
      <c r="AD417" s="170">
        <f>VLOOKUP(O417,CSAcctMap!A:B,2,FALSE)</f>
        <v>500310</v>
      </c>
      <c r="AE417" s="170" t="str">
        <f ca="1">VLOOKUP(AD417,CSAcctMap!B:F,5,FALSE)</f>
        <v>Access</v>
      </c>
    </row>
    <row r="418" spans="1:31" x14ac:dyDescent="0.2">
      <c r="A418" s="170" t="str">
        <f t="shared" si="12"/>
        <v>700.508200.0000.17700.250.000.000</v>
      </c>
      <c r="B418" s="192" t="s">
        <v>6864</v>
      </c>
      <c r="C418" s="185" t="s">
        <v>4649</v>
      </c>
      <c r="D418" s="186" t="s">
        <v>3322</v>
      </c>
      <c r="E418" s="186" t="s">
        <v>2202</v>
      </c>
      <c r="F418" s="186" t="s">
        <v>2353</v>
      </c>
      <c r="G418" s="186" t="s">
        <v>4648</v>
      </c>
      <c r="H418" s="186" t="s">
        <v>2178</v>
      </c>
      <c r="I418" s="186" t="s">
        <v>2178</v>
      </c>
      <c r="J418" s="186" t="s">
        <v>1214</v>
      </c>
      <c r="K418" s="192"/>
      <c r="L418" s="187" t="str">
        <f t="shared" si="13"/>
        <v>700.421020.0000.00000.025.0000.0000.000.0000.0000</v>
      </c>
      <c r="M418" s="187" t="s">
        <v>6610</v>
      </c>
      <c r="N418" s="191">
        <v>700</v>
      </c>
      <c r="O418" s="202">
        <v>421020</v>
      </c>
      <c r="P418" s="195" t="s">
        <v>2202</v>
      </c>
      <c r="Q418" s="191" t="s">
        <v>2334</v>
      </c>
      <c r="R418" s="195" t="s">
        <v>6692</v>
      </c>
      <c r="S418" s="191" t="s">
        <v>2202</v>
      </c>
      <c r="T418" s="191" t="s">
        <v>2202</v>
      </c>
      <c r="U418" s="190" t="s">
        <v>2178</v>
      </c>
      <c r="V418" s="167" t="s">
        <v>2202</v>
      </c>
      <c r="W418" s="167" t="s">
        <v>2202</v>
      </c>
      <c r="X418" s="170" t="s">
        <v>6671</v>
      </c>
      <c r="Y418" s="170" t="s">
        <v>6842</v>
      </c>
      <c r="Z418" s="170" t="s">
        <v>6847</v>
      </c>
      <c r="AA418" s="170" t="s">
        <v>6848</v>
      </c>
      <c r="AB418" s="192" t="s">
        <v>6864</v>
      </c>
      <c r="AC418" s="186" t="s">
        <v>2202</v>
      </c>
      <c r="AD418" s="170">
        <f>VLOOKUP(O418,CSAcctMap!A:B,2,FALSE)</f>
        <v>508200</v>
      </c>
      <c r="AE418" s="170" t="str">
        <f ca="1">VLOOKUP(AD418,CSAcctMap!B:F,5,FALSE)</f>
        <v>Switched access - CABS</v>
      </c>
    </row>
    <row r="419" spans="1:31" x14ac:dyDescent="0.2">
      <c r="A419" s="170" t="str">
        <f t="shared" si="12"/>
        <v>700.508200.0000.17700.255.000.000</v>
      </c>
      <c r="B419" s="192" t="s">
        <v>6864</v>
      </c>
      <c r="C419" s="185" t="s">
        <v>4649</v>
      </c>
      <c r="D419" s="186" t="s">
        <v>3322</v>
      </c>
      <c r="E419" s="186" t="s">
        <v>2202</v>
      </c>
      <c r="F419" s="186" t="s">
        <v>2353</v>
      </c>
      <c r="G419" s="186" t="s">
        <v>3782</v>
      </c>
      <c r="H419" s="186" t="s">
        <v>2178</v>
      </c>
      <c r="I419" s="186" t="s">
        <v>2178</v>
      </c>
      <c r="J419" s="186" t="s">
        <v>1214</v>
      </c>
      <c r="K419" s="192"/>
      <c r="L419" s="187" t="str">
        <f t="shared" si="13"/>
        <v>700.421020.0000.00000.025.0000.0000.000.0000.0000</v>
      </c>
      <c r="M419" s="187" t="s">
        <v>6610</v>
      </c>
      <c r="N419" s="191">
        <v>700</v>
      </c>
      <c r="O419" s="202">
        <v>421020</v>
      </c>
      <c r="P419" s="195" t="s">
        <v>2202</v>
      </c>
      <c r="Q419" s="191" t="s">
        <v>2334</v>
      </c>
      <c r="R419" s="195" t="s">
        <v>6692</v>
      </c>
      <c r="S419" s="191" t="s">
        <v>2202</v>
      </c>
      <c r="T419" s="191" t="s">
        <v>2202</v>
      </c>
      <c r="U419" s="190" t="s">
        <v>2178</v>
      </c>
      <c r="V419" s="167" t="s">
        <v>2202</v>
      </c>
      <c r="W419" s="167" t="s">
        <v>2202</v>
      </c>
      <c r="X419" s="170" t="s">
        <v>6671</v>
      </c>
      <c r="Y419" s="170" t="s">
        <v>6842</v>
      </c>
      <c r="Z419" s="170" t="s">
        <v>6847</v>
      </c>
      <c r="AA419" s="170" t="s">
        <v>6848</v>
      </c>
      <c r="AB419" s="192" t="s">
        <v>6864</v>
      </c>
      <c r="AC419" s="186" t="s">
        <v>2202</v>
      </c>
      <c r="AD419" s="170">
        <f>VLOOKUP(O419,CSAcctMap!A:B,2,FALSE)</f>
        <v>508200</v>
      </c>
      <c r="AE419" s="170" t="str">
        <f ca="1">VLOOKUP(AD419,CSAcctMap!B:F,5,FALSE)</f>
        <v>Switched access - CABS</v>
      </c>
    </row>
    <row r="420" spans="1:31" x14ac:dyDescent="0.2">
      <c r="A420" s="170" t="str">
        <f t="shared" si="12"/>
        <v>700.510000.0000.00000.250.000.000</v>
      </c>
      <c r="B420" s="192" t="s">
        <v>6865</v>
      </c>
      <c r="C420" s="185" t="s">
        <v>4649</v>
      </c>
      <c r="D420" s="186" t="s">
        <v>523</v>
      </c>
      <c r="E420" s="186" t="s">
        <v>2202</v>
      </c>
      <c r="F420" s="186" t="s">
        <v>2334</v>
      </c>
      <c r="G420" s="186" t="s">
        <v>4648</v>
      </c>
      <c r="H420" s="186" t="s">
        <v>2178</v>
      </c>
      <c r="I420" s="186" t="s">
        <v>2178</v>
      </c>
      <c r="J420" s="186" t="s">
        <v>1214</v>
      </c>
      <c r="K420" s="192"/>
      <c r="L420" s="187" t="str">
        <f t="shared" si="13"/>
        <v>700.401401.3800.00000.025.4000.0000.000.0000.0000</v>
      </c>
      <c r="M420" s="187" t="s">
        <v>2608</v>
      </c>
      <c r="N420" s="191">
        <v>700</v>
      </c>
      <c r="O420" s="199">
        <v>401401</v>
      </c>
      <c r="P420" s="195" t="s">
        <v>6840</v>
      </c>
      <c r="Q420" s="191" t="s">
        <v>2334</v>
      </c>
      <c r="R420" s="195" t="s">
        <v>6692</v>
      </c>
      <c r="S420" s="200" t="s">
        <v>6841</v>
      </c>
      <c r="T420" s="191" t="s">
        <v>2202</v>
      </c>
      <c r="U420" s="190" t="s">
        <v>2178</v>
      </c>
      <c r="V420" s="167" t="s">
        <v>2202</v>
      </c>
      <c r="W420" s="167" t="s">
        <v>2202</v>
      </c>
      <c r="X420" s="170" t="s">
        <v>6671</v>
      </c>
      <c r="Y420" s="170" t="s">
        <v>6842</v>
      </c>
      <c r="Z420" s="170" t="s">
        <v>6843</v>
      </c>
      <c r="AA420" s="170" t="s">
        <v>1431</v>
      </c>
      <c r="AB420" s="192" t="s">
        <v>6865</v>
      </c>
      <c r="AC420" s="186" t="s">
        <v>2202</v>
      </c>
      <c r="AD420" s="170">
        <f>VLOOKUP(O420,CSAcctMap!A:B,2,FALSE)</f>
        <v>510000</v>
      </c>
      <c r="AE420" s="170" t="str">
        <f ca="1">VLOOKUP(AD420,CSAcctMap!B:F,5,FALSE)</f>
        <v>Long Distance Revenue</v>
      </c>
    </row>
    <row r="421" spans="1:31" x14ac:dyDescent="0.2">
      <c r="A421" s="170" t="str">
        <f t="shared" si="12"/>
        <v>700.510000.0000.00000.250.001.000</v>
      </c>
      <c r="B421" s="184" t="s">
        <v>6865</v>
      </c>
      <c r="C421" s="185" t="s">
        <v>4649</v>
      </c>
      <c r="D421" s="186" t="s">
        <v>523</v>
      </c>
      <c r="E421" s="186" t="s">
        <v>2202</v>
      </c>
      <c r="F421" s="186" t="s">
        <v>2334</v>
      </c>
      <c r="G421" s="186" t="s">
        <v>4648</v>
      </c>
      <c r="H421" s="186" t="s">
        <v>3778</v>
      </c>
      <c r="I421" s="186" t="s">
        <v>2178</v>
      </c>
      <c r="J421" s="186" t="s">
        <v>1214</v>
      </c>
      <c r="K421" s="184"/>
      <c r="L421" s="187" t="str">
        <f t="shared" si="13"/>
        <v>700.401401.4100.10205.025.4000.0000.000.0000.0000</v>
      </c>
      <c r="M421" s="187" t="s">
        <v>2608</v>
      </c>
      <c r="N421" s="191">
        <v>700</v>
      </c>
      <c r="O421" s="199">
        <v>401401</v>
      </c>
      <c r="P421" s="195" t="s">
        <v>1343</v>
      </c>
      <c r="Q421" s="200" t="s">
        <v>6849</v>
      </c>
      <c r="R421" s="195" t="s">
        <v>6692</v>
      </c>
      <c r="S421" s="200" t="s">
        <v>6841</v>
      </c>
      <c r="T421" s="191" t="s">
        <v>2202</v>
      </c>
      <c r="U421" s="190" t="s">
        <v>2178</v>
      </c>
      <c r="V421" s="167" t="s">
        <v>2202</v>
      </c>
      <c r="W421" s="167" t="s">
        <v>2202</v>
      </c>
      <c r="X421" s="170" t="s">
        <v>6671</v>
      </c>
      <c r="Y421" s="170" t="s">
        <v>6842</v>
      </c>
      <c r="Z421" s="170" t="s">
        <v>6847</v>
      </c>
      <c r="AA421" s="170" t="s">
        <v>6848</v>
      </c>
      <c r="AB421" s="184" t="s">
        <v>6865</v>
      </c>
      <c r="AC421" s="186" t="s">
        <v>2202</v>
      </c>
      <c r="AD421" s="170">
        <f>VLOOKUP(O421,CSAcctMap!A:B,2,FALSE)</f>
        <v>510000</v>
      </c>
      <c r="AE421" s="170" t="str">
        <f ca="1">VLOOKUP(AD421,CSAcctMap!B:F,5,FALSE)</f>
        <v>Long Distance Revenue</v>
      </c>
    </row>
    <row r="422" spans="1:31" x14ac:dyDescent="0.2">
      <c r="A422" s="170" t="str">
        <f t="shared" si="12"/>
        <v>700.510000.0000.00000.250.002.000</v>
      </c>
      <c r="B422" s="184" t="s">
        <v>6865</v>
      </c>
      <c r="C422" s="185" t="s">
        <v>4649</v>
      </c>
      <c r="D422" s="186" t="s">
        <v>523</v>
      </c>
      <c r="E422" s="186" t="s">
        <v>2202</v>
      </c>
      <c r="F422" s="186" t="s">
        <v>2334</v>
      </c>
      <c r="G422" s="186" t="s">
        <v>4648</v>
      </c>
      <c r="H422" s="186" t="s">
        <v>3777</v>
      </c>
      <c r="I422" s="186" t="s">
        <v>2178</v>
      </c>
      <c r="J422" s="186" t="s">
        <v>1214</v>
      </c>
      <c r="K422" s="184"/>
      <c r="L422" s="187" t="str">
        <f t="shared" si="13"/>
        <v>700.401401.4100.10207.025.4000.0000.000.0000.0000</v>
      </c>
      <c r="M422" s="187" t="s">
        <v>2608</v>
      </c>
      <c r="N422" s="191">
        <v>700</v>
      </c>
      <c r="O422" s="199">
        <v>401401</v>
      </c>
      <c r="P422" s="195" t="s">
        <v>1343</v>
      </c>
      <c r="Q422" s="200" t="s">
        <v>6850</v>
      </c>
      <c r="R422" s="195" t="s">
        <v>6692</v>
      </c>
      <c r="S422" s="200" t="s">
        <v>6841</v>
      </c>
      <c r="T422" s="191" t="s">
        <v>2202</v>
      </c>
      <c r="U422" s="190" t="s">
        <v>2178</v>
      </c>
      <c r="V422" s="167" t="s">
        <v>2202</v>
      </c>
      <c r="W422" s="167" t="s">
        <v>2202</v>
      </c>
      <c r="X422" s="170" t="s">
        <v>6671</v>
      </c>
      <c r="Y422" s="170" t="s">
        <v>6842</v>
      </c>
      <c r="Z422" s="170" t="s">
        <v>6847</v>
      </c>
      <c r="AA422" s="170" t="s">
        <v>6848</v>
      </c>
      <c r="AB422" s="184" t="s">
        <v>6865</v>
      </c>
      <c r="AC422" s="186" t="s">
        <v>2202</v>
      </c>
      <c r="AD422" s="170">
        <f>VLOOKUP(O422,CSAcctMap!A:B,2,FALSE)</f>
        <v>510000</v>
      </c>
      <c r="AE422" s="170" t="str">
        <f ca="1">VLOOKUP(AD422,CSAcctMap!B:F,5,FALSE)</f>
        <v>Long Distance Revenue</v>
      </c>
    </row>
    <row r="423" spans="1:31" x14ac:dyDescent="0.2">
      <c r="A423" s="170" t="str">
        <f t="shared" si="12"/>
        <v>700.510000.0000.00000.250.005.000</v>
      </c>
      <c r="B423" s="184" t="s">
        <v>6865</v>
      </c>
      <c r="C423" s="185" t="s">
        <v>4649</v>
      </c>
      <c r="D423" s="186" t="s">
        <v>523</v>
      </c>
      <c r="E423" s="186" t="s">
        <v>2202</v>
      </c>
      <c r="F423" s="186" t="s">
        <v>2334</v>
      </c>
      <c r="G423" s="186" t="s">
        <v>4648</v>
      </c>
      <c r="H423" s="186" t="s">
        <v>3776</v>
      </c>
      <c r="I423" s="186" t="s">
        <v>2178</v>
      </c>
      <c r="J423" s="186" t="s">
        <v>1214</v>
      </c>
      <c r="K423" s="184"/>
      <c r="L423" s="187" t="str">
        <f t="shared" si="13"/>
        <v>700.401401.4100.12601.025.4000.0000.000.0000.0000</v>
      </c>
      <c r="M423" s="187" t="s">
        <v>2608</v>
      </c>
      <c r="N423" s="191">
        <v>700</v>
      </c>
      <c r="O423" s="199">
        <v>401401</v>
      </c>
      <c r="P423" s="195" t="s">
        <v>1343</v>
      </c>
      <c r="Q423" s="200" t="s">
        <v>6851</v>
      </c>
      <c r="R423" s="195" t="s">
        <v>6692</v>
      </c>
      <c r="S423" s="200" t="s">
        <v>6841</v>
      </c>
      <c r="T423" s="191" t="s">
        <v>2202</v>
      </c>
      <c r="U423" s="190" t="s">
        <v>2178</v>
      </c>
      <c r="V423" s="167" t="s">
        <v>2202</v>
      </c>
      <c r="W423" s="167" t="s">
        <v>2202</v>
      </c>
      <c r="X423" s="170" t="s">
        <v>6671</v>
      </c>
      <c r="Y423" s="170" t="s">
        <v>6842</v>
      </c>
      <c r="Z423" s="170" t="s">
        <v>6847</v>
      </c>
      <c r="AA423" s="170" t="s">
        <v>6848</v>
      </c>
      <c r="AB423" s="184" t="s">
        <v>6865</v>
      </c>
      <c r="AC423" s="186" t="s">
        <v>2202</v>
      </c>
      <c r="AD423" s="170">
        <f>VLOOKUP(O423,CSAcctMap!A:B,2,FALSE)</f>
        <v>510000</v>
      </c>
      <c r="AE423" s="170" t="str">
        <f ca="1">VLOOKUP(AD423,CSAcctMap!B:F,5,FALSE)</f>
        <v>Long Distance Revenue</v>
      </c>
    </row>
    <row r="424" spans="1:31" x14ac:dyDescent="0.2">
      <c r="A424" s="170" t="str">
        <f t="shared" si="12"/>
        <v>700.510000.0000.00000.250.006.000</v>
      </c>
      <c r="B424" s="184" t="s">
        <v>6865</v>
      </c>
      <c r="C424" s="185" t="s">
        <v>4649</v>
      </c>
      <c r="D424" s="186" t="s">
        <v>523</v>
      </c>
      <c r="E424" s="186" t="s">
        <v>2202</v>
      </c>
      <c r="F424" s="186" t="s">
        <v>2334</v>
      </c>
      <c r="G424" s="186" t="s">
        <v>4648</v>
      </c>
      <c r="H424" s="186" t="s">
        <v>4738</v>
      </c>
      <c r="I424" s="186" t="s">
        <v>2178</v>
      </c>
      <c r="J424" s="186" t="s">
        <v>1214</v>
      </c>
      <c r="K424" s="184"/>
      <c r="L424" s="187" t="str">
        <f t="shared" si="13"/>
        <v>700.401401.4100.12601.025.4000.0000.000.0000.0000</v>
      </c>
      <c r="M424" s="187" t="s">
        <v>2608</v>
      </c>
      <c r="N424" s="191">
        <v>700</v>
      </c>
      <c r="O424" s="199">
        <v>401401</v>
      </c>
      <c r="P424" s="195" t="s">
        <v>1343</v>
      </c>
      <c r="Q424" s="200" t="s">
        <v>6851</v>
      </c>
      <c r="R424" s="195" t="s">
        <v>6692</v>
      </c>
      <c r="S424" s="200" t="s">
        <v>6841</v>
      </c>
      <c r="T424" s="191" t="s">
        <v>2202</v>
      </c>
      <c r="U424" s="190" t="s">
        <v>2178</v>
      </c>
      <c r="V424" s="167" t="s">
        <v>2202</v>
      </c>
      <c r="W424" s="167" t="s">
        <v>2202</v>
      </c>
      <c r="X424" s="170" t="s">
        <v>6671</v>
      </c>
      <c r="Y424" s="170" t="s">
        <v>6842</v>
      </c>
      <c r="Z424" s="170" t="s">
        <v>6847</v>
      </c>
      <c r="AA424" s="170" t="s">
        <v>6848</v>
      </c>
      <c r="AB424" s="184" t="s">
        <v>6865</v>
      </c>
      <c r="AC424" s="186" t="s">
        <v>2202</v>
      </c>
      <c r="AD424" s="170">
        <f>VLOOKUP(O424,CSAcctMap!A:B,2,FALSE)</f>
        <v>510000</v>
      </c>
      <c r="AE424" s="170" t="str">
        <f ca="1">VLOOKUP(AD424,CSAcctMap!B:F,5,FALSE)</f>
        <v>Long Distance Revenue</v>
      </c>
    </row>
    <row r="425" spans="1:31" x14ac:dyDescent="0.2">
      <c r="A425" s="170" t="str">
        <f t="shared" si="12"/>
        <v>700.510000.0000.00000.250.008.000</v>
      </c>
      <c r="B425" s="184" t="s">
        <v>6865</v>
      </c>
      <c r="C425" s="185" t="s">
        <v>4649</v>
      </c>
      <c r="D425" s="186" t="s">
        <v>523</v>
      </c>
      <c r="E425" s="186" t="s">
        <v>2202</v>
      </c>
      <c r="F425" s="186" t="s">
        <v>2334</v>
      </c>
      <c r="G425" s="186" t="s">
        <v>4648</v>
      </c>
      <c r="H425" s="186" t="s">
        <v>4739</v>
      </c>
      <c r="I425" s="186" t="s">
        <v>2178</v>
      </c>
      <c r="J425" s="186" t="s">
        <v>1214</v>
      </c>
      <c r="K425" s="184"/>
      <c r="L425" s="187" t="str">
        <f t="shared" si="13"/>
        <v>700.401401.4100.10001.025.4000.0000.000.0000.0000</v>
      </c>
      <c r="M425" s="187" t="s">
        <v>2608</v>
      </c>
      <c r="N425" s="191">
        <v>700</v>
      </c>
      <c r="O425" s="199">
        <v>401401</v>
      </c>
      <c r="P425" s="195" t="s">
        <v>1343</v>
      </c>
      <c r="Q425" s="200" t="s">
        <v>6852</v>
      </c>
      <c r="R425" s="195" t="s">
        <v>6692</v>
      </c>
      <c r="S425" s="200" t="s">
        <v>6841</v>
      </c>
      <c r="T425" s="191" t="s">
        <v>2202</v>
      </c>
      <c r="U425" s="190" t="s">
        <v>2178</v>
      </c>
      <c r="V425" s="167" t="s">
        <v>2202</v>
      </c>
      <c r="W425" s="167" t="s">
        <v>2202</v>
      </c>
      <c r="X425" s="170" t="s">
        <v>6671</v>
      </c>
      <c r="Y425" s="170" t="s">
        <v>6842</v>
      </c>
      <c r="Z425" s="170" t="s">
        <v>6847</v>
      </c>
      <c r="AA425" s="170" t="s">
        <v>6848</v>
      </c>
      <c r="AB425" s="184" t="s">
        <v>6865</v>
      </c>
      <c r="AC425" s="186" t="s">
        <v>2202</v>
      </c>
      <c r="AD425" s="170">
        <f>VLOOKUP(O425,CSAcctMap!A:B,2,FALSE)</f>
        <v>510000</v>
      </c>
      <c r="AE425" s="170" t="str">
        <f ca="1">VLOOKUP(AD425,CSAcctMap!B:F,5,FALSE)</f>
        <v>Long Distance Revenue</v>
      </c>
    </row>
    <row r="426" spans="1:31" x14ac:dyDescent="0.2">
      <c r="A426" s="170" t="str">
        <f t="shared" si="12"/>
        <v>700.510000.0000.00000.250.009.000</v>
      </c>
      <c r="B426" s="184" t="s">
        <v>6865</v>
      </c>
      <c r="C426" s="185" t="s">
        <v>4649</v>
      </c>
      <c r="D426" s="186" t="s">
        <v>523</v>
      </c>
      <c r="E426" s="186" t="s">
        <v>2202</v>
      </c>
      <c r="F426" s="186" t="s">
        <v>2334</v>
      </c>
      <c r="G426" s="186" t="s">
        <v>4648</v>
      </c>
      <c r="H426" s="186" t="s">
        <v>4216</v>
      </c>
      <c r="I426" s="186" t="s">
        <v>2178</v>
      </c>
      <c r="J426" s="186" t="s">
        <v>1214</v>
      </c>
      <c r="K426" s="184"/>
      <c r="L426" s="187" t="str">
        <f t="shared" si="13"/>
        <v>700.401401.3800.11301.025.4000.0000.000.0000.0000</v>
      </c>
      <c r="M426" s="187" t="s">
        <v>2608</v>
      </c>
      <c r="N426" s="191">
        <v>700</v>
      </c>
      <c r="O426" s="199">
        <v>401401</v>
      </c>
      <c r="P426" s="195" t="s">
        <v>6840</v>
      </c>
      <c r="Q426" s="200" t="s">
        <v>6411</v>
      </c>
      <c r="R426" s="195" t="s">
        <v>6692</v>
      </c>
      <c r="S426" s="200" t="s">
        <v>6841</v>
      </c>
      <c r="T426" s="191" t="s">
        <v>2202</v>
      </c>
      <c r="U426" s="190" t="s">
        <v>2178</v>
      </c>
      <c r="V426" s="167" t="s">
        <v>2202</v>
      </c>
      <c r="W426" s="167" t="s">
        <v>2202</v>
      </c>
      <c r="X426" s="170" t="s">
        <v>6671</v>
      </c>
      <c r="Y426" s="170" t="s">
        <v>6842</v>
      </c>
      <c r="Z426" s="170" t="s">
        <v>6843</v>
      </c>
      <c r="AA426" s="170" t="s">
        <v>1431</v>
      </c>
      <c r="AB426" s="184" t="s">
        <v>6865</v>
      </c>
      <c r="AC426" s="186" t="s">
        <v>2202</v>
      </c>
      <c r="AD426" s="170">
        <f>VLOOKUP(O426,CSAcctMap!A:B,2,FALSE)</f>
        <v>510000</v>
      </c>
      <c r="AE426" s="170" t="str">
        <f ca="1">VLOOKUP(AD426,CSAcctMap!B:F,5,FALSE)</f>
        <v>Long Distance Revenue</v>
      </c>
    </row>
    <row r="427" spans="1:31" x14ac:dyDescent="0.2">
      <c r="A427" s="170" t="str">
        <f t="shared" si="12"/>
        <v>700.510000.0000.00000.250.099.000</v>
      </c>
      <c r="B427" s="184" t="s">
        <v>6865</v>
      </c>
      <c r="C427" s="185" t="s">
        <v>4649</v>
      </c>
      <c r="D427" s="186" t="s">
        <v>523</v>
      </c>
      <c r="E427" s="186" t="s">
        <v>2202</v>
      </c>
      <c r="F427" s="186" t="s">
        <v>2334</v>
      </c>
      <c r="G427" s="186" t="s">
        <v>4648</v>
      </c>
      <c r="H427" s="186" t="s">
        <v>2455</v>
      </c>
      <c r="I427" s="186" t="s">
        <v>2178</v>
      </c>
      <c r="J427" s="186" t="s">
        <v>1214</v>
      </c>
      <c r="K427" s="184"/>
      <c r="L427" s="187" t="str">
        <f t="shared" si="13"/>
        <v>700.401401.3800.00000.025.4000.0000.000.0000.0000</v>
      </c>
      <c r="M427" s="187" t="s">
        <v>2608</v>
      </c>
      <c r="N427" s="191">
        <v>700</v>
      </c>
      <c r="O427" s="199">
        <v>401401</v>
      </c>
      <c r="P427" s="195" t="s">
        <v>6840</v>
      </c>
      <c r="Q427" s="191" t="s">
        <v>2334</v>
      </c>
      <c r="R427" s="195" t="s">
        <v>6692</v>
      </c>
      <c r="S427" s="200" t="s">
        <v>6841</v>
      </c>
      <c r="T427" s="191" t="s">
        <v>2202</v>
      </c>
      <c r="U427" s="190" t="s">
        <v>2178</v>
      </c>
      <c r="V427" s="167" t="s">
        <v>2202</v>
      </c>
      <c r="W427" s="167" t="s">
        <v>2202</v>
      </c>
      <c r="X427" s="170" t="s">
        <v>6671</v>
      </c>
      <c r="Y427" s="170" t="s">
        <v>6842</v>
      </c>
      <c r="Z427" s="170" t="s">
        <v>6843</v>
      </c>
      <c r="AA427" s="170" t="s">
        <v>1431</v>
      </c>
      <c r="AB427" s="184" t="s">
        <v>6865</v>
      </c>
      <c r="AC427" s="186" t="s">
        <v>2202</v>
      </c>
      <c r="AD427" s="170">
        <f>VLOOKUP(O427,CSAcctMap!A:B,2,FALSE)</f>
        <v>510000</v>
      </c>
      <c r="AE427" s="170" t="str">
        <f ca="1">VLOOKUP(AD427,CSAcctMap!B:F,5,FALSE)</f>
        <v>Long Distance Revenue</v>
      </c>
    </row>
    <row r="428" spans="1:31" x14ac:dyDescent="0.2">
      <c r="A428" s="170" t="str">
        <f t="shared" si="12"/>
        <v>700.510000.0000.00000.255.000.000</v>
      </c>
      <c r="B428" s="184" t="s">
        <v>6865</v>
      </c>
      <c r="C428" s="185" t="s">
        <v>4649</v>
      </c>
      <c r="D428" s="186" t="s">
        <v>523</v>
      </c>
      <c r="E428" s="186" t="s">
        <v>2202</v>
      </c>
      <c r="F428" s="186" t="s">
        <v>2334</v>
      </c>
      <c r="G428" s="186" t="s">
        <v>3782</v>
      </c>
      <c r="H428" s="186" t="s">
        <v>2178</v>
      </c>
      <c r="I428" s="186" t="s">
        <v>2178</v>
      </c>
      <c r="J428" s="186" t="s">
        <v>1214</v>
      </c>
      <c r="K428" s="184"/>
      <c r="L428" s="187" t="str">
        <f t="shared" si="13"/>
        <v>700.401401.3810.00000.025.4000.0000.000.0000.0000</v>
      </c>
      <c r="M428" s="187" t="s">
        <v>2608</v>
      </c>
      <c r="N428" s="191">
        <v>700</v>
      </c>
      <c r="O428" s="199">
        <v>401401</v>
      </c>
      <c r="P428" s="195" t="s">
        <v>6844</v>
      </c>
      <c r="Q428" s="191" t="s">
        <v>2334</v>
      </c>
      <c r="R428" s="195" t="s">
        <v>6692</v>
      </c>
      <c r="S428" s="200" t="s">
        <v>6841</v>
      </c>
      <c r="T428" s="191" t="s">
        <v>2202</v>
      </c>
      <c r="U428" s="190" t="s">
        <v>2178</v>
      </c>
      <c r="V428" s="167" t="s">
        <v>2202</v>
      </c>
      <c r="W428" s="167" t="s">
        <v>2202</v>
      </c>
      <c r="X428" s="170" t="s">
        <v>6671</v>
      </c>
      <c r="Y428" s="170" t="s">
        <v>6842</v>
      </c>
      <c r="Z428" s="170" t="s">
        <v>6845</v>
      </c>
      <c r="AA428" s="170" t="s">
        <v>1431</v>
      </c>
      <c r="AB428" s="184" t="s">
        <v>6865</v>
      </c>
      <c r="AC428" s="186" t="s">
        <v>2202</v>
      </c>
      <c r="AD428" s="170">
        <f>VLOOKUP(O428,CSAcctMap!A:B,2,FALSE)</f>
        <v>510000</v>
      </c>
      <c r="AE428" s="170" t="str">
        <f ca="1">VLOOKUP(AD428,CSAcctMap!B:F,5,FALSE)</f>
        <v>Long Distance Revenue</v>
      </c>
    </row>
    <row r="429" spans="1:31" x14ac:dyDescent="0.2">
      <c r="A429" s="170" t="str">
        <f t="shared" si="12"/>
        <v>700.510000.0000.00000.255.001.000</v>
      </c>
      <c r="B429" s="184" t="s">
        <v>6865</v>
      </c>
      <c r="C429" s="185" t="s">
        <v>4649</v>
      </c>
      <c r="D429" s="186" t="s">
        <v>523</v>
      </c>
      <c r="E429" s="186" t="s">
        <v>2202</v>
      </c>
      <c r="F429" s="186" t="s">
        <v>2334</v>
      </c>
      <c r="G429" s="186" t="s">
        <v>3782</v>
      </c>
      <c r="H429" s="186" t="s">
        <v>3778</v>
      </c>
      <c r="I429" s="186" t="s">
        <v>2178</v>
      </c>
      <c r="J429" s="186" t="s">
        <v>1214</v>
      </c>
      <c r="K429" s="184"/>
      <c r="L429" s="187" t="str">
        <f t="shared" si="13"/>
        <v>700.401401.3800.10205.025.4000.0000.000.0000.0000</v>
      </c>
      <c r="M429" s="187" t="s">
        <v>2608</v>
      </c>
      <c r="N429" s="191">
        <v>700</v>
      </c>
      <c r="O429" s="199">
        <v>401401</v>
      </c>
      <c r="P429" s="195" t="s">
        <v>6840</v>
      </c>
      <c r="Q429" s="200" t="s">
        <v>6849</v>
      </c>
      <c r="R429" s="195" t="s">
        <v>6692</v>
      </c>
      <c r="S429" s="200" t="s">
        <v>6841</v>
      </c>
      <c r="T429" s="191" t="s">
        <v>2202</v>
      </c>
      <c r="U429" s="190" t="s">
        <v>2178</v>
      </c>
      <c r="V429" s="167" t="s">
        <v>2202</v>
      </c>
      <c r="W429" s="167" t="s">
        <v>2202</v>
      </c>
      <c r="X429" s="170" t="s">
        <v>6671</v>
      </c>
      <c r="Y429" s="170" t="s">
        <v>6842</v>
      </c>
      <c r="Z429" s="170" t="s">
        <v>6843</v>
      </c>
      <c r="AA429" s="170" t="s">
        <v>1431</v>
      </c>
      <c r="AB429" s="184" t="s">
        <v>6865</v>
      </c>
      <c r="AC429" s="186" t="s">
        <v>2202</v>
      </c>
      <c r="AD429" s="170">
        <f>VLOOKUP(O429,CSAcctMap!A:B,2,FALSE)</f>
        <v>510000</v>
      </c>
      <c r="AE429" s="170" t="str">
        <f ca="1">VLOOKUP(AD429,CSAcctMap!B:F,5,FALSE)</f>
        <v>Long Distance Revenue</v>
      </c>
    </row>
    <row r="430" spans="1:31" x14ac:dyDescent="0.2">
      <c r="A430" s="170" t="str">
        <f t="shared" si="12"/>
        <v>700.510000.0000.00000.255.002.000</v>
      </c>
      <c r="B430" s="184" t="s">
        <v>6865</v>
      </c>
      <c r="C430" s="185" t="s">
        <v>4649</v>
      </c>
      <c r="D430" s="186" t="s">
        <v>523</v>
      </c>
      <c r="E430" s="186" t="s">
        <v>2202</v>
      </c>
      <c r="F430" s="186" t="s">
        <v>2334</v>
      </c>
      <c r="G430" s="186" t="s">
        <v>3782</v>
      </c>
      <c r="H430" s="186" t="s">
        <v>3777</v>
      </c>
      <c r="I430" s="186" t="s">
        <v>2178</v>
      </c>
      <c r="J430" s="186" t="s">
        <v>1214</v>
      </c>
      <c r="K430" s="184"/>
      <c r="L430" s="187" t="str">
        <f t="shared" si="13"/>
        <v>700.401401.3800.10207.025.4000.0000.000.0000.0000</v>
      </c>
      <c r="M430" s="187" t="s">
        <v>2608</v>
      </c>
      <c r="N430" s="191">
        <v>700</v>
      </c>
      <c r="O430" s="199">
        <v>401401</v>
      </c>
      <c r="P430" s="195" t="s">
        <v>6840</v>
      </c>
      <c r="Q430" s="200" t="s">
        <v>6850</v>
      </c>
      <c r="R430" s="195" t="s">
        <v>6692</v>
      </c>
      <c r="S430" s="200" t="s">
        <v>6841</v>
      </c>
      <c r="T430" s="191" t="s">
        <v>2202</v>
      </c>
      <c r="U430" s="190" t="s">
        <v>2178</v>
      </c>
      <c r="V430" s="167" t="s">
        <v>2202</v>
      </c>
      <c r="W430" s="167" t="s">
        <v>2202</v>
      </c>
      <c r="X430" s="170" t="s">
        <v>6671</v>
      </c>
      <c r="Y430" s="170" t="s">
        <v>6842</v>
      </c>
      <c r="Z430" s="170" t="s">
        <v>6843</v>
      </c>
      <c r="AA430" s="170" t="s">
        <v>1431</v>
      </c>
      <c r="AB430" s="184" t="s">
        <v>6865</v>
      </c>
      <c r="AC430" s="186" t="s">
        <v>2202</v>
      </c>
      <c r="AD430" s="170">
        <f>VLOOKUP(O430,CSAcctMap!A:B,2,FALSE)</f>
        <v>510000</v>
      </c>
      <c r="AE430" s="170" t="str">
        <f ca="1">VLOOKUP(AD430,CSAcctMap!B:F,5,FALSE)</f>
        <v>Long Distance Revenue</v>
      </c>
    </row>
    <row r="431" spans="1:31" x14ac:dyDescent="0.2">
      <c r="A431" s="170" t="str">
        <f t="shared" si="12"/>
        <v>700.510000.0000.00000.255.006.000</v>
      </c>
      <c r="B431" s="184" t="s">
        <v>6865</v>
      </c>
      <c r="C431" s="185" t="s">
        <v>4649</v>
      </c>
      <c r="D431" s="186" t="s">
        <v>523</v>
      </c>
      <c r="E431" s="186" t="s">
        <v>2202</v>
      </c>
      <c r="F431" s="186" t="s">
        <v>2334</v>
      </c>
      <c r="G431" s="186" t="s">
        <v>3782</v>
      </c>
      <c r="H431" s="186" t="s">
        <v>4738</v>
      </c>
      <c r="I431" s="186" t="s">
        <v>2178</v>
      </c>
      <c r="J431" s="186" t="s">
        <v>1214</v>
      </c>
      <c r="K431" s="184"/>
      <c r="L431" s="187" t="str">
        <f t="shared" si="13"/>
        <v>700.401401.0000.12601.025.4000.0000.000.0000.0000</v>
      </c>
      <c r="M431" s="187" t="s">
        <v>2608</v>
      </c>
      <c r="N431" s="191">
        <v>700</v>
      </c>
      <c r="O431" s="199">
        <v>401401</v>
      </c>
      <c r="P431" s="195" t="s">
        <v>2202</v>
      </c>
      <c r="Q431" s="200" t="s">
        <v>6851</v>
      </c>
      <c r="R431" s="195" t="s">
        <v>6692</v>
      </c>
      <c r="S431" s="200" t="s">
        <v>6841</v>
      </c>
      <c r="T431" s="191" t="s">
        <v>2202</v>
      </c>
      <c r="U431" s="190" t="s">
        <v>2178</v>
      </c>
      <c r="V431" s="167" t="s">
        <v>2202</v>
      </c>
      <c r="W431" s="167" t="s">
        <v>2202</v>
      </c>
      <c r="X431" s="170" t="s">
        <v>6671</v>
      </c>
      <c r="Y431" s="170" t="s">
        <v>6842</v>
      </c>
      <c r="Z431" s="170" t="s">
        <v>6847</v>
      </c>
      <c r="AA431" s="170" t="s">
        <v>6848</v>
      </c>
      <c r="AB431" s="184" t="s">
        <v>6865</v>
      </c>
      <c r="AC431" s="186" t="s">
        <v>2202</v>
      </c>
      <c r="AD431" s="170">
        <f>VLOOKUP(O431,CSAcctMap!A:B,2,FALSE)</f>
        <v>510000</v>
      </c>
      <c r="AE431" s="170" t="str">
        <f ca="1">VLOOKUP(AD431,CSAcctMap!B:F,5,FALSE)</f>
        <v>Long Distance Revenue</v>
      </c>
    </row>
    <row r="432" spans="1:31" x14ac:dyDescent="0.2">
      <c r="A432" s="170" t="str">
        <f t="shared" si="12"/>
        <v>700.510000.0000.00000.255.008.000</v>
      </c>
      <c r="B432" s="184" t="s">
        <v>6865</v>
      </c>
      <c r="C432" s="185" t="s">
        <v>4649</v>
      </c>
      <c r="D432" s="186" t="s">
        <v>523</v>
      </c>
      <c r="E432" s="186" t="s">
        <v>2202</v>
      </c>
      <c r="F432" s="186" t="s">
        <v>2334</v>
      </c>
      <c r="G432" s="186" t="s">
        <v>3782</v>
      </c>
      <c r="H432" s="186" t="s">
        <v>4739</v>
      </c>
      <c r="I432" s="186" t="s">
        <v>2178</v>
      </c>
      <c r="J432" s="186" t="s">
        <v>1214</v>
      </c>
      <c r="K432" s="184"/>
      <c r="L432" s="187" t="str">
        <f t="shared" si="13"/>
        <v>700.401401.0000.10001.025.4000.0000.000.0000.0000</v>
      </c>
      <c r="M432" s="187" t="s">
        <v>2608</v>
      </c>
      <c r="N432" s="191">
        <v>700</v>
      </c>
      <c r="O432" s="199">
        <v>401401</v>
      </c>
      <c r="P432" s="195" t="s">
        <v>2202</v>
      </c>
      <c r="Q432" s="200" t="s">
        <v>6852</v>
      </c>
      <c r="R432" s="195" t="s">
        <v>6692</v>
      </c>
      <c r="S432" s="200" t="s">
        <v>6841</v>
      </c>
      <c r="T432" s="191" t="s">
        <v>2202</v>
      </c>
      <c r="U432" s="190" t="s">
        <v>2178</v>
      </c>
      <c r="V432" s="167" t="s">
        <v>2202</v>
      </c>
      <c r="W432" s="167" t="s">
        <v>2202</v>
      </c>
      <c r="X432" s="170" t="s">
        <v>6671</v>
      </c>
      <c r="Y432" s="170" t="s">
        <v>6842</v>
      </c>
      <c r="Z432" s="170" t="s">
        <v>6847</v>
      </c>
      <c r="AA432" s="170" t="s">
        <v>6848</v>
      </c>
      <c r="AB432" s="184" t="s">
        <v>6865</v>
      </c>
      <c r="AC432" s="186" t="s">
        <v>2202</v>
      </c>
      <c r="AD432" s="170">
        <f>VLOOKUP(O432,CSAcctMap!A:B,2,FALSE)</f>
        <v>510000</v>
      </c>
      <c r="AE432" s="170" t="str">
        <f ca="1">VLOOKUP(AD432,CSAcctMap!B:F,5,FALSE)</f>
        <v>Long Distance Revenue</v>
      </c>
    </row>
    <row r="433" spans="1:31" x14ac:dyDescent="0.2">
      <c r="A433" s="170" t="str">
        <f t="shared" si="12"/>
        <v>700.510000.0000.00000.255.009.000</v>
      </c>
      <c r="B433" s="184" t="s">
        <v>6865</v>
      </c>
      <c r="C433" s="185" t="s">
        <v>4649</v>
      </c>
      <c r="D433" s="186" t="s">
        <v>523</v>
      </c>
      <c r="E433" s="186" t="s">
        <v>2202</v>
      </c>
      <c r="F433" s="186" t="s">
        <v>2334</v>
      </c>
      <c r="G433" s="186" t="s">
        <v>3782</v>
      </c>
      <c r="H433" s="186" t="s">
        <v>4216</v>
      </c>
      <c r="I433" s="186" t="s">
        <v>2178</v>
      </c>
      <c r="J433" s="186" t="s">
        <v>1214</v>
      </c>
      <c r="K433" s="184"/>
      <c r="L433" s="187" t="str">
        <f t="shared" si="13"/>
        <v>700.401401.4100.11301.025.4000.0000.000.0000.0000</v>
      </c>
      <c r="M433" s="187" t="s">
        <v>2608</v>
      </c>
      <c r="N433" s="191">
        <v>700</v>
      </c>
      <c r="O433" s="199">
        <v>401401</v>
      </c>
      <c r="P433" s="195" t="s">
        <v>1343</v>
      </c>
      <c r="Q433" s="200" t="s">
        <v>6411</v>
      </c>
      <c r="R433" s="195" t="s">
        <v>6692</v>
      </c>
      <c r="S433" s="200" t="s">
        <v>6841</v>
      </c>
      <c r="T433" s="191" t="s">
        <v>2202</v>
      </c>
      <c r="U433" s="190" t="s">
        <v>2178</v>
      </c>
      <c r="V433" s="167" t="s">
        <v>2202</v>
      </c>
      <c r="W433" s="167" t="s">
        <v>2202</v>
      </c>
      <c r="X433" s="170" t="s">
        <v>6671</v>
      </c>
      <c r="Y433" s="170" t="s">
        <v>6842</v>
      </c>
      <c r="Z433" s="170" t="s">
        <v>6847</v>
      </c>
      <c r="AA433" s="170" t="s">
        <v>6848</v>
      </c>
      <c r="AB433" s="184" t="s">
        <v>6865</v>
      </c>
      <c r="AC433" s="186" t="s">
        <v>2202</v>
      </c>
      <c r="AD433" s="170">
        <f>VLOOKUP(O433,CSAcctMap!A:B,2,FALSE)</f>
        <v>510000</v>
      </c>
      <c r="AE433" s="170" t="str">
        <f ca="1">VLOOKUP(AD433,CSAcctMap!B:F,5,FALSE)</f>
        <v>Long Distance Revenue</v>
      </c>
    </row>
    <row r="434" spans="1:31" x14ac:dyDescent="0.2">
      <c r="A434" s="170" t="str">
        <f t="shared" si="12"/>
        <v>700.510000.0000.00000.255.099.000</v>
      </c>
      <c r="B434" s="184" t="s">
        <v>6865</v>
      </c>
      <c r="C434" s="185" t="s">
        <v>4649</v>
      </c>
      <c r="D434" s="186" t="s">
        <v>523</v>
      </c>
      <c r="E434" s="186" t="s">
        <v>2202</v>
      </c>
      <c r="F434" s="186" t="s">
        <v>2334</v>
      </c>
      <c r="G434" s="186" t="s">
        <v>3782</v>
      </c>
      <c r="H434" s="186" t="s">
        <v>2455</v>
      </c>
      <c r="I434" s="186" t="s">
        <v>2178</v>
      </c>
      <c r="J434" s="186" t="s">
        <v>1214</v>
      </c>
      <c r="K434" s="184"/>
      <c r="L434" s="187" t="str">
        <f t="shared" si="13"/>
        <v>700.401401.4100.00000.025.4000.0000.000.0000.0000</v>
      </c>
      <c r="M434" s="187" t="s">
        <v>2608</v>
      </c>
      <c r="N434" s="191">
        <v>700</v>
      </c>
      <c r="O434" s="199">
        <v>401401</v>
      </c>
      <c r="P434" s="195" t="s">
        <v>1343</v>
      </c>
      <c r="Q434" s="191" t="s">
        <v>2334</v>
      </c>
      <c r="R434" s="195" t="s">
        <v>6692</v>
      </c>
      <c r="S434" s="200" t="s">
        <v>6841</v>
      </c>
      <c r="T434" s="191" t="s">
        <v>2202</v>
      </c>
      <c r="U434" s="190" t="s">
        <v>2178</v>
      </c>
      <c r="V434" s="167" t="s">
        <v>2202</v>
      </c>
      <c r="W434" s="167" t="s">
        <v>2202</v>
      </c>
      <c r="X434" s="170" t="s">
        <v>6671</v>
      </c>
      <c r="Y434" s="170" t="s">
        <v>6842</v>
      </c>
      <c r="Z434" s="170" t="s">
        <v>6847</v>
      </c>
      <c r="AA434" s="170" t="s">
        <v>6848</v>
      </c>
      <c r="AB434" s="184" t="s">
        <v>6865</v>
      </c>
      <c r="AC434" s="186" t="s">
        <v>2202</v>
      </c>
      <c r="AD434" s="170">
        <f>VLOOKUP(O434,CSAcctMap!A:B,2,FALSE)</f>
        <v>510000</v>
      </c>
      <c r="AE434" s="170" t="str">
        <f ca="1">VLOOKUP(AD434,CSAcctMap!B:F,5,FALSE)</f>
        <v>Long Distance Revenue</v>
      </c>
    </row>
    <row r="435" spans="1:31" x14ac:dyDescent="0.2">
      <c r="A435" s="170" t="str">
        <f t="shared" si="12"/>
        <v>700.510000.0000.00000.257.000.000</v>
      </c>
      <c r="B435" s="184" t="s">
        <v>6865</v>
      </c>
      <c r="C435" s="185" t="s">
        <v>4649</v>
      </c>
      <c r="D435" s="186" t="s">
        <v>523</v>
      </c>
      <c r="E435" s="186" t="s">
        <v>2202</v>
      </c>
      <c r="F435" s="186" t="s">
        <v>2334</v>
      </c>
      <c r="G435" s="186" t="s">
        <v>2835</v>
      </c>
      <c r="H435" s="186" t="s">
        <v>2178</v>
      </c>
      <c r="I435" s="186" t="s">
        <v>2178</v>
      </c>
      <c r="J435" s="186" t="s">
        <v>1214</v>
      </c>
      <c r="K435" s="184"/>
      <c r="L435" s="187" t="str">
        <f t="shared" si="13"/>
        <v>700.401401.0000.00000.025.4000.0000.000.0000.0000</v>
      </c>
      <c r="M435" s="187" t="s">
        <v>2608</v>
      </c>
      <c r="N435" s="191">
        <v>700</v>
      </c>
      <c r="O435" s="199">
        <v>401401</v>
      </c>
      <c r="P435" s="195" t="s">
        <v>2202</v>
      </c>
      <c r="Q435" s="191" t="s">
        <v>2334</v>
      </c>
      <c r="R435" s="195" t="s">
        <v>6692</v>
      </c>
      <c r="S435" s="200" t="s">
        <v>6841</v>
      </c>
      <c r="T435" s="191" t="s">
        <v>2202</v>
      </c>
      <c r="U435" s="190" t="s">
        <v>2178</v>
      </c>
      <c r="V435" s="167" t="s">
        <v>2202</v>
      </c>
      <c r="W435" s="167" t="s">
        <v>2202</v>
      </c>
      <c r="X435" s="170" t="s">
        <v>6671</v>
      </c>
      <c r="Y435" s="170" t="s">
        <v>6842</v>
      </c>
      <c r="Z435" s="170" t="s">
        <v>6847</v>
      </c>
      <c r="AA435" s="170" t="s">
        <v>6848</v>
      </c>
      <c r="AB435" s="184" t="s">
        <v>6865</v>
      </c>
      <c r="AC435" s="186" t="s">
        <v>2202</v>
      </c>
      <c r="AD435" s="170">
        <f>VLOOKUP(O435,CSAcctMap!A:B,2,FALSE)</f>
        <v>510000</v>
      </c>
      <c r="AE435" s="170" t="str">
        <f ca="1">VLOOKUP(AD435,CSAcctMap!B:F,5,FALSE)</f>
        <v>Long Distance Revenue</v>
      </c>
    </row>
    <row r="436" spans="1:31" x14ac:dyDescent="0.2">
      <c r="A436" s="170" t="str">
        <f t="shared" si="12"/>
        <v>700.510000.0000.00000.255.005.000</v>
      </c>
      <c r="B436" s="184" t="s">
        <v>6865</v>
      </c>
      <c r="C436" s="185" t="s">
        <v>4649</v>
      </c>
      <c r="D436" s="186" t="s">
        <v>523</v>
      </c>
      <c r="E436" s="186" t="s">
        <v>2202</v>
      </c>
      <c r="F436" s="186" t="s">
        <v>2334</v>
      </c>
      <c r="G436" s="186" t="s">
        <v>3782</v>
      </c>
      <c r="H436" s="186" t="s">
        <v>3776</v>
      </c>
      <c r="I436" s="186" t="s">
        <v>2178</v>
      </c>
      <c r="J436" s="186" t="s">
        <v>1214</v>
      </c>
      <c r="K436" s="184"/>
      <c r="L436" s="187" t="str">
        <f t="shared" si="13"/>
        <v>700.401401.3800.12601.025.4000.0000.000.0000.0000</v>
      </c>
      <c r="M436" s="187" t="s">
        <v>2608</v>
      </c>
      <c r="N436" s="191">
        <v>700</v>
      </c>
      <c r="O436" s="199">
        <v>401401</v>
      </c>
      <c r="P436" s="195" t="s">
        <v>6840</v>
      </c>
      <c r="Q436" s="200" t="s">
        <v>6851</v>
      </c>
      <c r="R436" s="195" t="s">
        <v>6692</v>
      </c>
      <c r="S436" s="200" t="s">
        <v>6841</v>
      </c>
      <c r="T436" s="191" t="s">
        <v>2202</v>
      </c>
      <c r="U436" s="190" t="s">
        <v>2178</v>
      </c>
      <c r="V436" s="167" t="s">
        <v>2202</v>
      </c>
      <c r="W436" s="167" t="s">
        <v>2202</v>
      </c>
      <c r="X436" s="170" t="s">
        <v>6671</v>
      </c>
      <c r="Y436" s="170" t="s">
        <v>6842</v>
      </c>
      <c r="Z436" s="170" t="s">
        <v>6843</v>
      </c>
      <c r="AA436" s="170" t="s">
        <v>1431</v>
      </c>
      <c r="AB436" s="184" t="s">
        <v>6865</v>
      </c>
      <c r="AC436" s="186" t="s">
        <v>2202</v>
      </c>
      <c r="AD436" s="170">
        <f>VLOOKUP(O436,CSAcctMap!A:B,2,FALSE)</f>
        <v>510000</v>
      </c>
      <c r="AE436" s="170" t="str">
        <f ca="1">VLOOKUP(AD436,CSAcctMap!B:F,5,FALSE)</f>
        <v>Long Distance Revenue</v>
      </c>
    </row>
    <row r="437" spans="1:31" x14ac:dyDescent="0.2">
      <c r="A437" s="170" t="str">
        <f t="shared" si="12"/>
        <v>700.510000.0000.00000.430.000.000</v>
      </c>
      <c r="B437" s="184" t="s">
        <v>6865</v>
      </c>
      <c r="C437" s="185" t="s">
        <v>4649</v>
      </c>
      <c r="D437" s="186" t="s">
        <v>523</v>
      </c>
      <c r="E437" s="186" t="s">
        <v>2202</v>
      </c>
      <c r="F437" s="186" t="s">
        <v>2334</v>
      </c>
      <c r="G437" s="186" t="s">
        <v>1565</v>
      </c>
      <c r="H437" s="186" t="s">
        <v>2178</v>
      </c>
      <c r="I437" s="186" t="s">
        <v>2178</v>
      </c>
      <c r="J437" s="186" t="s">
        <v>1214</v>
      </c>
      <c r="K437" s="184"/>
      <c r="L437" s="187" t="str">
        <f t="shared" si="13"/>
        <v>700.401401.0000.00000.043.4000.0000.000.0000.0000</v>
      </c>
      <c r="M437" s="187" t="s">
        <v>2608</v>
      </c>
      <c r="N437" s="191">
        <v>700</v>
      </c>
      <c r="O437" s="199">
        <v>401401</v>
      </c>
      <c r="P437" s="195" t="s">
        <v>2202</v>
      </c>
      <c r="Q437" s="191" t="s">
        <v>2334</v>
      </c>
      <c r="R437" s="195" t="s">
        <v>6755</v>
      </c>
      <c r="S437" s="200" t="s">
        <v>6841</v>
      </c>
      <c r="T437" s="191" t="s">
        <v>2202</v>
      </c>
      <c r="U437" s="190" t="s">
        <v>2178</v>
      </c>
      <c r="V437" s="167" t="s">
        <v>2202</v>
      </c>
      <c r="W437" s="167" t="s">
        <v>2202</v>
      </c>
      <c r="X437" s="170" t="s">
        <v>6671</v>
      </c>
      <c r="Y437" s="170" t="s">
        <v>6842</v>
      </c>
      <c r="Z437" s="170" t="s">
        <v>6847</v>
      </c>
      <c r="AA437" s="170" t="s">
        <v>6848</v>
      </c>
      <c r="AB437" s="184" t="s">
        <v>6865</v>
      </c>
      <c r="AC437" s="186" t="s">
        <v>2202</v>
      </c>
      <c r="AD437" s="170">
        <f>VLOOKUP(O437,CSAcctMap!A:B,2,FALSE)</f>
        <v>510000</v>
      </c>
      <c r="AE437" s="170" t="str">
        <f ca="1">VLOOKUP(AD437,CSAcctMap!B:F,5,FALSE)</f>
        <v>Long Distance Revenue</v>
      </c>
    </row>
    <row r="438" spans="1:31" x14ac:dyDescent="0.2">
      <c r="A438" s="170" t="str">
        <f t="shared" si="12"/>
        <v>700.510000.0000.00000.010.000.000</v>
      </c>
      <c r="B438" s="184" t="s">
        <v>6865</v>
      </c>
      <c r="C438" s="185" t="s">
        <v>4649</v>
      </c>
      <c r="D438" s="186" t="s">
        <v>523</v>
      </c>
      <c r="E438" s="186" t="s">
        <v>2202</v>
      </c>
      <c r="F438" s="186" t="s">
        <v>2334</v>
      </c>
      <c r="G438" s="186" t="s">
        <v>2179</v>
      </c>
      <c r="H438" s="186" t="s">
        <v>2178</v>
      </c>
      <c r="I438" s="186" t="s">
        <v>2178</v>
      </c>
      <c r="J438" s="186" t="s">
        <v>1214</v>
      </c>
      <c r="K438" s="184"/>
      <c r="L438" s="187" t="str">
        <f t="shared" si="13"/>
        <v>700.401401.3800.00000.001.4000.0000.000.0000.0000</v>
      </c>
      <c r="M438" s="187" t="s">
        <v>2608</v>
      </c>
      <c r="N438" s="191">
        <v>700</v>
      </c>
      <c r="O438" s="199">
        <v>401401</v>
      </c>
      <c r="P438" s="195" t="s">
        <v>6840</v>
      </c>
      <c r="Q438" s="191" t="s">
        <v>2334</v>
      </c>
      <c r="R438" s="195" t="s">
        <v>3778</v>
      </c>
      <c r="S438" s="200" t="s">
        <v>6841</v>
      </c>
      <c r="T438" s="191" t="s">
        <v>2202</v>
      </c>
      <c r="U438" s="190" t="s">
        <v>2178</v>
      </c>
      <c r="V438" s="167" t="s">
        <v>2202</v>
      </c>
      <c r="W438" s="167" t="s">
        <v>2202</v>
      </c>
      <c r="X438" s="170" t="s">
        <v>6671</v>
      </c>
      <c r="Y438" s="170" t="s">
        <v>6842</v>
      </c>
      <c r="Z438" s="170" t="s">
        <v>6843</v>
      </c>
      <c r="AA438" s="170" t="s">
        <v>1431</v>
      </c>
      <c r="AB438" s="184" t="s">
        <v>6865</v>
      </c>
      <c r="AC438" s="186" t="s">
        <v>2202</v>
      </c>
      <c r="AD438" s="170">
        <f>VLOOKUP(O438,CSAcctMap!A:B,2,FALSE)</f>
        <v>510000</v>
      </c>
      <c r="AE438" s="170" t="str">
        <f ca="1">VLOOKUP(AD438,CSAcctMap!B:F,5,FALSE)</f>
        <v>Long Distance Revenue</v>
      </c>
    </row>
    <row r="439" spans="1:31" x14ac:dyDescent="0.2">
      <c r="A439" s="170" t="str">
        <f t="shared" si="12"/>
        <v>700.510000.0000.00000.015.000.000</v>
      </c>
      <c r="B439" s="184" t="s">
        <v>6865</v>
      </c>
      <c r="C439" s="185" t="s">
        <v>4649</v>
      </c>
      <c r="D439" s="186" t="s">
        <v>523</v>
      </c>
      <c r="E439" s="186" t="s">
        <v>2202</v>
      </c>
      <c r="F439" s="186" t="s">
        <v>2334</v>
      </c>
      <c r="G439" s="186" t="s">
        <v>2180</v>
      </c>
      <c r="H439" s="186" t="s">
        <v>2178</v>
      </c>
      <c r="I439" s="186" t="s">
        <v>2178</v>
      </c>
      <c r="J439" s="186" t="s">
        <v>1214</v>
      </c>
      <c r="K439" s="184"/>
      <c r="L439" s="187" t="str">
        <f t="shared" si="13"/>
        <v>700.401401.0000.00000.001.4000.0000.000.0000.0000</v>
      </c>
      <c r="M439" s="187" t="s">
        <v>2608</v>
      </c>
      <c r="N439" s="191">
        <v>700</v>
      </c>
      <c r="O439" s="199">
        <v>401401</v>
      </c>
      <c r="P439" s="195" t="s">
        <v>2202</v>
      </c>
      <c r="Q439" s="191" t="s">
        <v>2334</v>
      </c>
      <c r="R439" s="195" t="s">
        <v>3778</v>
      </c>
      <c r="S439" s="200" t="s">
        <v>6841</v>
      </c>
      <c r="T439" s="191" t="s">
        <v>2202</v>
      </c>
      <c r="U439" s="190" t="s">
        <v>2178</v>
      </c>
      <c r="V439" s="167" t="s">
        <v>2202</v>
      </c>
      <c r="W439" s="167" t="s">
        <v>2202</v>
      </c>
      <c r="X439" s="170" t="s">
        <v>6671</v>
      </c>
      <c r="Y439" s="170" t="s">
        <v>6842</v>
      </c>
      <c r="Z439" s="170" t="s">
        <v>6847</v>
      </c>
      <c r="AA439" s="170" t="s">
        <v>6848</v>
      </c>
      <c r="AB439" s="184" t="s">
        <v>6865</v>
      </c>
      <c r="AC439" s="186" t="s">
        <v>2202</v>
      </c>
      <c r="AD439" s="170">
        <f>VLOOKUP(O439,CSAcctMap!A:B,2,FALSE)</f>
        <v>510000</v>
      </c>
      <c r="AE439" s="170" t="str">
        <f ca="1">VLOOKUP(AD439,CSAcctMap!B:F,5,FALSE)</f>
        <v>Long Distance Revenue</v>
      </c>
    </row>
    <row r="440" spans="1:31" x14ac:dyDescent="0.2">
      <c r="A440" s="170" t="str">
        <f t="shared" si="12"/>
        <v>700.510000.0000.00000.437.000.000</v>
      </c>
      <c r="B440" s="184" t="s">
        <v>6865</v>
      </c>
      <c r="C440" s="185" t="s">
        <v>4649</v>
      </c>
      <c r="D440" s="186" t="s">
        <v>523</v>
      </c>
      <c r="E440" s="186" t="s">
        <v>2202</v>
      </c>
      <c r="F440" s="186" t="s">
        <v>2334</v>
      </c>
      <c r="G440" s="186" t="s">
        <v>1567</v>
      </c>
      <c r="H440" s="186" t="s">
        <v>2178</v>
      </c>
      <c r="I440" s="186" t="s">
        <v>2178</v>
      </c>
      <c r="J440" s="186" t="s">
        <v>1214</v>
      </c>
      <c r="K440" s="184"/>
      <c r="L440" s="187" t="str">
        <f t="shared" si="13"/>
        <v>700.401401.4100.00000.043.4000.0000.000.0000.0000</v>
      </c>
      <c r="M440" s="187" t="s">
        <v>2608</v>
      </c>
      <c r="N440" s="191">
        <v>700</v>
      </c>
      <c r="O440" s="199">
        <v>401401</v>
      </c>
      <c r="P440" s="195" t="s">
        <v>1343</v>
      </c>
      <c r="Q440" s="191" t="s">
        <v>2334</v>
      </c>
      <c r="R440" s="195" t="s">
        <v>6755</v>
      </c>
      <c r="S440" s="200" t="s">
        <v>6841</v>
      </c>
      <c r="T440" s="191" t="s">
        <v>2202</v>
      </c>
      <c r="U440" s="190" t="s">
        <v>2178</v>
      </c>
      <c r="V440" s="167" t="s">
        <v>2202</v>
      </c>
      <c r="W440" s="167" t="s">
        <v>2202</v>
      </c>
      <c r="X440" s="170" t="s">
        <v>6671</v>
      </c>
      <c r="Y440" s="170" t="s">
        <v>6842</v>
      </c>
      <c r="Z440" s="170" t="s">
        <v>6847</v>
      </c>
      <c r="AA440" s="170" t="s">
        <v>6848</v>
      </c>
      <c r="AB440" s="184" t="s">
        <v>6865</v>
      </c>
      <c r="AC440" s="186" t="s">
        <v>2202</v>
      </c>
      <c r="AD440" s="170">
        <f>VLOOKUP(O440,CSAcctMap!A:B,2,FALSE)</f>
        <v>510000</v>
      </c>
      <c r="AE440" s="170" t="str">
        <f ca="1">VLOOKUP(AD440,CSAcctMap!B:F,5,FALSE)</f>
        <v>Long Distance Revenue</v>
      </c>
    </row>
    <row r="441" spans="1:31" x14ac:dyDescent="0.2">
      <c r="A441" s="170" t="str">
        <f t="shared" si="12"/>
        <v>700.510000.0000.00000.017.000.000</v>
      </c>
      <c r="B441" s="184" t="s">
        <v>6865</v>
      </c>
      <c r="C441" s="185" t="s">
        <v>4649</v>
      </c>
      <c r="D441" s="186" t="s">
        <v>523</v>
      </c>
      <c r="E441" s="186" t="s">
        <v>2202</v>
      </c>
      <c r="F441" s="186" t="s">
        <v>2334</v>
      </c>
      <c r="G441" s="186" t="s">
        <v>2833</v>
      </c>
      <c r="H441" s="186" t="s">
        <v>2178</v>
      </c>
      <c r="I441" s="186" t="s">
        <v>2178</v>
      </c>
      <c r="J441" s="186" t="s">
        <v>1214</v>
      </c>
      <c r="K441" s="184"/>
      <c r="L441" s="187" t="str">
        <f t="shared" si="13"/>
        <v>700.401401.0000.00000.001.4000.0000.000.0000.0000</v>
      </c>
      <c r="M441" s="187" t="s">
        <v>2608</v>
      </c>
      <c r="N441" s="191">
        <v>700</v>
      </c>
      <c r="O441" s="199">
        <v>401401</v>
      </c>
      <c r="P441" s="195" t="s">
        <v>2202</v>
      </c>
      <c r="Q441" s="191" t="s">
        <v>2334</v>
      </c>
      <c r="R441" s="195" t="s">
        <v>3778</v>
      </c>
      <c r="S441" s="200" t="s">
        <v>6841</v>
      </c>
      <c r="T441" s="191" t="s">
        <v>2202</v>
      </c>
      <c r="U441" s="190" t="s">
        <v>2178</v>
      </c>
      <c r="V441" s="167" t="s">
        <v>2202</v>
      </c>
      <c r="W441" s="167" t="s">
        <v>2202</v>
      </c>
      <c r="X441" s="170" t="s">
        <v>6671</v>
      </c>
      <c r="Y441" s="170" t="s">
        <v>6842</v>
      </c>
      <c r="Z441" s="170" t="s">
        <v>6847</v>
      </c>
      <c r="AA441" s="170" t="s">
        <v>6848</v>
      </c>
      <c r="AB441" s="184" t="s">
        <v>6865</v>
      </c>
      <c r="AC441" s="186" t="s">
        <v>2202</v>
      </c>
      <c r="AD441" s="170">
        <f>VLOOKUP(O441,CSAcctMap!A:B,2,FALSE)</f>
        <v>510000</v>
      </c>
      <c r="AE441" s="170" t="str">
        <f ca="1">VLOOKUP(AD441,CSAcctMap!B:F,5,FALSE)</f>
        <v>Long Distance Revenue</v>
      </c>
    </row>
    <row r="442" spans="1:31" x14ac:dyDescent="0.2">
      <c r="A442" s="170" t="str">
        <f t="shared" si="12"/>
        <v>700.510000.0000.00000.435.000.000</v>
      </c>
      <c r="B442" s="184" t="s">
        <v>6865</v>
      </c>
      <c r="C442" s="185" t="s">
        <v>4649</v>
      </c>
      <c r="D442" s="186" t="s">
        <v>523</v>
      </c>
      <c r="E442" s="186" t="s">
        <v>2202</v>
      </c>
      <c r="F442" s="186" t="s">
        <v>2334</v>
      </c>
      <c r="G442" s="186" t="s">
        <v>1566</v>
      </c>
      <c r="H442" s="186" t="s">
        <v>2178</v>
      </c>
      <c r="I442" s="186" t="s">
        <v>2178</v>
      </c>
      <c r="J442" s="186" t="s">
        <v>1214</v>
      </c>
      <c r="K442" s="184"/>
      <c r="L442" s="187" t="str">
        <f t="shared" si="13"/>
        <v>700.401401.3800.00000.043.4000.0000.000.0000.0000</v>
      </c>
      <c r="M442" s="187" t="s">
        <v>2608</v>
      </c>
      <c r="N442" s="191">
        <v>700</v>
      </c>
      <c r="O442" s="199">
        <v>401401</v>
      </c>
      <c r="P442" s="195" t="s">
        <v>6840</v>
      </c>
      <c r="Q442" s="191" t="s">
        <v>2334</v>
      </c>
      <c r="R442" s="195" t="s">
        <v>6755</v>
      </c>
      <c r="S442" s="200" t="s">
        <v>6841</v>
      </c>
      <c r="T442" s="191" t="s">
        <v>2202</v>
      </c>
      <c r="U442" s="190" t="s">
        <v>2178</v>
      </c>
      <c r="V442" s="167" t="s">
        <v>2202</v>
      </c>
      <c r="W442" s="167" t="s">
        <v>2202</v>
      </c>
      <c r="X442" s="170" t="s">
        <v>6671</v>
      </c>
      <c r="Y442" s="170" t="s">
        <v>6842</v>
      </c>
      <c r="Z442" s="170" t="s">
        <v>6843</v>
      </c>
      <c r="AA442" s="170" t="s">
        <v>1431</v>
      </c>
      <c r="AB442" s="184" t="s">
        <v>6865</v>
      </c>
      <c r="AC442" s="186" t="s">
        <v>2202</v>
      </c>
      <c r="AD442" s="170">
        <f>VLOOKUP(O442,CSAcctMap!A:B,2,FALSE)</f>
        <v>510000</v>
      </c>
      <c r="AE442" s="170" t="str">
        <f ca="1">VLOOKUP(AD442,CSAcctMap!B:F,5,FALSE)</f>
        <v>Long Distance Revenue</v>
      </c>
    </row>
    <row r="443" spans="1:31" x14ac:dyDescent="0.2">
      <c r="A443" s="170" t="str">
        <f t="shared" si="12"/>
        <v>700.510500.0000.00000.250.000.000</v>
      </c>
      <c r="B443" s="184" t="s">
        <v>6866</v>
      </c>
      <c r="C443" s="185" t="s">
        <v>4649</v>
      </c>
      <c r="D443" s="186" t="s">
        <v>3325</v>
      </c>
      <c r="E443" s="186" t="s">
        <v>2202</v>
      </c>
      <c r="F443" s="186" t="s">
        <v>2334</v>
      </c>
      <c r="G443" s="186" t="s">
        <v>4648</v>
      </c>
      <c r="H443" s="186" t="s">
        <v>2178</v>
      </c>
      <c r="I443" s="186" t="s">
        <v>2178</v>
      </c>
      <c r="J443" s="186" t="s">
        <v>1214</v>
      </c>
      <c r="K443" s="184"/>
      <c r="L443" s="187" t="str">
        <f t="shared" si="13"/>
        <v>700.401401.0000.00000.025.4000.0000.000.0000.0000</v>
      </c>
      <c r="M443" s="187" t="s">
        <v>2608</v>
      </c>
      <c r="N443" s="191">
        <v>700</v>
      </c>
      <c r="O443" s="199">
        <v>401401</v>
      </c>
      <c r="P443" s="195" t="s">
        <v>2202</v>
      </c>
      <c r="Q443" s="191" t="s">
        <v>2334</v>
      </c>
      <c r="R443" s="195" t="s">
        <v>6692</v>
      </c>
      <c r="S443" s="200" t="s">
        <v>6841</v>
      </c>
      <c r="T443" s="191" t="s">
        <v>2202</v>
      </c>
      <c r="U443" s="190" t="s">
        <v>2178</v>
      </c>
      <c r="V443" s="167" t="s">
        <v>2202</v>
      </c>
      <c r="W443" s="167" t="s">
        <v>2202</v>
      </c>
      <c r="X443" s="170" t="s">
        <v>6671</v>
      </c>
      <c r="Y443" s="170" t="s">
        <v>6842</v>
      </c>
      <c r="Z443" s="170" t="s">
        <v>6847</v>
      </c>
      <c r="AA443" s="170" t="s">
        <v>6848</v>
      </c>
      <c r="AB443" s="184" t="s">
        <v>6866</v>
      </c>
      <c r="AC443" s="186" t="s">
        <v>2202</v>
      </c>
      <c r="AD443" s="170">
        <f>VLOOKUP(O443,CSAcctMap!A:B,2,FALSE)</f>
        <v>510000</v>
      </c>
      <c r="AE443" s="170" t="str">
        <f ca="1">VLOOKUP(AD443,CSAcctMap!B:F,5,FALSE)</f>
        <v>Long Distance Revenue</v>
      </c>
    </row>
    <row r="444" spans="1:31" x14ac:dyDescent="0.2">
      <c r="A444" s="170" t="str">
        <f t="shared" si="12"/>
        <v>700.510500.0000.00000.250.000.100</v>
      </c>
      <c r="B444" s="184" t="s">
        <v>6866</v>
      </c>
      <c r="C444" s="185" t="s">
        <v>4649</v>
      </c>
      <c r="D444" s="186" t="s">
        <v>3325</v>
      </c>
      <c r="E444" s="186" t="s">
        <v>2202</v>
      </c>
      <c r="F444" s="186" t="s">
        <v>2334</v>
      </c>
      <c r="G444" s="186" t="s">
        <v>4648</v>
      </c>
      <c r="H444" s="186" t="s">
        <v>2178</v>
      </c>
      <c r="I444" s="186" t="s">
        <v>555</v>
      </c>
      <c r="J444" s="186" t="s">
        <v>1214</v>
      </c>
      <c r="K444" s="184"/>
      <c r="L444" s="187" t="str">
        <f t="shared" si="13"/>
        <v>700.401401.4100.00000.025.4000.0000.100.0000.0000</v>
      </c>
      <c r="M444" s="187" t="s">
        <v>2608</v>
      </c>
      <c r="N444" s="191">
        <v>700</v>
      </c>
      <c r="O444" s="199">
        <v>401401</v>
      </c>
      <c r="P444" s="195" t="s">
        <v>1343</v>
      </c>
      <c r="Q444" s="191" t="s">
        <v>2334</v>
      </c>
      <c r="R444" s="195" t="s">
        <v>6692</v>
      </c>
      <c r="S444" s="200" t="s">
        <v>6841</v>
      </c>
      <c r="T444" s="191" t="s">
        <v>2202</v>
      </c>
      <c r="U444" s="190" t="s">
        <v>555</v>
      </c>
      <c r="V444" s="167" t="s">
        <v>2202</v>
      </c>
      <c r="W444" s="167" t="s">
        <v>2202</v>
      </c>
      <c r="X444" s="170" t="s">
        <v>6671</v>
      </c>
      <c r="Y444" s="170" t="s">
        <v>6842</v>
      </c>
      <c r="Z444" s="170" t="s">
        <v>6847</v>
      </c>
      <c r="AA444" s="170" t="s">
        <v>6848</v>
      </c>
      <c r="AB444" s="184" t="s">
        <v>6866</v>
      </c>
      <c r="AC444" s="186" t="s">
        <v>2202</v>
      </c>
      <c r="AD444" s="170">
        <f>VLOOKUP(O444,CSAcctMap!A:B,2,FALSE)</f>
        <v>510000</v>
      </c>
      <c r="AE444" s="170" t="str">
        <f ca="1">VLOOKUP(AD444,CSAcctMap!B:F,5,FALSE)</f>
        <v>Long Distance Revenue</v>
      </c>
    </row>
    <row r="445" spans="1:31" x14ac:dyDescent="0.2">
      <c r="A445" s="170" t="str">
        <f t="shared" si="12"/>
        <v>700.510500.0000.00000.250.000.400</v>
      </c>
      <c r="B445" s="184" t="s">
        <v>6866</v>
      </c>
      <c r="C445" s="185" t="s">
        <v>4649</v>
      </c>
      <c r="D445" s="186" t="s">
        <v>3325</v>
      </c>
      <c r="E445" s="186" t="s">
        <v>2202</v>
      </c>
      <c r="F445" s="186" t="s">
        <v>2334</v>
      </c>
      <c r="G445" s="186" t="s">
        <v>4648</v>
      </c>
      <c r="H445" s="186" t="s">
        <v>2178</v>
      </c>
      <c r="I445" s="186" t="s">
        <v>897</v>
      </c>
      <c r="J445" s="186" t="s">
        <v>1214</v>
      </c>
      <c r="K445" s="184"/>
      <c r="L445" s="187" t="str">
        <f t="shared" si="13"/>
        <v>700.401401.4100.00000.025.4000.0000.400.0000.0000</v>
      </c>
      <c r="M445" s="187" t="s">
        <v>2608</v>
      </c>
      <c r="N445" s="191">
        <v>700</v>
      </c>
      <c r="O445" s="199">
        <v>401401</v>
      </c>
      <c r="P445" s="195" t="s">
        <v>1343</v>
      </c>
      <c r="Q445" s="191" t="s">
        <v>2334</v>
      </c>
      <c r="R445" s="195" t="s">
        <v>6692</v>
      </c>
      <c r="S445" s="200" t="s">
        <v>6841</v>
      </c>
      <c r="T445" s="191" t="s">
        <v>2202</v>
      </c>
      <c r="U445" s="190" t="s">
        <v>897</v>
      </c>
      <c r="V445" s="167" t="s">
        <v>2202</v>
      </c>
      <c r="W445" s="167" t="s">
        <v>2202</v>
      </c>
      <c r="X445" s="170" t="s">
        <v>6671</v>
      </c>
      <c r="Y445" s="170" t="s">
        <v>6842</v>
      </c>
      <c r="Z445" s="170" t="s">
        <v>6847</v>
      </c>
      <c r="AA445" s="170" t="s">
        <v>6848</v>
      </c>
      <c r="AB445" s="184" t="s">
        <v>6866</v>
      </c>
      <c r="AC445" s="186" t="s">
        <v>2202</v>
      </c>
      <c r="AD445" s="170">
        <f>VLOOKUP(O445,CSAcctMap!A:B,2,FALSE)</f>
        <v>510000</v>
      </c>
      <c r="AE445" s="170" t="str">
        <f ca="1">VLOOKUP(AD445,CSAcctMap!B:F,5,FALSE)</f>
        <v>Long Distance Revenue</v>
      </c>
    </row>
    <row r="446" spans="1:31" x14ac:dyDescent="0.2">
      <c r="A446" s="170" t="str">
        <f t="shared" si="12"/>
        <v>700.510500.0000.00000.250.000.500</v>
      </c>
      <c r="B446" s="184" t="s">
        <v>6866</v>
      </c>
      <c r="C446" s="185" t="s">
        <v>4649</v>
      </c>
      <c r="D446" s="186" t="s">
        <v>3325</v>
      </c>
      <c r="E446" s="186" t="s">
        <v>2202</v>
      </c>
      <c r="F446" s="186" t="s">
        <v>2334</v>
      </c>
      <c r="G446" s="186" t="s">
        <v>4648</v>
      </c>
      <c r="H446" s="186" t="s">
        <v>2178</v>
      </c>
      <c r="I446" s="186" t="s">
        <v>558</v>
      </c>
      <c r="J446" s="186" t="s">
        <v>1214</v>
      </c>
      <c r="K446" s="184"/>
      <c r="L446" s="187" t="str">
        <f t="shared" si="13"/>
        <v>700.401401.4100.00000.025.4000.0000.500.0000.0000</v>
      </c>
      <c r="M446" s="187" t="s">
        <v>2608</v>
      </c>
      <c r="N446" s="191">
        <v>700</v>
      </c>
      <c r="O446" s="199">
        <v>401401</v>
      </c>
      <c r="P446" s="195" t="s">
        <v>1343</v>
      </c>
      <c r="Q446" s="191" t="s">
        <v>2334</v>
      </c>
      <c r="R446" s="195" t="s">
        <v>6692</v>
      </c>
      <c r="S446" s="200" t="s">
        <v>6841</v>
      </c>
      <c r="T446" s="191" t="s">
        <v>2202</v>
      </c>
      <c r="U446" s="190" t="s">
        <v>558</v>
      </c>
      <c r="V446" s="167" t="s">
        <v>2202</v>
      </c>
      <c r="W446" s="167" t="s">
        <v>2202</v>
      </c>
      <c r="X446" s="170" t="s">
        <v>6671</v>
      </c>
      <c r="Y446" s="170" t="s">
        <v>6842</v>
      </c>
      <c r="Z446" s="170" t="s">
        <v>6847</v>
      </c>
      <c r="AA446" s="170" t="s">
        <v>6848</v>
      </c>
      <c r="AB446" s="184" t="s">
        <v>6866</v>
      </c>
      <c r="AC446" s="186" t="s">
        <v>2202</v>
      </c>
      <c r="AD446" s="170">
        <f>VLOOKUP(O446,CSAcctMap!A:B,2,FALSE)</f>
        <v>510000</v>
      </c>
      <c r="AE446" s="170" t="str">
        <f ca="1">VLOOKUP(AD446,CSAcctMap!B:F,5,FALSE)</f>
        <v>Long Distance Revenue</v>
      </c>
    </row>
    <row r="447" spans="1:31" x14ac:dyDescent="0.2">
      <c r="A447" s="170" t="str">
        <f t="shared" si="12"/>
        <v>700.510500.0000.00000.250.000.600</v>
      </c>
      <c r="B447" s="184" t="s">
        <v>6866</v>
      </c>
      <c r="C447" s="185" t="s">
        <v>4649</v>
      </c>
      <c r="D447" s="186" t="s">
        <v>3325</v>
      </c>
      <c r="E447" s="186" t="s">
        <v>2202</v>
      </c>
      <c r="F447" s="186" t="s">
        <v>2334</v>
      </c>
      <c r="G447" s="186" t="s">
        <v>4648</v>
      </c>
      <c r="H447" s="186" t="s">
        <v>2178</v>
      </c>
      <c r="I447" s="186" t="s">
        <v>554</v>
      </c>
      <c r="J447" s="186" t="s">
        <v>1214</v>
      </c>
      <c r="K447" s="184"/>
      <c r="L447" s="187" t="str">
        <f t="shared" si="13"/>
        <v>700.401401.4100.00000.025.4000.0000.600.0000.0000</v>
      </c>
      <c r="M447" s="187" t="s">
        <v>2608</v>
      </c>
      <c r="N447" s="191">
        <v>700</v>
      </c>
      <c r="O447" s="199">
        <v>401401</v>
      </c>
      <c r="P447" s="195" t="s">
        <v>1343</v>
      </c>
      <c r="Q447" s="191" t="s">
        <v>2334</v>
      </c>
      <c r="R447" s="195" t="s">
        <v>6692</v>
      </c>
      <c r="S447" s="200" t="s">
        <v>6841</v>
      </c>
      <c r="T447" s="191" t="s">
        <v>2202</v>
      </c>
      <c r="U447" s="190" t="s">
        <v>554</v>
      </c>
      <c r="V447" s="167" t="s">
        <v>2202</v>
      </c>
      <c r="W447" s="167" t="s">
        <v>2202</v>
      </c>
      <c r="X447" s="170" t="s">
        <v>6671</v>
      </c>
      <c r="Y447" s="170" t="s">
        <v>6842</v>
      </c>
      <c r="Z447" s="170" t="s">
        <v>6847</v>
      </c>
      <c r="AA447" s="170" t="s">
        <v>6848</v>
      </c>
      <c r="AB447" s="184" t="s">
        <v>6866</v>
      </c>
      <c r="AC447" s="186" t="s">
        <v>2202</v>
      </c>
      <c r="AD447" s="170">
        <f>VLOOKUP(O447,CSAcctMap!A:B,2,FALSE)</f>
        <v>510000</v>
      </c>
      <c r="AE447" s="170" t="str">
        <f ca="1">VLOOKUP(AD447,CSAcctMap!B:F,5,FALSE)</f>
        <v>Long Distance Revenue</v>
      </c>
    </row>
    <row r="448" spans="1:31" x14ac:dyDescent="0.2">
      <c r="A448" s="170" t="str">
        <f t="shared" si="12"/>
        <v>700.510500.0000.00000.250.000.800</v>
      </c>
      <c r="B448" s="184" t="s">
        <v>6866</v>
      </c>
      <c r="C448" s="185" t="s">
        <v>4649</v>
      </c>
      <c r="D448" s="186" t="s">
        <v>3325</v>
      </c>
      <c r="E448" s="186" t="s">
        <v>2202</v>
      </c>
      <c r="F448" s="186" t="s">
        <v>2334</v>
      </c>
      <c r="G448" s="186" t="s">
        <v>4648</v>
      </c>
      <c r="H448" s="186" t="s">
        <v>2178</v>
      </c>
      <c r="I448" s="186" t="s">
        <v>559</v>
      </c>
      <c r="J448" s="186" t="s">
        <v>1214</v>
      </c>
      <c r="K448" s="184"/>
      <c r="L448" s="187" t="str">
        <f t="shared" si="13"/>
        <v>700.401401.4100.00000.025.4000.0000.800.0000.0000</v>
      </c>
      <c r="M448" s="187" t="s">
        <v>2608</v>
      </c>
      <c r="N448" s="191">
        <v>700</v>
      </c>
      <c r="O448" s="199">
        <v>401401</v>
      </c>
      <c r="P448" s="195" t="s">
        <v>1343</v>
      </c>
      <c r="Q448" s="191" t="s">
        <v>2334</v>
      </c>
      <c r="R448" s="195" t="s">
        <v>6692</v>
      </c>
      <c r="S448" s="200" t="s">
        <v>6841</v>
      </c>
      <c r="T448" s="191" t="s">
        <v>2202</v>
      </c>
      <c r="U448" s="190" t="s">
        <v>559</v>
      </c>
      <c r="V448" s="167" t="s">
        <v>2202</v>
      </c>
      <c r="W448" s="167" t="s">
        <v>2202</v>
      </c>
      <c r="X448" s="170" t="s">
        <v>6671</v>
      </c>
      <c r="Y448" s="170" t="s">
        <v>6842</v>
      </c>
      <c r="Z448" s="170" t="s">
        <v>6847</v>
      </c>
      <c r="AA448" s="170" t="s">
        <v>6848</v>
      </c>
      <c r="AB448" s="184" t="s">
        <v>6866</v>
      </c>
      <c r="AC448" s="186" t="s">
        <v>2202</v>
      </c>
      <c r="AD448" s="170">
        <f>VLOOKUP(O448,CSAcctMap!A:B,2,FALSE)</f>
        <v>510000</v>
      </c>
      <c r="AE448" s="170" t="str">
        <f ca="1">VLOOKUP(AD448,CSAcctMap!B:F,5,FALSE)</f>
        <v>Long Distance Revenue</v>
      </c>
    </row>
    <row r="449" spans="1:31" x14ac:dyDescent="0.2">
      <c r="A449" s="170" t="str">
        <f t="shared" si="12"/>
        <v>700.510500.0000.00000.255.000.400</v>
      </c>
      <c r="B449" s="184" t="s">
        <v>6866</v>
      </c>
      <c r="C449" s="185" t="s">
        <v>4649</v>
      </c>
      <c r="D449" s="186" t="s">
        <v>3325</v>
      </c>
      <c r="E449" s="186" t="s">
        <v>2202</v>
      </c>
      <c r="F449" s="186" t="s">
        <v>2334</v>
      </c>
      <c r="G449" s="186" t="s">
        <v>3782</v>
      </c>
      <c r="H449" s="186" t="s">
        <v>2178</v>
      </c>
      <c r="I449" s="186" t="s">
        <v>897</v>
      </c>
      <c r="J449" s="186" t="s">
        <v>1214</v>
      </c>
      <c r="K449" s="184"/>
      <c r="L449" s="187" t="str">
        <f t="shared" si="13"/>
        <v>700.401401.3800.00000.025.4000.0000.400.0000.0000</v>
      </c>
      <c r="M449" s="187" t="s">
        <v>2608</v>
      </c>
      <c r="N449" s="191">
        <v>700</v>
      </c>
      <c r="O449" s="199">
        <v>401401</v>
      </c>
      <c r="P449" s="195" t="s">
        <v>6840</v>
      </c>
      <c r="Q449" s="191" t="s">
        <v>2334</v>
      </c>
      <c r="R449" s="195" t="s">
        <v>6692</v>
      </c>
      <c r="S449" s="200" t="s">
        <v>6841</v>
      </c>
      <c r="T449" s="191" t="s">
        <v>2202</v>
      </c>
      <c r="U449" s="190" t="s">
        <v>897</v>
      </c>
      <c r="V449" s="167" t="s">
        <v>2202</v>
      </c>
      <c r="W449" s="167" t="s">
        <v>2202</v>
      </c>
      <c r="X449" s="170" t="s">
        <v>6671</v>
      </c>
      <c r="Y449" s="170" t="s">
        <v>6842</v>
      </c>
      <c r="Z449" s="170" t="s">
        <v>6843</v>
      </c>
      <c r="AA449" s="170" t="s">
        <v>1431</v>
      </c>
      <c r="AB449" s="184" t="s">
        <v>6866</v>
      </c>
      <c r="AC449" s="186" t="s">
        <v>2202</v>
      </c>
      <c r="AD449" s="170">
        <f>VLOOKUP(O449,CSAcctMap!A:B,2,FALSE)</f>
        <v>510000</v>
      </c>
      <c r="AE449" s="170" t="str">
        <f ca="1">VLOOKUP(AD449,CSAcctMap!B:F,5,FALSE)</f>
        <v>Long Distance Revenue</v>
      </c>
    </row>
    <row r="450" spans="1:31" x14ac:dyDescent="0.2">
      <c r="A450" s="170" t="str">
        <f t="shared" si="12"/>
        <v>700.510500.0000.00000.255.000.500</v>
      </c>
      <c r="B450" s="184" t="s">
        <v>6866</v>
      </c>
      <c r="C450" s="185" t="s">
        <v>4649</v>
      </c>
      <c r="D450" s="186" t="s">
        <v>3325</v>
      </c>
      <c r="E450" s="186" t="s">
        <v>2202</v>
      </c>
      <c r="F450" s="186" t="s">
        <v>2334</v>
      </c>
      <c r="G450" s="186" t="s">
        <v>3782</v>
      </c>
      <c r="H450" s="186" t="s">
        <v>2178</v>
      </c>
      <c r="I450" s="186" t="s">
        <v>558</v>
      </c>
      <c r="J450" s="186" t="s">
        <v>1214</v>
      </c>
      <c r="K450" s="184"/>
      <c r="L450" s="187" t="str">
        <f t="shared" si="13"/>
        <v>700.401401.0000.00000.025.4000.0000.500.0000.0000</v>
      </c>
      <c r="M450" s="187" t="s">
        <v>2608</v>
      </c>
      <c r="N450" s="191">
        <v>700</v>
      </c>
      <c r="O450" s="199">
        <v>401401</v>
      </c>
      <c r="P450" s="195" t="s">
        <v>2202</v>
      </c>
      <c r="Q450" s="191" t="s">
        <v>2334</v>
      </c>
      <c r="R450" s="195" t="s">
        <v>6692</v>
      </c>
      <c r="S450" s="200" t="s">
        <v>6841</v>
      </c>
      <c r="T450" s="191" t="s">
        <v>2202</v>
      </c>
      <c r="U450" s="190" t="s">
        <v>558</v>
      </c>
      <c r="V450" s="167" t="s">
        <v>2202</v>
      </c>
      <c r="W450" s="167" t="s">
        <v>2202</v>
      </c>
      <c r="X450" s="170" t="s">
        <v>6671</v>
      </c>
      <c r="Y450" s="170" t="s">
        <v>6842</v>
      </c>
      <c r="Z450" s="170" t="s">
        <v>6847</v>
      </c>
      <c r="AA450" s="170" t="s">
        <v>6848</v>
      </c>
      <c r="AB450" s="184" t="s">
        <v>6866</v>
      </c>
      <c r="AC450" s="186" t="s">
        <v>2202</v>
      </c>
      <c r="AD450" s="170">
        <f>VLOOKUP(O450,CSAcctMap!A:B,2,FALSE)</f>
        <v>510000</v>
      </c>
      <c r="AE450" s="170" t="str">
        <f ca="1">VLOOKUP(AD450,CSAcctMap!B:F,5,FALSE)</f>
        <v>Long Distance Revenue</v>
      </c>
    </row>
    <row r="451" spans="1:31" x14ac:dyDescent="0.2">
      <c r="A451" s="170" t="str">
        <f t="shared" si="12"/>
        <v>700.510500.0000.00000.255.000.600</v>
      </c>
      <c r="B451" s="184" t="s">
        <v>6866</v>
      </c>
      <c r="C451" s="185" t="s">
        <v>4649</v>
      </c>
      <c r="D451" s="186" t="s">
        <v>3325</v>
      </c>
      <c r="E451" s="186" t="s">
        <v>2202</v>
      </c>
      <c r="F451" s="186" t="s">
        <v>2334</v>
      </c>
      <c r="G451" s="186" t="s">
        <v>3782</v>
      </c>
      <c r="H451" s="186" t="s">
        <v>2178</v>
      </c>
      <c r="I451" s="186" t="s">
        <v>554</v>
      </c>
      <c r="J451" s="186" t="s">
        <v>1214</v>
      </c>
      <c r="K451" s="184"/>
      <c r="L451" s="187" t="str">
        <f t="shared" si="13"/>
        <v>700.401401.0000.00000.025.4000.0000.600.0000.0000</v>
      </c>
      <c r="M451" s="187" t="s">
        <v>2608</v>
      </c>
      <c r="N451" s="191">
        <v>700</v>
      </c>
      <c r="O451" s="199">
        <v>401401</v>
      </c>
      <c r="P451" s="195" t="s">
        <v>2202</v>
      </c>
      <c r="Q451" s="191" t="s">
        <v>2334</v>
      </c>
      <c r="R451" s="195" t="s">
        <v>6692</v>
      </c>
      <c r="S451" s="200" t="s">
        <v>6841</v>
      </c>
      <c r="T451" s="191" t="s">
        <v>2202</v>
      </c>
      <c r="U451" s="190" t="s">
        <v>554</v>
      </c>
      <c r="V451" s="167" t="s">
        <v>2202</v>
      </c>
      <c r="W451" s="167" t="s">
        <v>2202</v>
      </c>
      <c r="X451" s="170" t="s">
        <v>6671</v>
      </c>
      <c r="Y451" s="170" t="s">
        <v>6842</v>
      </c>
      <c r="Z451" s="170" t="s">
        <v>6847</v>
      </c>
      <c r="AA451" s="170" t="s">
        <v>6848</v>
      </c>
      <c r="AB451" s="184" t="s">
        <v>6866</v>
      </c>
      <c r="AC451" s="186" t="s">
        <v>2202</v>
      </c>
      <c r="AD451" s="170">
        <f>VLOOKUP(O451,CSAcctMap!A:B,2,FALSE)</f>
        <v>510000</v>
      </c>
      <c r="AE451" s="170" t="str">
        <f ca="1">VLOOKUP(AD451,CSAcctMap!B:F,5,FALSE)</f>
        <v>Long Distance Revenue</v>
      </c>
    </row>
    <row r="452" spans="1:31" x14ac:dyDescent="0.2">
      <c r="A452" s="170" t="str">
        <f t="shared" si="12"/>
        <v>700.510500.0000.00000.255.000.800</v>
      </c>
      <c r="B452" s="184" t="s">
        <v>6866</v>
      </c>
      <c r="C452" s="185" t="s">
        <v>4649</v>
      </c>
      <c r="D452" s="186" t="s">
        <v>3325</v>
      </c>
      <c r="E452" s="186" t="s">
        <v>2202</v>
      </c>
      <c r="F452" s="186" t="s">
        <v>2334</v>
      </c>
      <c r="G452" s="186" t="s">
        <v>3782</v>
      </c>
      <c r="H452" s="186" t="s">
        <v>2178</v>
      </c>
      <c r="I452" s="186" t="s">
        <v>559</v>
      </c>
      <c r="J452" s="186" t="s">
        <v>1214</v>
      </c>
      <c r="K452" s="184"/>
      <c r="L452" s="187" t="str">
        <f t="shared" si="13"/>
        <v>700.401401.0000.00000.025.4000.0000.800.0000.0000</v>
      </c>
      <c r="M452" s="187" t="s">
        <v>2608</v>
      </c>
      <c r="N452" s="191">
        <v>700</v>
      </c>
      <c r="O452" s="199">
        <v>401401</v>
      </c>
      <c r="P452" s="195" t="s">
        <v>2202</v>
      </c>
      <c r="Q452" s="191" t="s">
        <v>2334</v>
      </c>
      <c r="R452" s="195" t="s">
        <v>6692</v>
      </c>
      <c r="S452" s="200" t="s">
        <v>6841</v>
      </c>
      <c r="T452" s="191" t="s">
        <v>2202</v>
      </c>
      <c r="U452" s="190" t="s">
        <v>559</v>
      </c>
      <c r="V452" s="167" t="s">
        <v>2202</v>
      </c>
      <c r="W452" s="167" t="s">
        <v>2202</v>
      </c>
      <c r="X452" s="170" t="s">
        <v>6671</v>
      </c>
      <c r="Y452" s="170" t="s">
        <v>6842</v>
      </c>
      <c r="Z452" s="170" t="s">
        <v>6847</v>
      </c>
      <c r="AA452" s="170" t="s">
        <v>6848</v>
      </c>
      <c r="AB452" s="184" t="s">
        <v>6866</v>
      </c>
      <c r="AC452" s="186" t="s">
        <v>2202</v>
      </c>
      <c r="AD452" s="170">
        <f>VLOOKUP(O452,CSAcctMap!A:B,2,FALSE)</f>
        <v>510000</v>
      </c>
      <c r="AE452" s="170" t="str">
        <f ca="1">VLOOKUP(AD452,CSAcctMap!B:F,5,FALSE)</f>
        <v>Long Distance Revenue</v>
      </c>
    </row>
    <row r="453" spans="1:31" x14ac:dyDescent="0.2">
      <c r="A453" s="170" t="str">
        <f t="shared" si="12"/>
        <v>700.510500.0000.00000.255.000.100</v>
      </c>
      <c r="B453" s="184" t="s">
        <v>6866</v>
      </c>
      <c r="C453" s="185" t="s">
        <v>4649</v>
      </c>
      <c r="D453" s="186" t="s">
        <v>3325</v>
      </c>
      <c r="E453" s="186" t="s">
        <v>2202</v>
      </c>
      <c r="F453" s="186" t="s">
        <v>2334</v>
      </c>
      <c r="G453" s="186" t="s">
        <v>3782</v>
      </c>
      <c r="H453" s="186" t="s">
        <v>2178</v>
      </c>
      <c r="I453" s="186" t="s">
        <v>555</v>
      </c>
      <c r="J453" s="186" t="s">
        <v>1214</v>
      </c>
      <c r="K453" s="184"/>
      <c r="L453" s="187" t="str">
        <f t="shared" si="13"/>
        <v>700.401401.0000.00000.025.4000.0000.100.0000.0000</v>
      </c>
      <c r="M453" s="187" t="s">
        <v>2608</v>
      </c>
      <c r="N453" s="191">
        <v>700</v>
      </c>
      <c r="O453" s="199">
        <v>401401</v>
      </c>
      <c r="P453" s="195" t="s">
        <v>2202</v>
      </c>
      <c r="Q453" s="191" t="s">
        <v>2334</v>
      </c>
      <c r="R453" s="195" t="s">
        <v>6692</v>
      </c>
      <c r="S453" s="200" t="s">
        <v>6841</v>
      </c>
      <c r="T453" s="191" t="s">
        <v>2202</v>
      </c>
      <c r="U453" s="190" t="s">
        <v>555</v>
      </c>
      <c r="V453" s="167" t="s">
        <v>2202</v>
      </c>
      <c r="W453" s="167" t="s">
        <v>2202</v>
      </c>
      <c r="X453" s="170" t="s">
        <v>6671</v>
      </c>
      <c r="Y453" s="170" t="s">
        <v>6842</v>
      </c>
      <c r="Z453" s="170" t="s">
        <v>6847</v>
      </c>
      <c r="AA453" s="170" t="s">
        <v>6848</v>
      </c>
      <c r="AB453" s="184" t="s">
        <v>6866</v>
      </c>
      <c r="AC453" s="186" t="s">
        <v>2202</v>
      </c>
      <c r="AD453" s="170">
        <f>VLOOKUP(O453,CSAcctMap!A:B,2,FALSE)</f>
        <v>510000</v>
      </c>
      <c r="AE453" s="170" t="str">
        <f ca="1">VLOOKUP(AD453,CSAcctMap!B:F,5,FALSE)</f>
        <v>Long Distance Revenue</v>
      </c>
    </row>
    <row r="454" spans="1:31" x14ac:dyDescent="0.2">
      <c r="A454" s="170" t="str">
        <f t="shared" ref="A454:A517" si="14">CONCATENATE(C454,".",D454,".",E454,".",F454,".",G454,".",H454,".",I454)</f>
        <v>700.510500.0000.00000.257.000.600</v>
      </c>
      <c r="B454" s="184" t="s">
        <v>6866</v>
      </c>
      <c r="C454" s="185" t="s">
        <v>4649</v>
      </c>
      <c r="D454" s="186" t="s">
        <v>3325</v>
      </c>
      <c r="E454" s="186" t="s">
        <v>2202</v>
      </c>
      <c r="F454" s="186" t="s">
        <v>2334</v>
      </c>
      <c r="G454" s="186" t="s">
        <v>2835</v>
      </c>
      <c r="H454" s="186" t="s">
        <v>2178</v>
      </c>
      <c r="I454" s="186" t="s">
        <v>554</v>
      </c>
      <c r="J454" s="186" t="s">
        <v>1214</v>
      </c>
      <c r="K454" s="184"/>
      <c r="L454" s="187" t="str">
        <f t="shared" ref="L454:L517" si="15">CONCATENATE(N454,".",O454,".",P454,".",Q454,".",R454,".",S454,".",T454,".",U454,".",V454,".",W454)</f>
        <v>700.401401.0000.00000.025.4000.0000.600.0000.0000</v>
      </c>
      <c r="M454" s="187" t="s">
        <v>2608</v>
      </c>
      <c r="N454" s="191">
        <v>700</v>
      </c>
      <c r="O454" s="199">
        <v>401401</v>
      </c>
      <c r="P454" s="195" t="s">
        <v>2202</v>
      </c>
      <c r="Q454" s="191" t="s">
        <v>2334</v>
      </c>
      <c r="R454" s="195" t="s">
        <v>6692</v>
      </c>
      <c r="S454" s="200" t="s">
        <v>6841</v>
      </c>
      <c r="T454" s="191" t="s">
        <v>2202</v>
      </c>
      <c r="U454" s="190" t="s">
        <v>554</v>
      </c>
      <c r="V454" s="167" t="s">
        <v>2202</v>
      </c>
      <c r="W454" s="167" t="s">
        <v>2202</v>
      </c>
      <c r="X454" s="170" t="s">
        <v>6671</v>
      </c>
      <c r="Y454" s="170" t="s">
        <v>6842</v>
      </c>
      <c r="Z454" s="170" t="s">
        <v>6847</v>
      </c>
      <c r="AA454" s="170" t="s">
        <v>6848</v>
      </c>
      <c r="AB454" s="184" t="s">
        <v>6866</v>
      </c>
      <c r="AC454" s="186" t="s">
        <v>2202</v>
      </c>
      <c r="AD454" s="170">
        <f>VLOOKUP(O454,CSAcctMap!A:B,2,FALSE)</f>
        <v>510000</v>
      </c>
      <c r="AE454" s="170" t="str">
        <f ca="1">VLOOKUP(AD454,CSAcctMap!B:F,5,FALSE)</f>
        <v>Long Distance Revenue</v>
      </c>
    </row>
    <row r="455" spans="1:31" x14ac:dyDescent="0.2">
      <c r="A455" s="170" t="str">
        <f t="shared" si="14"/>
        <v>700.541000.0000.00000.250.000.000</v>
      </c>
      <c r="B455" s="184" t="s">
        <v>6867</v>
      </c>
      <c r="C455" s="185" t="s">
        <v>4649</v>
      </c>
      <c r="D455" s="186" t="s">
        <v>1112</v>
      </c>
      <c r="E455" s="186" t="s">
        <v>2202</v>
      </c>
      <c r="F455" s="186" t="s">
        <v>2334</v>
      </c>
      <c r="G455" s="186" t="s">
        <v>4648</v>
      </c>
      <c r="H455" s="186" t="s">
        <v>2178</v>
      </c>
      <c r="I455" s="186" t="s">
        <v>2178</v>
      </c>
      <c r="J455" s="186" t="s">
        <v>1214</v>
      </c>
      <c r="K455" s="184"/>
      <c r="L455" s="187" t="str">
        <f t="shared" si="15"/>
        <v>700.401101.3800.00000.025.4150.0000.000.0000.0000</v>
      </c>
      <c r="M455" s="187" t="s">
        <v>4013</v>
      </c>
      <c r="N455" s="191">
        <v>700</v>
      </c>
      <c r="O455" s="199">
        <v>401101</v>
      </c>
      <c r="P455" s="195" t="s">
        <v>6840</v>
      </c>
      <c r="Q455" s="191" t="s">
        <v>2334</v>
      </c>
      <c r="R455" s="195" t="s">
        <v>6692</v>
      </c>
      <c r="S455" s="200" t="s">
        <v>6868</v>
      </c>
      <c r="T455" s="191" t="s">
        <v>2202</v>
      </c>
      <c r="U455" s="190" t="s">
        <v>2178</v>
      </c>
      <c r="V455" s="167" t="s">
        <v>2202</v>
      </c>
      <c r="W455" s="167" t="s">
        <v>2202</v>
      </c>
      <c r="X455" s="170" t="s">
        <v>6671</v>
      </c>
      <c r="Y455" s="170" t="s">
        <v>6842</v>
      </c>
      <c r="Z455" s="170" t="s">
        <v>6843</v>
      </c>
      <c r="AA455" s="170" t="s">
        <v>1431</v>
      </c>
      <c r="AB455" s="184" t="s">
        <v>6867</v>
      </c>
      <c r="AC455" s="186" t="s">
        <v>2202</v>
      </c>
      <c r="AD455" s="170">
        <f>VLOOKUP(O455,CSAcctMap!A:B,2,FALSE)</f>
        <v>500310</v>
      </c>
      <c r="AE455" s="170" t="str">
        <f ca="1">VLOOKUP(AD455,CSAcctMap!B:F,5,FALSE)</f>
        <v>Access</v>
      </c>
    </row>
    <row r="456" spans="1:31" x14ac:dyDescent="0.2">
      <c r="A456" s="170" t="str">
        <f t="shared" si="14"/>
        <v>700.541000.0000.00000.250.006.000</v>
      </c>
      <c r="B456" s="184" t="s">
        <v>6867</v>
      </c>
      <c r="C456" s="185" t="s">
        <v>4649</v>
      </c>
      <c r="D456" s="186" t="s">
        <v>1112</v>
      </c>
      <c r="E456" s="186" t="s">
        <v>2202</v>
      </c>
      <c r="F456" s="186" t="s">
        <v>2334</v>
      </c>
      <c r="G456" s="186" t="s">
        <v>4648</v>
      </c>
      <c r="H456" s="186" t="s">
        <v>4738</v>
      </c>
      <c r="I456" s="186" t="s">
        <v>2178</v>
      </c>
      <c r="J456" s="186" t="s">
        <v>1214</v>
      </c>
      <c r="K456" s="184"/>
      <c r="L456" s="187" t="str">
        <f t="shared" si="15"/>
        <v>700.401101.3800.12601.025.4150.0000.000.0000.0000</v>
      </c>
      <c r="M456" s="187" t="s">
        <v>4013</v>
      </c>
      <c r="N456" s="191">
        <v>700</v>
      </c>
      <c r="O456" s="199">
        <v>401101</v>
      </c>
      <c r="P456" s="195" t="s">
        <v>6840</v>
      </c>
      <c r="Q456" s="200" t="s">
        <v>6851</v>
      </c>
      <c r="R456" s="195" t="s">
        <v>6692</v>
      </c>
      <c r="S456" s="200" t="s">
        <v>6868</v>
      </c>
      <c r="T456" s="191" t="s">
        <v>2202</v>
      </c>
      <c r="U456" s="190" t="s">
        <v>2178</v>
      </c>
      <c r="V456" s="167" t="s">
        <v>2202</v>
      </c>
      <c r="W456" s="167" t="s">
        <v>2202</v>
      </c>
      <c r="X456" s="170" t="s">
        <v>6671</v>
      </c>
      <c r="Y456" s="170" t="s">
        <v>6842</v>
      </c>
      <c r="Z456" s="170" t="s">
        <v>6843</v>
      </c>
      <c r="AA456" s="170" t="s">
        <v>1431</v>
      </c>
      <c r="AB456" s="184" t="s">
        <v>6867</v>
      </c>
      <c r="AC456" s="186" t="s">
        <v>2202</v>
      </c>
      <c r="AD456" s="170">
        <f>VLOOKUP(O456,CSAcctMap!A:B,2,FALSE)</f>
        <v>500310</v>
      </c>
      <c r="AE456" s="170" t="str">
        <f ca="1">VLOOKUP(AD456,CSAcctMap!B:F,5,FALSE)</f>
        <v>Access</v>
      </c>
    </row>
    <row r="457" spans="1:31" x14ac:dyDescent="0.2">
      <c r="A457" s="170" t="str">
        <f t="shared" si="14"/>
        <v>700.541000.0000.00000.250.099.000</v>
      </c>
      <c r="B457" s="184" t="s">
        <v>6867</v>
      </c>
      <c r="C457" s="185" t="s">
        <v>4649</v>
      </c>
      <c r="D457" s="186" t="s">
        <v>1112</v>
      </c>
      <c r="E457" s="186" t="s">
        <v>2202</v>
      </c>
      <c r="F457" s="186" t="s">
        <v>2334</v>
      </c>
      <c r="G457" s="186" t="s">
        <v>4648</v>
      </c>
      <c r="H457" s="186" t="s">
        <v>2455</v>
      </c>
      <c r="I457" s="186" t="s">
        <v>2178</v>
      </c>
      <c r="J457" s="186" t="s">
        <v>1214</v>
      </c>
      <c r="K457" s="184"/>
      <c r="L457" s="187" t="str">
        <f t="shared" si="15"/>
        <v>700.401101.3810.00000.025.4150.0000.000.0000.0000</v>
      </c>
      <c r="M457" s="187" t="s">
        <v>4013</v>
      </c>
      <c r="N457" s="191">
        <v>700</v>
      </c>
      <c r="O457" s="199">
        <v>401101</v>
      </c>
      <c r="P457" s="195" t="s">
        <v>6844</v>
      </c>
      <c r="Q457" s="191" t="s">
        <v>2334</v>
      </c>
      <c r="R457" s="195" t="s">
        <v>6692</v>
      </c>
      <c r="S457" s="200" t="s">
        <v>6868</v>
      </c>
      <c r="T457" s="191" t="s">
        <v>2202</v>
      </c>
      <c r="U457" s="190" t="s">
        <v>2178</v>
      </c>
      <c r="V457" s="167" t="s">
        <v>2202</v>
      </c>
      <c r="W457" s="167" t="s">
        <v>2202</v>
      </c>
      <c r="X457" s="170" t="s">
        <v>6671</v>
      </c>
      <c r="Y457" s="170" t="s">
        <v>6842</v>
      </c>
      <c r="Z457" s="170" t="s">
        <v>6845</v>
      </c>
      <c r="AA457" s="170" t="s">
        <v>1431</v>
      </c>
      <c r="AB457" s="184" t="s">
        <v>6867</v>
      </c>
      <c r="AC457" s="186" t="s">
        <v>2202</v>
      </c>
      <c r="AD457" s="170">
        <f>VLOOKUP(O457,CSAcctMap!A:B,2,FALSE)</f>
        <v>500310</v>
      </c>
      <c r="AE457" s="170" t="str">
        <f ca="1">VLOOKUP(AD457,CSAcctMap!B:F,5,FALSE)</f>
        <v>Access</v>
      </c>
    </row>
    <row r="458" spans="1:31" x14ac:dyDescent="0.2">
      <c r="A458" s="170" t="str">
        <f t="shared" si="14"/>
        <v>700.541000.0000.00000.250.099.000</v>
      </c>
      <c r="B458" s="184" t="s">
        <v>6867</v>
      </c>
      <c r="C458" s="185" t="s">
        <v>4649</v>
      </c>
      <c r="D458" s="186" t="s">
        <v>1112</v>
      </c>
      <c r="E458" s="186" t="s">
        <v>2202</v>
      </c>
      <c r="F458" s="186" t="s">
        <v>2334</v>
      </c>
      <c r="G458" s="186" t="s">
        <v>4648</v>
      </c>
      <c r="H458" s="186" t="s">
        <v>2455</v>
      </c>
      <c r="I458" s="186" t="s">
        <v>2178</v>
      </c>
      <c r="J458" s="186" t="s">
        <v>1214</v>
      </c>
      <c r="K458" s="184"/>
      <c r="L458" s="187" t="str">
        <f t="shared" si="15"/>
        <v>700.401101.3810.10207.025.4150.0000.000.0000.0000</v>
      </c>
      <c r="M458" s="187" t="s">
        <v>4013</v>
      </c>
      <c r="N458" s="191">
        <v>700</v>
      </c>
      <c r="O458" s="199">
        <v>401101</v>
      </c>
      <c r="P458" s="195" t="s">
        <v>6844</v>
      </c>
      <c r="Q458" s="191" t="s">
        <v>6850</v>
      </c>
      <c r="R458" s="195" t="s">
        <v>6692</v>
      </c>
      <c r="S458" s="200" t="s">
        <v>6868</v>
      </c>
      <c r="T458" s="191" t="s">
        <v>2202</v>
      </c>
      <c r="U458" s="190" t="s">
        <v>2178</v>
      </c>
      <c r="V458" s="167" t="s">
        <v>2202</v>
      </c>
      <c r="W458" s="167" t="s">
        <v>2202</v>
      </c>
      <c r="X458" s="170" t="s">
        <v>6671</v>
      </c>
      <c r="Y458" s="170" t="s">
        <v>6842</v>
      </c>
      <c r="Z458" s="170" t="s">
        <v>6845</v>
      </c>
      <c r="AA458" s="170" t="s">
        <v>1431</v>
      </c>
      <c r="AB458" s="184" t="s">
        <v>6867</v>
      </c>
      <c r="AC458" s="186" t="s">
        <v>2202</v>
      </c>
      <c r="AD458" s="170">
        <f>VLOOKUP(O458,CSAcctMap!A:B,2,FALSE)</f>
        <v>500310</v>
      </c>
      <c r="AE458" s="170" t="str">
        <f ca="1">VLOOKUP(AD458,CSAcctMap!B:F,5,FALSE)</f>
        <v>Access</v>
      </c>
    </row>
    <row r="459" spans="1:31" x14ac:dyDescent="0.2">
      <c r="A459" s="170" t="str">
        <f t="shared" si="14"/>
        <v>700.541000.0000.19200.250.000.000</v>
      </c>
      <c r="B459" s="184" t="s">
        <v>6867</v>
      </c>
      <c r="C459" s="185" t="s">
        <v>4649</v>
      </c>
      <c r="D459" s="186" t="s">
        <v>1112</v>
      </c>
      <c r="E459" s="186" t="s">
        <v>2202</v>
      </c>
      <c r="F459" s="186" t="s">
        <v>2357</v>
      </c>
      <c r="G459" s="186" t="s">
        <v>4648</v>
      </c>
      <c r="H459" s="186" t="s">
        <v>2178</v>
      </c>
      <c r="I459" s="186" t="s">
        <v>2178</v>
      </c>
      <c r="J459" s="186" t="s">
        <v>1214</v>
      </c>
      <c r="K459" s="184"/>
      <c r="L459" s="187" t="str">
        <f t="shared" si="15"/>
        <v>700.401101.4100.00000.025.4150.0000.000.0000.0000</v>
      </c>
      <c r="M459" s="187" t="s">
        <v>4013</v>
      </c>
      <c r="N459" s="191">
        <v>700</v>
      </c>
      <c r="O459" s="199">
        <v>401101</v>
      </c>
      <c r="P459" s="195" t="s">
        <v>1343</v>
      </c>
      <c r="Q459" s="191" t="s">
        <v>2334</v>
      </c>
      <c r="R459" s="195" t="s">
        <v>6692</v>
      </c>
      <c r="S459" s="200" t="s">
        <v>6868</v>
      </c>
      <c r="T459" s="191" t="s">
        <v>2202</v>
      </c>
      <c r="U459" s="190" t="s">
        <v>2178</v>
      </c>
      <c r="V459" s="167" t="s">
        <v>2202</v>
      </c>
      <c r="W459" s="167" t="s">
        <v>2202</v>
      </c>
      <c r="X459" s="170" t="s">
        <v>6671</v>
      </c>
      <c r="Y459" s="170" t="s">
        <v>6842</v>
      </c>
      <c r="Z459" s="170" t="s">
        <v>6847</v>
      </c>
      <c r="AA459" s="170" t="s">
        <v>6848</v>
      </c>
      <c r="AB459" s="184" t="s">
        <v>6867</v>
      </c>
      <c r="AC459" s="186" t="s">
        <v>2202</v>
      </c>
      <c r="AD459" s="170">
        <f>VLOOKUP(O459,CSAcctMap!A:B,2,FALSE)</f>
        <v>500310</v>
      </c>
      <c r="AE459" s="170" t="str">
        <f ca="1">VLOOKUP(AD459,CSAcctMap!B:F,5,FALSE)</f>
        <v>Access</v>
      </c>
    </row>
    <row r="460" spans="1:31" x14ac:dyDescent="0.2">
      <c r="A460" s="170" t="str">
        <f t="shared" si="14"/>
        <v>700.541000.0000.19900.250.000.000</v>
      </c>
      <c r="B460" s="184" t="s">
        <v>6867</v>
      </c>
      <c r="C460" s="185" t="s">
        <v>4649</v>
      </c>
      <c r="D460" s="186" t="s">
        <v>1112</v>
      </c>
      <c r="E460" s="186" t="s">
        <v>2202</v>
      </c>
      <c r="F460" s="186" t="s">
        <v>2359</v>
      </c>
      <c r="G460" s="186" t="s">
        <v>4648</v>
      </c>
      <c r="H460" s="186" t="s">
        <v>2178</v>
      </c>
      <c r="I460" s="186" t="s">
        <v>2178</v>
      </c>
      <c r="J460" s="186" t="s">
        <v>1214</v>
      </c>
      <c r="K460" s="184"/>
      <c r="L460" s="187" t="str">
        <f t="shared" si="15"/>
        <v>700.401101.0000.00000.025.4150.0000.000.0000.0000</v>
      </c>
      <c r="M460" s="187" t="s">
        <v>4013</v>
      </c>
      <c r="N460" s="191">
        <v>700</v>
      </c>
      <c r="O460" s="199">
        <v>401101</v>
      </c>
      <c r="P460" s="195" t="s">
        <v>2202</v>
      </c>
      <c r="Q460" s="191" t="s">
        <v>2334</v>
      </c>
      <c r="R460" s="195" t="s">
        <v>6692</v>
      </c>
      <c r="S460" s="200" t="s">
        <v>6868</v>
      </c>
      <c r="T460" s="191" t="s">
        <v>2202</v>
      </c>
      <c r="U460" s="190" t="s">
        <v>2178</v>
      </c>
      <c r="V460" s="167" t="s">
        <v>2202</v>
      </c>
      <c r="W460" s="167" t="s">
        <v>2202</v>
      </c>
      <c r="X460" s="170" t="s">
        <v>6671</v>
      </c>
      <c r="Y460" s="170" t="s">
        <v>6842</v>
      </c>
      <c r="Z460" s="170" t="s">
        <v>6847</v>
      </c>
      <c r="AA460" s="170" t="s">
        <v>6848</v>
      </c>
      <c r="AB460" s="184" t="s">
        <v>6867</v>
      </c>
      <c r="AC460" s="186" t="s">
        <v>2202</v>
      </c>
      <c r="AD460" s="170">
        <f>VLOOKUP(O460,CSAcctMap!A:B,2,FALSE)</f>
        <v>500310</v>
      </c>
      <c r="AE460" s="170" t="str">
        <f ca="1">VLOOKUP(AD460,CSAcctMap!B:F,5,FALSE)</f>
        <v>Access</v>
      </c>
    </row>
    <row r="461" spans="1:31" x14ac:dyDescent="0.2">
      <c r="A461" s="170" t="str">
        <f t="shared" si="14"/>
        <v>700.542000.0000.00000.250.000.000</v>
      </c>
      <c r="B461" s="184" t="s">
        <v>6869</v>
      </c>
      <c r="C461" s="185" t="s">
        <v>4649</v>
      </c>
      <c r="D461" s="186" t="s">
        <v>6078</v>
      </c>
      <c r="E461" s="186" t="s">
        <v>2202</v>
      </c>
      <c r="F461" s="186" t="s">
        <v>2334</v>
      </c>
      <c r="G461" s="186" t="s">
        <v>4648</v>
      </c>
      <c r="H461" s="186" t="s">
        <v>2178</v>
      </c>
      <c r="I461" s="186" t="s">
        <v>2178</v>
      </c>
      <c r="J461" s="186" t="s">
        <v>1214</v>
      </c>
      <c r="K461" s="184"/>
      <c r="L461" s="187" t="str">
        <f t="shared" si="15"/>
        <v>700.401101.3800.00000.025.4200.0000.000.0000.0000</v>
      </c>
      <c r="M461" s="187" t="s">
        <v>4013</v>
      </c>
      <c r="N461" s="191">
        <v>700</v>
      </c>
      <c r="O461" s="199">
        <v>401101</v>
      </c>
      <c r="P461" s="195" t="s">
        <v>6840</v>
      </c>
      <c r="Q461" s="191" t="s">
        <v>2334</v>
      </c>
      <c r="R461" s="195" t="s">
        <v>6692</v>
      </c>
      <c r="S461" s="200" t="s">
        <v>6870</v>
      </c>
      <c r="T461" s="191" t="s">
        <v>2202</v>
      </c>
      <c r="U461" s="190" t="s">
        <v>2178</v>
      </c>
      <c r="V461" s="167" t="s">
        <v>2202</v>
      </c>
      <c r="W461" s="167" t="s">
        <v>2202</v>
      </c>
      <c r="X461" s="170" t="s">
        <v>6671</v>
      </c>
      <c r="Y461" s="170" t="s">
        <v>6842</v>
      </c>
      <c r="Z461" s="170" t="s">
        <v>6843</v>
      </c>
      <c r="AA461" s="170" t="s">
        <v>6871</v>
      </c>
      <c r="AB461" s="184" t="s">
        <v>6869</v>
      </c>
      <c r="AC461" s="186" t="s">
        <v>2202</v>
      </c>
      <c r="AD461" s="170">
        <f>VLOOKUP(O461,CSAcctMap!A:B,2,FALSE)</f>
        <v>500310</v>
      </c>
      <c r="AE461" s="170" t="str">
        <f ca="1">VLOOKUP(AD461,CSAcctMap!B:F,5,FALSE)</f>
        <v>Access</v>
      </c>
    </row>
    <row r="462" spans="1:31" x14ac:dyDescent="0.2">
      <c r="A462" s="170" t="str">
        <f t="shared" si="14"/>
        <v>700.542000.0000.00000.255.000.000</v>
      </c>
      <c r="B462" s="184" t="s">
        <v>6869</v>
      </c>
      <c r="C462" s="185" t="s">
        <v>4649</v>
      </c>
      <c r="D462" s="186" t="s">
        <v>6078</v>
      </c>
      <c r="E462" s="186" t="s">
        <v>2202</v>
      </c>
      <c r="F462" s="186" t="s">
        <v>2334</v>
      </c>
      <c r="G462" s="186" t="s">
        <v>3782</v>
      </c>
      <c r="H462" s="186" t="s">
        <v>2178</v>
      </c>
      <c r="I462" s="186" t="s">
        <v>2178</v>
      </c>
      <c r="J462" s="186" t="s">
        <v>1214</v>
      </c>
      <c r="K462" s="184"/>
      <c r="L462" s="187" t="str">
        <f t="shared" si="15"/>
        <v>700.401101.3800.00000.025.4200.0000.000.0000.0000</v>
      </c>
      <c r="M462" s="187" t="s">
        <v>4013</v>
      </c>
      <c r="N462" s="191">
        <v>700</v>
      </c>
      <c r="O462" s="199">
        <v>401101</v>
      </c>
      <c r="P462" s="195" t="s">
        <v>6840</v>
      </c>
      <c r="Q462" s="191" t="s">
        <v>2334</v>
      </c>
      <c r="R462" s="195" t="s">
        <v>6692</v>
      </c>
      <c r="S462" s="200" t="s">
        <v>6870</v>
      </c>
      <c r="T462" s="191" t="s">
        <v>2202</v>
      </c>
      <c r="U462" s="190" t="s">
        <v>2178</v>
      </c>
      <c r="V462" s="167" t="s">
        <v>2202</v>
      </c>
      <c r="W462" s="167" t="s">
        <v>2202</v>
      </c>
      <c r="X462" s="170" t="s">
        <v>6671</v>
      </c>
      <c r="Y462" s="170" t="s">
        <v>6842</v>
      </c>
      <c r="Z462" s="170" t="s">
        <v>6843</v>
      </c>
      <c r="AA462" s="170" t="s">
        <v>6871</v>
      </c>
      <c r="AB462" s="184" t="s">
        <v>6869</v>
      </c>
      <c r="AC462" s="186" t="s">
        <v>2202</v>
      </c>
      <c r="AD462" s="170">
        <f>VLOOKUP(O462,CSAcctMap!A:B,2,FALSE)</f>
        <v>500310</v>
      </c>
      <c r="AE462" s="170" t="str">
        <f ca="1">VLOOKUP(AD462,CSAcctMap!B:F,5,FALSE)</f>
        <v>Access</v>
      </c>
    </row>
    <row r="463" spans="1:31" x14ac:dyDescent="0.2">
      <c r="A463" s="170" t="str">
        <f t="shared" si="14"/>
        <v>700.542000.0000.00000.255.000.000</v>
      </c>
      <c r="B463" s="184" t="s">
        <v>6869</v>
      </c>
      <c r="C463" s="185" t="s">
        <v>4649</v>
      </c>
      <c r="D463" s="186" t="s">
        <v>6078</v>
      </c>
      <c r="E463" s="186" t="s">
        <v>2202</v>
      </c>
      <c r="F463" s="186" t="s">
        <v>2334</v>
      </c>
      <c r="G463" s="186" t="s">
        <v>3782</v>
      </c>
      <c r="H463" s="186" t="s">
        <v>2178</v>
      </c>
      <c r="I463" s="186" t="s">
        <v>2178</v>
      </c>
      <c r="J463" s="186" t="s">
        <v>1214</v>
      </c>
      <c r="K463" s="184"/>
      <c r="L463" s="187" t="str">
        <f t="shared" si="15"/>
        <v>700.401101.3810.00000.025.4200.0000.000.0000.0000</v>
      </c>
      <c r="M463" s="187" t="s">
        <v>4013</v>
      </c>
      <c r="N463" s="191">
        <v>700</v>
      </c>
      <c r="O463" s="199">
        <v>401101</v>
      </c>
      <c r="P463" s="195" t="s">
        <v>6844</v>
      </c>
      <c r="Q463" s="191" t="s">
        <v>2334</v>
      </c>
      <c r="R463" s="195" t="s">
        <v>6692</v>
      </c>
      <c r="S463" s="200" t="s">
        <v>6870</v>
      </c>
      <c r="T463" s="191" t="s">
        <v>2202</v>
      </c>
      <c r="U463" s="190" t="s">
        <v>2178</v>
      </c>
      <c r="V463" s="167" t="s">
        <v>2202</v>
      </c>
      <c r="W463" s="167" t="s">
        <v>2202</v>
      </c>
      <c r="X463" s="170" t="s">
        <v>6671</v>
      </c>
      <c r="Y463" s="170" t="s">
        <v>6842</v>
      </c>
      <c r="Z463" s="170" t="s">
        <v>6845</v>
      </c>
      <c r="AA463" s="170" t="s">
        <v>6871</v>
      </c>
      <c r="AB463" s="184" t="s">
        <v>6869</v>
      </c>
      <c r="AC463" s="186" t="s">
        <v>2202</v>
      </c>
      <c r="AD463" s="170">
        <f>VLOOKUP(O463,CSAcctMap!A:B,2,FALSE)</f>
        <v>500310</v>
      </c>
      <c r="AE463" s="170" t="str">
        <f ca="1">VLOOKUP(AD463,CSAcctMap!B:F,5,FALSE)</f>
        <v>Access</v>
      </c>
    </row>
    <row r="464" spans="1:31" x14ac:dyDescent="0.2">
      <c r="A464" s="170" t="str">
        <f t="shared" si="14"/>
        <v>700.542000.0000.00000.250.000.000</v>
      </c>
      <c r="B464" s="184" t="s">
        <v>6869</v>
      </c>
      <c r="C464" s="185" t="s">
        <v>4649</v>
      </c>
      <c r="D464" s="186" t="s">
        <v>6078</v>
      </c>
      <c r="E464" s="186" t="s">
        <v>2202</v>
      </c>
      <c r="F464" s="186" t="s">
        <v>2334</v>
      </c>
      <c r="G464" s="186" t="s">
        <v>4648</v>
      </c>
      <c r="H464" s="186" t="s">
        <v>2178</v>
      </c>
      <c r="I464" s="186" t="s">
        <v>2178</v>
      </c>
      <c r="J464" s="186" t="s">
        <v>1214</v>
      </c>
      <c r="K464" s="184"/>
      <c r="L464" s="187" t="str">
        <f t="shared" si="15"/>
        <v>700.401101.4100.00000.025.4200.0000.000.0000.0000</v>
      </c>
      <c r="M464" s="187" t="s">
        <v>4013</v>
      </c>
      <c r="N464" s="191">
        <v>700</v>
      </c>
      <c r="O464" s="199">
        <v>401101</v>
      </c>
      <c r="P464" s="195" t="s">
        <v>1343</v>
      </c>
      <c r="Q464" s="191" t="s">
        <v>2334</v>
      </c>
      <c r="R464" s="195" t="s">
        <v>6692</v>
      </c>
      <c r="S464" s="200" t="s">
        <v>6870</v>
      </c>
      <c r="T464" s="191" t="s">
        <v>2202</v>
      </c>
      <c r="U464" s="190" t="s">
        <v>2178</v>
      </c>
      <c r="V464" s="167" t="s">
        <v>2202</v>
      </c>
      <c r="W464" s="167" t="s">
        <v>2202</v>
      </c>
      <c r="X464" s="170" t="s">
        <v>6671</v>
      </c>
      <c r="Y464" s="170" t="s">
        <v>6842</v>
      </c>
      <c r="Z464" s="170" t="s">
        <v>6847</v>
      </c>
      <c r="AA464" s="170" t="s">
        <v>6848</v>
      </c>
      <c r="AB464" s="184" t="s">
        <v>6869</v>
      </c>
      <c r="AC464" s="186" t="s">
        <v>2202</v>
      </c>
      <c r="AD464" s="170">
        <f>VLOOKUP(O464,CSAcctMap!A:B,2,FALSE)</f>
        <v>500310</v>
      </c>
      <c r="AE464" s="170" t="str">
        <f ca="1">VLOOKUP(AD464,CSAcctMap!B:F,5,FALSE)</f>
        <v>Access</v>
      </c>
    </row>
    <row r="465" spans="1:31" x14ac:dyDescent="0.2">
      <c r="A465" s="170" t="str">
        <f t="shared" si="14"/>
        <v>700.542000.0000.00000.430.000.000</v>
      </c>
      <c r="B465" s="184" t="s">
        <v>6869</v>
      </c>
      <c r="C465" s="185" t="s">
        <v>4649</v>
      </c>
      <c r="D465" s="186" t="s">
        <v>6078</v>
      </c>
      <c r="E465" s="186" t="s">
        <v>2202</v>
      </c>
      <c r="F465" s="186" t="s">
        <v>2334</v>
      </c>
      <c r="G465" s="186" t="s">
        <v>1565</v>
      </c>
      <c r="H465" s="186" t="s">
        <v>2178</v>
      </c>
      <c r="I465" s="186" t="s">
        <v>2178</v>
      </c>
      <c r="J465" s="186" t="s">
        <v>1214</v>
      </c>
      <c r="K465" s="184"/>
      <c r="L465" s="187" t="str">
        <f t="shared" si="15"/>
        <v>700.401101.3800.00000.043.4200.0000.000.0000.0000</v>
      </c>
      <c r="M465" s="187" t="s">
        <v>4013</v>
      </c>
      <c r="N465" s="191">
        <v>700</v>
      </c>
      <c r="O465" s="199">
        <v>401101</v>
      </c>
      <c r="P465" s="195" t="s">
        <v>6840</v>
      </c>
      <c r="Q465" s="191" t="s">
        <v>2334</v>
      </c>
      <c r="R465" s="195" t="s">
        <v>6755</v>
      </c>
      <c r="S465" s="200" t="s">
        <v>6870</v>
      </c>
      <c r="T465" s="191" t="s">
        <v>2202</v>
      </c>
      <c r="U465" s="190" t="s">
        <v>2178</v>
      </c>
      <c r="V465" s="167" t="s">
        <v>2202</v>
      </c>
      <c r="W465" s="167" t="s">
        <v>2202</v>
      </c>
      <c r="X465" s="170" t="s">
        <v>6671</v>
      </c>
      <c r="Y465" s="170" t="s">
        <v>6842</v>
      </c>
      <c r="Z465" s="170" t="s">
        <v>6843</v>
      </c>
      <c r="AA465" s="170" t="s">
        <v>6871</v>
      </c>
      <c r="AB465" s="184" t="s">
        <v>6869</v>
      </c>
      <c r="AC465" s="186" t="s">
        <v>2202</v>
      </c>
      <c r="AD465" s="170">
        <f>VLOOKUP(O465,CSAcctMap!A:B,2,FALSE)</f>
        <v>500310</v>
      </c>
      <c r="AE465" s="170" t="str">
        <f ca="1">VLOOKUP(AD465,CSAcctMap!B:F,5,FALSE)</f>
        <v>Access</v>
      </c>
    </row>
    <row r="466" spans="1:31" x14ac:dyDescent="0.2">
      <c r="A466" s="170" t="str">
        <f t="shared" si="14"/>
        <v>700.542000.0000.00000.010.000.000</v>
      </c>
      <c r="B466" s="184" t="s">
        <v>6869</v>
      </c>
      <c r="C466" s="185" t="s">
        <v>4649</v>
      </c>
      <c r="D466" s="186" t="s">
        <v>6078</v>
      </c>
      <c r="E466" s="186" t="s">
        <v>2202</v>
      </c>
      <c r="F466" s="186" t="s">
        <v>2334</v>
      </c>
      <c r="G466" s="186" t="s">
        <v>2179</v>
      </c>
      <c r="H466" s="186" t="s">
        <v>2178</v>
      </c>
      <c r="I466" s="186" t="s">
        <v>2178</v>
      </c>
      <c r="J466" s="186" t="s">
        <v>1214</v>
      </c>
      <c r="K466" s="184"/>
      <c r="L466" s="187" t="str">
        <f t="shared" si="15"/>
        <v>700.401101.3800.00000.001.4200.0000.000.0000.0000</v>
      </c>
      <c r="M466" s="187" t="s">
        <v>4013</v>
      </c>
      <c r="N466" s="191">
        <v>700</v>
      </c>
      <c r="O466" s="199">
        <v>401101</v>
      </c>
      <c r="P466" s="195" t="s">
        <v>6840</v>
      </c>
      <c r="Q466" s="191" t="s">
        <v>2334</v>
      </c>
      <c r="R466" s="195" t="s">
        <v>3778</v>
      </c>
      <c r="S466" s="200" t="s">
        <v>6870</v>
      </c>
      <c r="T466" s="191" t="s">
        <v>2202</v>
      </c>
      <c r="U466" s="190" t="s">
        <v>2178</v>
      </c>
      <c r="V466" s="167" t="s">
        <v>2202</v>
      </c>
      <c r="W466" s="167" t="s">
        <v>2202</v>
      </c>
      <c r="X466" s="170" t="s">
        <v>6671</v>
      </c>
      <c r="Y466" s="170" t="s">
        <v>6842</v>
      </c>
      <c r="Z466" s="170" t="s">
        <v>6843</v>
      </c>
      <c r="AA466" s="170" t="s">
        <v>6871</v>
      </c>
      <c r="AB466" s="184" t="s">
        <v>6869</v>
      </c>
      <c r="AC466" s="186" t="s">
        <v>2202</v>
      </c>
      <c r="AD466" s="170">
        <f>VLOOKUP(O466,CSAcctMap!A:B,2,FALSE)</f>
        <v>500310</v>
      </c>
      <c r="AE466" s="170" t="str">
        <f ca="1">VLOOKUP(AD466,CSAcctMap!B:F,5,FALSE)</f>
        <v>Access</v>
      </c>
    </row>
    <row r="467" spans="1:31" x14ac:dyDescent="0.2">
      <c r="A467" s="170" t="str">
        <f t="shared" si="14"/>
        <v>700.542000.0000.00000.015.000.000</v>
      </c>
      <c r="B467" s="184" t="s">
        <v>6869</v>
      </c>
      <c r="C467" s="185" t="s">
        <v>4649</v>
      </c>
      <c r="D467" s="186" t="s">
        <v>6078</v>
      </c>
      <c r="E467" s="186" t="s">
        <v>2202</v>
      </c>
      <c r="F467" s="186" t="s">
        <v>2334</v>
      </c>
      <c r="G467" s="186" t="s">
        <v>2180</v>
      </c>
      <c r="H467" s="186" t="s">
        <v>2178</v>
      </c>
      <c r="I467" s="186" t="s">
        <v>2178</v>
      </c>
      <c r="J467" s="186" t="s">
        <v>1214</v>
      </c>
      <c r="K467" s="184"/>
      <c r="L467" s="187" t="str">
        <f t="shared" si="15"/>
        <v>700.401101.3800.00000.001.4200.0000.000.0000.0000</v>
      </c>
      <c r="M467" s="187" t="s">
        <v>4013</v>
      </c>
      <c r="N467" s="191">
        <v>700</v>
      </c>
      <c r="O467" s="199">
        <v>401101</v>
      </c>
      <c r="P467" s="195" t="s">
        <v>6840</v>
      </c>
      <c r="Q467" s="191" t="s">
        <v>2334</v>
      </c>
      <c r="R467" s="195" t="s">
        <v>3778</v>
      </c>
      <c r="S467" s="200" t="s">
        <v>6870</v>
      </c>
      <c r="T467" s="191" t="s">
        <v>2202</v>
      </c>
      <c r="U467" s="190" t="s">
        <v>2178</v>
      </c>
      <c r="V467" s="167" t="s">
        <v>2202</v>
      </c>
      <c r="W467" s="167" t="s">
        <v>2202</v>
      </c>
      <c r="X467" s="170" t="s">
        <v>6671</v>
      </c>
      <c r="Y467" s="170" t="s">
        <v>6842</v>
      </c>
      <c r="Z467" s="170" t="s">
        <v>6843</v>
      </c>
      <c r="AA467" s="170" t="s">
        <v>6871</v>
      </c>
      <c r="AB467" s="184" t="s">
        <v>6869</v>
      </c>
      <c r="AC467" s="186" t="s">
        <v>2202</v>
      </c>
      <c r="AD467" s="170">
        <f>VLOOKUP(O467,CSAcctMap!A:B,2,FALSE)</f>
        <v>500310</v>
      </c>
      <c r="AE467" s="170" t="str">
        <f ca="1">VLOOKUP(AD467,CSAcctMap!B:F,5,FALSE)</f>
        <v>Access</v>
      </c>
    </row>
    <row r="468" spans="1:31" x14ac:dyDescent="0.2">
      <c r="A468" s="170" t="str">
        <f t="shared" si="14"/>
        <v>700.542000.0000.00000.010.000.000</v>
      </c>
      <c r="B468" s="184" t="s">
        <v>6869</v>
      </c>
      <c r="C468" s="185" t="s">
        <v>4649</v>
      </c>
      <c r="D468" s="186" t="s">
        <v>6078</v>
      </c>
      <c r="E468" s="186" t="s">
        <v>2202</v>
      </c>
      <c r="F468" s="186" t="s">
        <v>2334</v>
      </c>
      <c r="G468" s="186" t="s">
        <v>2179</v>
      </c>
      <c r="H468" s="186" t="s">
        <v>2178</v>
      </c>
      <c r="I468" s="186" t="s">
        <v>2178</v>
      </c>
      <c r="J468" s="186" t="s">
        <v>1214</v>
      </c>
      <c r="K468" s="184"/>
      <c r="L468" s="187" t="str">
        <f t="shared" si="15"/>
        <v>700.401101.4100.00000.001.4200.0000.000.0000.0000</v>
      </c>
      <c r="M468" s="187" t="s">
        <v>4013</v>
      </c>
      <c r="N468" s="191">
        <v>700</v>
      </c>
      <c r="O468" s="199">
        <v>401101</v>
      </c>
      <c r="P468" s="195" t="s">
        <v>1343</v>
      </c>
      <c r="Q468" s="191" t="s">
        <v>2334</v>
      </c>
      <c r="R468" s="195" t="s">
        <v>3778</v>
      </c>
      <c r="S468" s="200" t="s">
        <v>6870</v>
      </c>
      <c r="T468" s="191" t="s">
        <v>2202</v>
      </c>
      <c r="U468" s="190" t="s">
        <v>2178</v>
      </c>
      <c r="V468" s="167" t="s">
        <v>2202</v>
      </c>
      <c r="W468" s="167" t="s">
        <v>2202</v>
      </c>
      <c r="X468" s="170" t="s">
        <v>6671</v>
      </c>
      <c r="Y468" s="170" t="s">
        <v>6842</v>
      </c>
      <c r="Z468" s="170" t="s">
        <v>6847</v>
      </c>
      <c r="AA468" s="170" t="s">
        <v>6848</v>
      </c>
      <c r="AB468" s="184" t="s">
        <v>6869</v>
      </c>
      <c r="AC468" s="186" t="s">
        <v>2202</v>
      </c>
      <c r="AD468" s="170">
        <f>VLOOKUP(O468,CSAcctMap!A:B,2,FALSE)</f>
        <v>500310</v>
      </c>
      <c r="AE468" s="170" t="str">
        <f ca="1">VLOOKUP(AD468,CSAcctMap!B:F,5,FALSE)</f>
        <v>Access</v>
      </c>
    </row>
    <row r="469" spans="1:31" x14ac:dyDescent="0.2">
      <c r="A469" s="170" t="str">
        <f t="shared" si="14"/>
        <v>700.542000.0000.00000.435.000.000</v>
      </c>
      <c r="B469" s="184" t="s">
        <v>6869</v>
      </c>
      <c r="C469" s="185" t="s">
        <v>4649</v>
      </c>
      <c r="D469" s="186" t="s">
        <v>6078</v>
      </c>
      <c r="E469" s="186" t="s">
        <v>2202</v>
      </c>
      <c r="F469" s="186" t="s">
        <v>2334</v>
      </c>
      <c r="G469" s="186" t="s">
        <v>1566</v>
      </c>
      <c r="H469" s="186" t="s">
        <v>2178</v>
      </c>
      <c r="I469" s="186" t="s">
        <v>2178</v>
      </c>
      <c r="J469" s="186" t="s">
        <v>1214</v>
      </c>
      <c r="K469" s="184"/>
      <c r="L469" s="187" t="str">
        <f t="shared" si="15"/>
        <v>700.401101.3800.00000.043.4200.0000.000.0000.0000</v>
      </c>
      <c r="M469" s="187" t="s">
        <v>4013</v>
      </c>
      <c r="N469" s="191">
        <v>700</v>
      </c>
      <c r="O469" s="199">
        <v>401101</v>
      </c>
      <c r="P469" s="195" t="s">
        <v>6840</v>
      </c>
      <c r="Q469" s="191" t="s">
        <v>2334</v>
      </c>
      <c r="R469" s="195" t="s">
        <v>6755</v>
      </c>
      <c r="S469" s="200" t="s">
        <v>6870</v>
      </c>
      <c r="T469" s="191" t="s">
        <v>2202</v>
      </c>
      <c r="U469" s="190" t="s">
        <v>2178</v>
      </c>
      <c r="V469" s="167" t="s">
        <v>2202</v>
      </c>
      <c r="W469" s="167" t="s">
        <v>2202</v>
      </c>
      <c r="X469" s="170" t="s">
        <v>6671</v>
      </c>
      <c r="Y469" s="170" t="s">
        <v>6842</v>
      </c>
      <c r="Z469" s="170" t="s">
        <v>6843</v>
      </c>
      <c r="AA469" s="170" t="s">
        <v>6871</v>
      </c>
      <c r="AB469" s="184" t="s">
        <v>6869</v>
      </c>
      <c r="AC469" s="186" t="s">
        <v>2202</v>
      </c>
      <c r="AD469" s="170">
        <f>VLOOKUP(O469,CSAcctMap!A:B,2,FALSE)</f>
        <v>500310</v>
      </c>
      <c r="AE469" s="170" t="str">
        <f ca="1">VLOOKUP(AD469,CSAcctMap!B:F,5,FALSE)</f>
        <v>Access</v>
      </c>
    </row>
    <row r="470" spans="1:31" x14ac:dyDescent="0.2">
      <c r="A470" s="170" t="str">
        <f t="shared" si="14"/>
        <v>700.542000.0000.00000.435.000.000</v>
      </c>
      <c r="B470" s="184" t="s">
        <v>6869</v>
      </c>
      <c r="C470" s="185" t="s">
        <v>4649</v>
      </c>
      <c r="D470" s="186" t="s">
        <v>6078</v>
      </c>
      <c r="E470" s="186" t="s">
        <v>2202</v>
      </c>
      <c r="F470" s="186" t="s">
        <v>2334</v>
      </c>
      <c r="G470" s="186" t="s">
        <v>1566</v>
      </c>
      <c r="H470" s="186" t="s">
        <v>2178</v>
      </c>
      <c r="I470" s="186" t="s">
        <v>2178</v>
      </c>
      <c r="J470" s="186" t="s">
        <v>1214</v>
      </c>
      <c r="K470" s="184"/>
      <c r="L470" s="187" t="str">
        <f t="shared" si="15"/>
        <v>700.401101.4100.00000.043.4200.0000.000.0000.0000</v>
      </c>
      <c r="M470" s="187" t="s">
        <v>4013</v>
      </c>
      <c r="N470" s="191">
        <v>700</v>
      </c>
      <c r="O470" s="199">
        <v>401101</v>
      </c>
      <c r="P470" s="195" t="s">
        <v>1343</v>
      </c>
      <c r="Q470" s="191" t="s">
        <v>2334</v>
      </c>
      <c r="R470" s="195" t="s">
        <v>6755</v>
      </c>
      <c r="S470" s="200" t="s">
        <v>6870</v>
      </c>
      <c r="T470" s="191" t="s">
        <v>2202</v>
      </c>
      <c r="U470" s="190" t="s">
        <v>2178</v>
      </c>
      <c r="V470" s="167" t="s">
        <v>2202</v>
      </c>
      <c r="W470" s="167" t="s">
        <v>2202</v>
      </c>
      <c r="X470" s="170" t="s">
        <v>6671</v>
      </c>
      <c r="Y470" s="170" t="s">
        <v>6842</v>
      </c>
      <c r="Z470" s="170" t="s">
        <v>6847</v>
      </c>
      <c r="AA470" s="170" t="s">
        <v>6848</v>
      </c>
      <c r="AB470" s="184" t="s">
        <v>6869</v>
      </c>
      <c r="AC470" s="186" t="s">
        <v>2202</v>
      </c>
      <c r="AD470" s="170">
        <f>VLOOKUP(O470,CSAcctMap!A:B,2,FALSE)</f>
        <v>500310</v>
      </c>
      <c r="AE470" s="170" t="str">
        <f ca="1">VLOOKUP(AD470,CSAcctMap!B:F,5,FALSE)</f>
        <v>Access</v>
      </c>
    </row>
    <row r="471" spans="1:31" x14ac:dyDescent="0.2">
      <c r="A471" s="170" t="str">
        <f t="shared" si="14"/>
        <v>700.542000.0000.00000.190.000.000</v>
      </c>
      <c r="B471" s="184" t="s">
        <v>6869</v>
      </c>
      <c r="C471" s="185" t="s">
        <v>4649</v>
      </c>
      <c r="D471" s="186" t="s">
        <v>6078</v>
      </c>
      <c r="E471" s="186" t="s">
        <v>2202</v>
      </c>
      <c r="F471" s="186" t="s">
        <v>2334</v>
      </c>
      <c r="G471" s="186" t="s">
        <v>4065</v>
      </c>
      <c r="H471" s="186" t="s">
        <v>2178</v>
      </c>
      <c r="I471" s="186" t="s">
        <v>2178</v>
      </c>
      <c r="J471" s="186" t="s">
        <v>1214</v>
      </c>
      <c r="K471" s="184"/>
      <c r="L471" s="187" t="str">
        <f t="shared" si="15"/>
        <v>700.401101.3800.00000.019.4200.0000.000.0000.0000</v>
      </c>
      <c r="M471" s="187" t="s">
        <v>4013</v>
      </c>
      <c r="N471" s="191">
        <v>700</v>
      </c>
      <c r="O471" s="199">
        <v>401101</v>
      </c>
      <c r="P471" s="195" t="s">
        <v>6840</v>
      </c>
      <c r="Q471" s="191" t="s">
        <v>2334</v>
      </c>
      <c r="R471" s="195" t="s">
        <v>6578</v>
      </c>
      <c r="S471" s="200" t="s">
        <v>6870</v>
      </c>
      <c r="T471" s="191" t="s">
        <v>2202</v>
      </c>
      <c r="U471" s="190" t="s">
        <v>2178</v>
      </c>
      <c r="V471" s="167" t="s">
        <v>2202</v>
      </c>
      <c r="W471" s="167" t="s">
        <v>2202</v>
      </c>
      <c r="X471" s="170" t="s">
        <v>6671</v>
      </c>
      <c r="Y471" s="170" t="s">
        <v>6842</v>
      </c>
      <c r="Z471" s="170" t="s">
        <v>6843</v>
      </c>
      <c r="AA471" s="170" t="s">
        <v>6871</v>
      </c>
      <c r="AB471" s="184" t="s">
        <v>6869</v>
      </c>
      <c r="AC471" s="186" t="s">
        <v>2202</v>
      </c>
      <c r="AD471" s="170">
        <f>VLOOKUP(O471,CSAcctMap!A:B,2,FALSE)</f>
        <v>500310</v>
      </c>
      <c r="AE471" s="170" t="str">
        <f ca="1">VLOOKUP(AD471,CSAcctMap!B:F,5,FALSE)</f>
        <v>Access</v>
      </c>
    </row>
    <row r="472" spans="1:31" x14ac:dyDescent="0.2">
      <c r="A472" s="170" t="str">
        <f t="shared" si="14"/>
        <v>700.542000.0000.00000.195.000.000</v>
      </c>
      <c r="B472" s="184" t="s">
        <v>6869</v>
      </c>
      <c r="C472" s="185" t="s">
        <v>4649</v>
      </c>
      <c r="D472" s="186" t="s">
        <v>6078</v>
      </c>
      <c r="E472" s="186" t="s">
        <v>2202</v>
      </c>
      <c r="F472" s="186" t="s">
        <v>2334</v>
      </c>
      <c r="G472" s="186" t="s">
        <v>4066</v>
      </c>
      <c r="H472" s="186" t="s">
        <v>2178</v>
      </c>
      <c r="I472" s="186" t="s">
        <v>2178</v>
      </c>
      <c r="J472" s="186" t="s">
        <v>1214</v>
      </c>
      <c r="K472" s="184"/>
      <c r="L472" s="187" t="str">
        <f t="shared" si="15"/>
        <v>700.401101.3800.00000.019.4200.0000.000.0000.0000</v>
      </c>
      <c r="M472" s="187" t="s">
        <v>4013</v>
      </c>
      <c r="N472" s="191">
        <v>700</v>
      </c>
      <c r="O472" s="199">
        <v>401101</v>
      </c>
      <c r="P472" s="195" t="s">
        <v>6840</v>
      </c>
      <c r="Q472" s="191" t="s">
        <v>2334</v>
      </c>
      <c r="R472" s="195" t="s">
        <v>6578</v>
      </c>
      <c r="S472" s="200" t="s">
        <v>6870</v>
      </c>
      <c r="T472" s="191" t="s">
        <v>2202</v>
      </c>
      <c r="U472" s="190" t="s">
        <v>2178</v>
      </c>
      <c r="V472" s="167" t="s">
        <v>2202</v>
      </c>
      <c r="W472" s="167" t="s">
        <v>2202</v>
      </c>
      <c r="X472" s="170" t="s">
        <v>6671</v>
      </c>
      <c r="Y472" s="170" t="s">
        <v>6842</v>
      </c>
      <c r="Z472" s="170" t="s">
        <v>6843</v>
      </c>
      <c r="AA472" s="170" t="s">
        <v>6871</v>
      </c>
      <c r="AB472" s="184" t="s">
        <v>6869</v>
      </c>
      <c r="AC472" s="186" t="s">
        <v>2202</v>
      </c>
      <c r="AD472" s="170">
        <f>VLOOKUP(O472,CSAcctMap!A:B,2,FALSE)</f>
        <v>500310</v>
      </c>
      <c r="AE472" s="170" t="str">
        <f ca="1">VLOOKUP(AD472,CSAcctMap!B:F,5,FALSE)</f>
        <v>Access</v>
      </c>
    </row>
    <row r="473" spans="1:31" x14ac:dyDescent="0.2">
      <c r="A473" s="170" t="str">
        <f t="shared" si="14"/>
        <v>700.542500.0000.00000.250.000.500</v>
      </c>
      <c r="B473" s="184" t="s">
        <v>6872</v>
      </c>
      <c r="C473" s="185" t="s">
        <v>4649</v>
      </c>
      <c r="D473" s="186" t="s">
        <v>6873</v>
      </c>
      <c r="E473" s="186" t="s">
        <v>2202</v>
      </c>
      <c r="F473" s="186" t="s">
        <v>2334</v>
      </c>
      <c r="G473" s="186" t="s">
        <v>4648</v>
      </c>
      <c r="H473" s="186" t="s">
        <v>2178</v>
      </c>
      <c r="I473" s="186" t="s">
        <v>558</v>
      </c>
      <c r="J473" s="186" t="s">
        <v>1214</v>
      </c>
      <c r="K473" s="184"/>
      <c r="L473" s="187" t="str">
        <f t="shared" si="15"/>
        <v>700.401101.4100.00000.025.4200.0000.500.0000.0000</v>
      </c>
      <c r="M473" s="187" t="s">
        <v>4013</v>
      </c>
      <c r="N473" s="191">
        <v>700</v>
      </c>
      <c r="O473" s="199">
        <v>401101</v>
      </c>
      <c r="P473" s="195" t="s">
        <v>1343</v>
      </c>
      <c r="Q473" s="191" t="s">
        <v>2334</v>
      </c>
      <c r="R473" s="195" t="s">
        <v>6692</v>
      </c>
      <c r="S473" s="200" t="s">
        <v>6870</v>
      </c>
      <c r="T473" s="191" t="s">
        <v>2202</v>
      </c>
      <c r="U473" s="190" t="s">
        <v>558</v>
      </c>
      <c r="V473" s="167" t="s">
        <v>2202</v>
      </c>
      <c r="W473" s="167" t="s">
        <v>2202</v>
      </c>
      <c r="X473" s="170" t="s">
        <v>6671</v>
      </c>
      <c r="Y473" s="170" t="s">
        <v>6842</v>
      </c>
      <c r="Z473" s="170" t="s">
        <v>6847</v>
      </c>
      <c r="AA473" s="170" t="s">
        <v>6848</v>
      </c>
      <c r="AB473" s="184" t="s">
        <v>6872</v>
      </c>
      <c r="AC473" s="186" t="s">
        <v>2202</v>
      </c>
      <c r="AD473" s="170">
        <f>VLOOKUP(O473,CSAcctMap!A:B,2,FALSE)</f>
        <v>500310</v>
      </c>
      <c r="AE473" s="170" t="str">
        <f ca="1">VLOOKUP(AD473,CSAcctMap!B:F,5,FALSE)</f>
        <v>Access</v>
      </c>
    </row>
    <row r="474" spans="1:31" x14ac:dyDescent="0.2">
      <c r="A474" s="170" t="str">
        <f t="shared" si="14"/>
        <v>700.542500.0000.00000.250.000.500</v>
      </c>
      <c r="B474" s="184" t="s">
        <v>6872</v>
      </c>
      <c r="C474" s="185" t="s">
        <v>4649</v>
      </c>
      <c r="D474" s="186" t="s">
        <v>6873</v>
      </c>
      <c r="E474" s="186" t="s">
        <v>2202</v>
      </c>
      <c r="F474" s="186" t="s">
        <v>2334</v>
      </c>
      <c r="G474" s="186" t="s">
        <v>4648</v>
      </c>
      <c r="H474" s="186" t="s">
        <v>2178</v>
      </c>
      <c r="I474" s="186" t="s">
        <v>558</v>
      </c>
      <c r="J474" s="186" t="s">
        <v>1214</v>
      </c>
      <c r="K474" s="184"/>
      <c r="L474" s="187" t="str">
        <f t="shared" si="15"/>
        <v>700.401101.4100.00000.025.4200.0000.600.0000.0000</v>
      </c>
      <c r="M474" s="187" t="s">
        <v>4013</v>
      </c>
      <c r="N474" s="191">
        <v>700</v>
      </c>
      <c r="O474" s="199">
        <v>401101</v>
      </c>
      <c r="P474" s="195" t="s">
        <v>1343</v>
      </c>
      <c r="Q474" s="191" t="s">
        <v>2334</v>
      </c>
      <c r="R474" s="195" t="s">
        <v>6692</v>
      </c>
      <c r="S474" s="200" t="s">
        <v>6870</v>
      </c>
      <c r="T474" s="191" t="s">
        <v>2202</v>
      </c>
      <c r="U474" s="190" t="s">
        <v>554</v>
      </c>
      <c r="V474" s="167" t="s">
        <v>2202</v>
      </c>
      <c r="W474" s="167" t="s">
        <v>2202</v>
      </c>
      <c r="X474" s="170" t="s">
        <v>6671</v>
      </c>
      <c r="Y474" s="170" t="s">
        <v>6842</v>
      </c>
      <c r="Z474" s="170" t="s">
        <v>6847</v>
      </c>
      <c r="AA474" s="170" t="s">
        <v>6848</v>
      </c>
      <c r="AB474" s="184" t="s">
        <v>6872</v>
      </c>
      <c r="AC474" s="186" t="s">
        <v>2202</v>
      </c>
      <c r="AD474" s="170">
        <f>VLOOKUP(O474,CSAcctMap!A:B,2,FALSE)</f>
        <v>500310</v>
      </c>
      <c r="AE474" s="170" t="str">
        <f ca="1">VLOOKUP(AD474,CSAcctMap!B:F,5,FALSE)</f>
        <v>Access</v>
      </c>
    </row>
    <row r="475" spans="1:31" x14ac:dyDescent="0.2">
      <c r="A475" s="170" t="str">
        <f t="shared" si="14"/>
        <v>700.542500.0000.00000.190.000.600</v>
      </c>
      <c r="B475" s="184" t="s">
        <v>6872</v>
      </c>
      <c r="C475" s="185" t="s">
        <v>4649</v>
      </c>
      <c r="D475" s="186" t="s">
        <v>6873</v>
      </c>
      <c r="E475" s="186" t="s">
        <v>2202</v>
      </c>
      <c r="F475" s="186" t="s">
        <v>2334</v>
      </c>
      <c r="G475" s="186" t="s">
        <v>4065</v>
      </c>
      <c r="H475" s="186" t="s">
        <v>2178</v>
      </c>
      <c r="I475" s="186" t="s">
        <v>554</v>
      </c>
      <c r="J475" s="186" t="s">
        <v>1214</v>
      </c>
      <c r="K475" s="184"/>
      <c r="L475" s="187" t="str">
        <f t="shared" si="15"/>
        <v>700.401101.4100.00000.019.4200.0000.600.0000.0000</v>
      </c>
      <c r="M475" s="187" t="s">
        <v>4013</v>
      </c>
      <c r="N475" s="191">
        <v>700</v>
      </c>
      <c r="O475" s="199">
        <v>401101</v>
      </c>
      <c r="P475" s="195" t="s">
        <v>1343</v>
      </c>
      <c r="Q475" s="191" t="s">
        <v>2334</v>
      </c>
      <c r="R475" s="195" t="s">
        <v>6578</v>
      </c>
      <c r="S475" s="200" t="s">
        <v>6870</v>
      </c>
      <c r="T475" s="191" t="s">
        <v>2202</v>
      </c>
      <c r="U475" s="190" t="s">
        <v>554</v>
      </c>
      <c r="V475" s="167" t="s">
        <v>2202</v>
      </c>
      <c r="W475" s="167" t="s">
        <v>2202</v>
      </c>
      <c r="X475" s="170" t="s">
        <v>6671</v>
      </c>
      <c r="Y475" s="170" t="s">
        <v>6842</v>
      </c>
      <c r="Z475" s="170" t="s">
        <v>6847</v>
      </c>
      <c r="AA475" s="170" t="s">
        <v>6848</v>
      </c>
      <c r="AB475" s="184" t="s">
        <v>6872</v>
      </c>
      <c r="AC475" s="186" t="s">
        <v>2202</v>
      </c>
      <c r="AD475" s="170">
        <f>VLOOKUP(O475,CSAcctMap!A:B,2,FALSE)</f>
        <v>500310</v>
      </c>
      <c r="AE475" s="170" t="str">
        <f ca="1">VLOOKUP(AD475,CSAcctMap!B:F,5,FALSE)</f>
        <v>Access</v>
      </c>
    </row>
    <row r="476" spans="1:31" x14ac:dyDescent="0.2">
      <c r="A476" s="170" t="str">
        <f t="shared" si="14"/>
        <v>700.551000.0000.00000.250.000.000</v>
      </c>
      <c r="B476" s="184" t="s">
        <v>6874</v>
      </c>
      <c r="C476" s="185" t="s">
        <v>4649</v>
      </c>
      <c r="D476" s="186" t="s">
        <v>1110</v>
      </c>
      <c r="E476" s="186" t="s">
        <v>2202</v>
      </c>
      <c r="F476" s="186" t="s">
        <v>2334</v>
      </c>
      <c r="G476" s="186" t="s">
        <v>4648</v>
      </c>
      <c r="H476" s="186" t="s">
        <v>2178</v>
      </c>
      <c r="I476" s="186" t="s">
        <v>2178</v>
      </c>
      <c r="J476" s="186" t="s">
        <v>1214</v>
      </c>
      <c r="K476" s="184"/>
      <c r="L476" s="187" t="str">
        <f t="shared" si="15"/>
        <v>700.401101.4100.00000.025.4300.0000.000.0000.0000</v>
      </c>
      <c r="M476" s="187" t="s">
        <v>4013</v>
      </c>
      <c r="N476" s="191">
        <v>700</v>
      </c>
      <c r="O476" s="199">
        <v>401101</v>
      </c>
      <c r="P476" s="195" t="s">
        <v>1343</v>
      </c>
      <c r="Q476" s="191" t="s">
        <v>2334</v>
      </c>
      <c r="R476" s="195" t="s">
        <v>6692</v>
      </c>
      <c r="S476" s="200" t="s">
        <v>1344</v>
      </c>
      <c r="T476" s="191" t="s">
        <v>2202</v>
      </c>
      <c r="U476" s="190" t="s">
        <v>2178</v>
      </c>
      <c r="V476" s="167" t="s">
        <v>2202</v>
      </c>
      <c r="W476" s="167" t="s">
        <v>2202</v>
      </c>
      <c r="X476" s="170" t="s">
        <v>6671</v>
      </c>
      <c r="Y476" s="170" t="s">
        <v>6842</v>
      </c>
      <c r="Z476" s="170" t="s">
        <v>6847</v>
      </c>
      <c r="AA476" s="170" t="s">
        <v>6848</v>
      </c>
      <c r="AB476" s="184" t="s">
        <v>6874</v>
      </c>
      <c r="AC476" s="186" t="s">
        <v>2202</v>
      </c>
      <c r="AD476" s="170">
        <f>VLOOKUP(O476,CSAcctMap!A:B,2,FALSE)</f>
        <v>500310</v>
      </c>
      <c r="AE476" s="170" t="str">
        <f ca="1">VLOOKUP(AD476,CSAcctMap!B:F,5,FALSE)</f>
        <v>Access</v>
      </c>
    </row>
    <row r="477" spans="1:31" x14ac:dyDescent="0.2">
      <c r="A477" s="170" t="str">
        <f t="shared" si="14"/>
        <v>700.551000.0000.00000.250.001.000</v>
      </c>
      <c r="B477" s="184" t="s">
        <v>6874</v>
      </c>
      <c r="C477" s="185" t="s">
        <v>4649</v>
      </c>
      <c r="D477" s="186" t="s">
        <v>1110</v>
      </c>
      <c r="E477" s="186" t="s">
        <v>2202</v>
      </c>
      <c r="F477" s="186" t="s">
        <v>2334</v>
      </c>
      <c r="G477" s="186" t="s">
        <v>4648</v>
      </c>
      <c r="H477" s="186" t="s">
        <v>3778</v>
      </c>
      <c r="I477" s="186" t="s">
        <v>2178</v>
      </c>
      <c r="J477" s="186" t="s">
        <v>1214</v>
      </c>
      <c r="K477" s="184"/>
      <c r="L477" s="187" t="str">
        <f t="shared" si="15"/>
        <v>700.401101.4100.10205.025.4300.0000.000.0000.0000</v>
      </c>
      <c r="M477" s="187" t="s">
        <v>4013</v>
      </c>
      <c r="N477" s="191">
        <v>700</v>
      </c>
      <c r="O477" s="199">
        <v>401101</v>
      </c>
      <c r="P477" s="195" t="s">
        <v>1343</v>
      </c>
      <c r="Q477" s="200" t="s">
        <v>6849</v>
      </c>
      <c r="R477" s="195" t="s">
        <v>6692</v>
      </c>
      <c r="S477" s="200" t="s">
        <v>1344</v>
      </c>
      <c r="T477" s="191" t="s">
        <v>2202</v>
      </c>
      <c r="U477" s="190" t="s">
        <v>2178</v>
      </c>
      <c r="V477" s="167" t="s">
        <v>2202</v>
      </c>
      <c r="W477" s="167" t="s">
        <v>2202</v>
      </c>
      <c r="X477" s="170" t="s">
        <v>6671</v>
      </c>
      <c r="Y477" s="170" t="s">
        <v>6842</v>
      </c>
      <c r="Z477" s="170" t="s">
        <v>6847</v>
      </c>
      <c r="AA477" s="170" t="s">
        <v>6848</v>
      </c>
      <c r="AB477" s="184" t="s">
        <v>6874</v>
      </c>
      <c r="AC477" s="186" t="s">
        <v>2202</v>
      </c>
      <c r="AD477" s="170">
        <f>VLOOKUP(O477,CSAcctMap!A:B,2,FALSE)</f>
        <v>500310</v>
      </c>
      <c r="AE477" s="170" t="str">
        <f ca="1">VLOOKUP(AD477,CSAcctMap!B:F,5,FALSE)</f>
        <v>Access</v>
      </c>
    </row>
    <row r="478" spans="1:31" x14ac:dyDescent="0.2">
      <c r="A478" s="170" t="str">
        <f t="shared" si="14"/>
        <v>700.551000.0000.00000.250.002.000</v>
      </c>
      <c r="B478" s="184" t="s">
        <v>6874</v>
      </c>
      <c r="C478" s="185" t="s">
        <v>4649</v>
      </c>
      <c r="D478" s="186" t="s">
        <v>1110</v>
      </c>
      <c r="E478" s="186" t="s">
        <v>2202</v>
      </c>
      <c r="F478" s="186" t="s">
        <v>2334</v>
      </c>
      <c r="G478" s="186" t="s">
        <v>4648</v>
      </c>
      <c r="H478" s="186" t="s">
        <v>3777</v>
      </c>
      <c r="I478" s="186" t="s">
        <v>2178</v>
      </c>
      <c r="J478" s="186" t="s">
        <v>1214</v>
      </c>
      <c r="K478" s="184"/>
      <c r="L478" s="187" t="str">
        <f t="shared" si="15"/>
        <v>700.401101.3800.10207.025.4300.0000.000.0000.0000</v>
      </c>
      <c r="M478" s="187" t="s">
        <v>4013</v>
      </c>
      <c r="N478" s="191">
        <v>700</v>
      </c>
      <c r="O478" s="199">
        <v>401101</v>
      </c>
      <c r="P478" s="195" t="s">
        <v>6840</v>
      </c>
      <c r="Q478" s="200" t="s">
        <v>6850</v>
      </c>
      <c r="R478" s="195" t="s">
        <v>6692</v>
      </c>
      <c r="S478" s="200" t="s">
        <v>1344</v>
      </c>
      <c r="T478" s="191" t="s">
        <v>2202</v>
      </c>
      <c r="U478" s="190" t="s">
        <v>2178</v>
      </c>
      <c r="V478" s="167" t="s">
        <v>2202</v>
      </c>
      <c r="W478" s="167" t="s">
        <v>2202</v>
      </c>
      <c r="X478" s="170" t="s">
        <v>6671</v>
      </c>
      <c r="Y478" s="170" t="s">
        <v>6842</v>
      </c>
      <c r="Z478" s="170" t="s">
        <v>6843</v>
      </c>
      <c r="AA478" s="170" t="s">
        <v>1431</v>
      </c>
      <c r="AB478" s="184" t="s">
        <v>6874</v>
      </c>
      <c r="AC478" s="186" t="s">
        <v>2202</v>
      </c>
      <c r="AD478" s="170">
        <f>VLOOKUP(O478,CSAcctMap!A:B,2,FALSE)</f>
        <v>500310</v>
      </c>
      <c r="AE478" s="170" t="str">
        <f ca="1">VLOOKUP(AD478,CSAcctMap!B:F,5,FALSE)</f>
        <v>Access</v>
      </c>
    </row>
    <row r="479" spans="1:31" x14ac:dyDescent="0.2">
      <c r="A479" s="170" t="str">
        <f t="shared" si="14"/>
        <v>700.551000.0000.00000.250.002.000</v>
      </c>
      <c r="B479" s="184" t="s">
        <v>6874</v>
      </c>
      <c r="C479" s="185" t="s">
        <v>4649</v>
      </c>
      <c r="D479" s="186" t="s">
        <v>1110</v>
      </c>
      <c r="E479" s="186" t="s">
        <v>2202</v>
      </c>
      <c r="F479" s="186" t="s">
        <v>2334</v>
      </c>
      <c r="G479" s="186" t="s">
        <v>4648</v>
      </c>
      <c r="H479" s="186" t="s">
        <v>3777</v>
      </c>
      <c r="I479" s="186" t="s">
        <v>2178</v>
      </c>
      <c r="J479" s="186" t="s">
        <v>1214</v>
      </c>
      <c r="K479" s="184"/>
      <c r="L479" s="187" t="str">
        <f t="shared" si="15"/>
        <v>700.401101.3810.10207.025.4300.0000.000.0000.0000</v>
      </c>
      <c r="M479" s="187" t="s">
        <v>4013</v>
      </c>
      <c r="N479" s="191">
        <v>700</v>
      </c>
      <c r="O479" s="199">
        <v>401101</v>
      </c>
      <c r="P479" s="195" t="s">
        <v>6844</v>
      </c>
      <c r="Q479" s="200" t="s">
        <v>6850</v>
      </c>
      <c r="R479" s="195" t="s">
        <v>6692</v>
      </c>
      <c r="S479" s="200" t="s">
        <v>1344</v>
      </c>
      <c r="T479" s="191" t="s">
        <v>2202</v>
      </c>
      <c r="U479" s="190" t="s">
        <v>2178</v>
      </c>
      <c r="V479" s="167" t="s">
        <v>2202</v>
      </c>
      <c r="W479" s="167" t="s">
        <v>2202</v>
      </c>
      <c r="X479" s="170" t="s">
        <v>6671</v>
      </c>
      <c r="Y479" s="170" t="s">
        <v>6842</v>
      </c>
      <c r="Z479" s="170" t="s">
        <v>6845</v>
      </c>
      <c r="AA479" s="170" t="s">
        <v>1431</v>
      </c>
      <c r="AB479" s="184" t="s">
        <v>6874</v>
      </c>
      <c r="AC479" s="186" t="s">
        <v>2202</v>
      </c>
      <c r="AD479" s="170">
        <f>VLOOKUP(O479,CSAcctMap!A:B,2,FALSE)</f>
        <v>500310</v>
      </c>
      <c r="AE479" s="170" t="str">
        <f ca="1">VLOOKUP(AD479,CSAcctMap!B:F,5,FALSE)</f>
        <v>Access</v>
      </c>
    </row>
    <row r="480" spans="1:31" x14ac:dyDescent="0.2">
      <c r="A480" s="170" t="str">
        <f t="shared" si="14"/>
        <v>700.551000.0000.00000.250.002.000</v>
      </c>
      <c r="B480" s="184" t="s">
        <v>6874</v>
      </c>
      <c r="C480" s="185" t="s">
        <v>4649</v>
      </c>
      <c r="D480" s="186" t="s">
        <v>1110</v>
      </c>
      <c r="E480" s="186" t="s">
        <v>2202</v>
      </c>
      <c r="F480" s="186" t="s">
        <v>2334</v>
      </c>
      <c r="G480" s="186" t="s">
        <v>4648</v>
      </c>
      <c r="H480" s="186" t="s">
        <v>3777</v>
      </c>
      <c r="I480" s="186" t="s">
        <v>2178</v>
      </c>
      <c r="J480" s="186" t="s">
        <v>1214</v>
      </c>
      <c r="K480" s="184"/>
      <c r="L480" s="187" t="str">
        <f t="shared" si="15"/>
        <v>700.401101.4100.10207.025.4300.0000.000.0000.0000</v>
      </c>
      <c r="M480" s="187" t="s">
        <v>4013</v>
      </c>
      <c r="N480" s="191">
        <v>700</v>
      </c>
      <c r="O480" s="199">
        <v>401101</v>
      </c>
      <c r="P480" s="195" t="s">
        <v>1343</v>
      </c>
      <c r="Q480" s="200" t="s">
        <v>6850</v>
      </c>
      <c r="R480" s="195" t="s">
        <v>6692</v>
      </c>
      <c r="S480" s="200" t="s">
        <v>1344</v>
      </c>
      <c r="T480" s="191" t="s">
        <v>2202</v>
      </c>
      <c r="U480" s="190" t="s">
        <v>2178</v>
      </c>
      <c r="V480" s="167" t="s">
        <v>2202</v>
      </c>
      <c r="W480" s="167" t="s">
        <v>2202</v>
      </c>
      <c r="X480" s="170" t="s">
        <v>6671</v>
      </c>
      <c r="Y480" s="170" t="s">
        <v>6842</v>
      </c>
      <c r="Z480" s="170" t="s">
        <v>6847</v>
      </c>
      <c r="AA480" s="170" t="s">
        <v>6848</v>
      </c>
      <c r="AB480" s="184" t="s">
        <v>6874</v>
      </c>
      <c r="AC480" s="186" t="s">
        <v>2202</v>
      </c>
      <c r="AD480" s="170">
        <f>VLOOKUP(O480,CSAcctMap!A:B,2,FALSE)</f>
        <v>500310</v>
      </c>
      <c r="AE480" s="170" t="str">
        <f ca="1">VLOOKUP(AD480,CSAcctMap!B:F,5,FALSE)</f>
        <v>Access</v>
      </c>
    </row>
    <row r="481" spans="1:31" x14ac:dyDescent="0.2">
      <c r="A481" s="170" t="str">
        <f t="shared" si="14"/>
        <v>700.551000.0000.00000.250.005.000</v>
      </c>
      <c r="B481" s="184" t="s">
        <v>6874</v>
      </c>
      <c r="C481" s="185" t="s">
        <v>4649</v>
      </c>
      <c r="D481" s="186" t="s">
        <v>1110</v>
      </c>
      <c r="E481" s="186" t="s">
        <v>2202</v>
      </c>
      <c r="F481" s="186" t="s">
        <v>2334</v>
      </c>
      <c r="G481" s="186" t="s">
        <v>4648</v>
      </c>
      <c r="H481" s="186" t="s">
        <v>3776</v>
      </c>
      <c r="I481" s="186" t="s">
        <v>2178</v>
      </c>
      <c r="J481" s="186" t="s">
        <v>1214</v>
      </c>
      <c r="K481" s="184"/>
      <c r="L481" s="187" t="str">
        <f t="shared" si="15"/>
        <v>700.401101.3800.12601.025.4300.0000.000.0000.0000</v>
      </c>
      <c r="M481" s="187" t="s">
        <v>4013</v>
      </c>
      <c r="N481" s="191">
        <v>700</v>
      </c>
      <c r="O481" s="199">
        <v>401101</v>
      </c>
      <c r="P481" s="195" t="s">
        <v>6840</v>
      </c>
      <c r="Q481" s="200" t="s">
        <v>6851</v>
      </c>
      <c r="R481" s="195" t="s">
        <v>6692</v>
      </c>
      <c r="S481" s="200" t="s">
        <v>1344</v>
      </c>
      <c r="T481" s="191" t="s">
        <v>2202</v>
      </c>
      <c r="U481" s="190" t="s">
        <v>2178</v>
      </c>
      <c r="V481" s="167" t="s">
        <v>2202</v>
      </c>
      <c r="W481" s="167" t="s">
        <v>2202</v>
      </c>
      <c r="X481" s="170" t="s">
        <v>6671</v>
      </c>
      <c r="Y481" s="170" t="s">
        <v>6842</v>
      </c>
      <c r="Z481" s="170" t="s">
        <v>6843</v>
      </c>
      <c r="AA481" s="170" t="s">
        <v>1431</v>
      </c>
      <c r="AB481" s="184" t="s">
        <v>6874</v>
      </c>
      <c r="AC481" s="186" t="s">
        <v>2202</v>
      </c>
      <c r="AD481" s="170">
        <f>VLOOKUP(O481,CSAcctMap!A:B,2,FALSE)</f>
        <v>500310</v>
      </c>
      <c r="AE481" s="170" t="str">
        <f ca="1">VLOOKUP(AD481,CSAcctMap!B:F,5,FALSE)</f>
        <v>Access</v>
      </c>
    </row>
    <row r="482" spans="1:31" x14ac:dyDescent="0.2">
      <c r="A482" s="170" t="str">
        <f t="shared" si="14"/>
        <v>700.551000.0000.00000.250.006.000</v>
      </c>
      <c r="B482" s="184" t="s">
        <v>6874</v>
      </c>
      <c r="C482" s="185" t="s">
        <v>4649</v>
      </c>
      <c r="D482" s="186" t="s">
        <v>1110</v>
      </c>
      <c r="E482" s="186" t="s">
        <v>2202</v>
      </c>
      <c r="F482" s="186" t="s">
        <v>2334</v>
      </c>
      <c r="G482" s="186" t="s">
        <v>4648</v>
      </c>
      <c r="H482" s="186" t="s">
        <v>4738</v>
      </c>
      <c r="I482" s="186" t="s">
        <v>2178</v>
      </c>
      <c r="J482" s="186" t="s">
        <v>1214</v>
      </c>
      <c r="K482" s="184"/>
      <c r="L482" s="187" t="str">
        <f t="shared" si="15"/>
        <v>700.401101.4100.12601.025.4300.0000.000.0000.0000</v>
      </c>
      <c r="M482" s="187" t="s">
        <v>4013</v>
      </c>
      <c r="N482" s="191">
        <v>700</v>
      </c>
      <c r="O482" s="199">
        <v>401101</v>
      </c>
      <c r="P482" s="195" t="s">
        <v>1343</v>
      </c>
      <c r="Q482" s="200" t="s">
        <v>6851</v>
      </c>
      <c r="R482" s="195" t="s">
        <v>6692</v>
      </c>
      <c r="S482" s="200" t="s">
        <v>1344</v>
      </c>
      <c r="T482" s="191" t="s">
        <v>2202</v>
      </c>
      <c r="U482" s="190" t="s">
        <v>2178</v>
      </c>
      <c r="V482" s="167" t="s">
        <v>2202</v>
      </c>
      <c r="W482" s="167" t="s">
        <v>2202</v>
      </c>
      <c r="X482" s="170" t="s">
        <v>6671</v>
      </c>
      <c r="Y482" s="170" t="s">
        <v>6842</v>
      </c>
      <c r="Z482" s="170" t="s">
        <v>6847</v>
      </c>
      <c r="AA482" s="170" t="s">
        <v>6848</v>
      </c>
      <c r="AB482" s="184" t="s">
        <v>6874</v>
      </c>
      <c r="AC482" s="186" t="s">
        <v>2202</v>
      </c>
      <c r="AD482" s="170">
        <f>VLOOKUP(O482,CSAcctMap!A:B,2,FALSE)</f>
        <v>500310</v>
      </c>
      <c r="AE482" s="170" t="str">
        <f ca="1">VLOOKUP(AD482,CSAcctMap!B:F,5,FALSE)</f>
        <v>Access</v>
      </c>
    </row>
    <row r="483" spans="1:31" x14ac:dyDescent="0.2">
      <c r="A483" s="170" t="str">
        <f t="shared" si="14"/>
        <v>700.551000.0000.00000.250.008.000</v>
      </c>
      <c r="B483" s="184" t="s">
        <v>6874</v>
      </c>
      <c r="C483" s="185" t="s">
        <v>4649</v>
      </c>
      <c r="D483" s="186" t="s">
        <v>1110</v>
      </c>
      <c r="E483" s="186" t="s">
        <v>2202</v>
      </c>
      <c r="F483" s="186" t="s">
        <v>2334</v>
      </c>
      <c r="G483" s="186" t="s">
        <v>4648</v>
      </c>
      <c r="H483" s="186" t="s">
        <v>4739</v>
      </c>
      <c r="I483" s="186" t="s">
        <v>2178</v>
      </c>
      <c r="J483" s="186" t="s">
        <v>1214</v>
      </c>
      <c r="K483" s="184"/>
      <c r="L483" s="187" t="str">
        <f t="shared" si="15"/>
        <v>700.401101.4100.10001.025.4300.0000.000.0000.0000</v>
      </c>
      <c r="M483" s="187" t="s">
        <v>4013</v>
      </c>
      <c r="N483" s="191">
        <v>700</v>
      </c>
      <c r="O483" s="199">
        <v>401101</v>
      </c>
      <c r="P483" s="195" t="s">
        <v>1343</v>
      </c>
      <c r="Q483" s="200" t="s">
        <v>6852</v>
      </c>
      <c r="R483" s="195" t="s">
        <v>6692</v>
      </c>
      <c r="S483" s="200" t="s">
        <v>1344</v>
      </c>
      <c r="T483" s="191" t="s">
        <v>2202</v>
      </c>
      <c r="U483" s="190" t="s">
        <v>2178</v>
      </c>
      <c r="V483" s="167" t="s">
        <v>2202</v>
      </c>
      <c r="W483" s="167" t="s">
        <v>2202</v>
      </c>
      <c r="X483" s="170" t="s">
        <v>6671</v>
      </c>
      <c r="Y483" s="170" t="s">
        <v>6842</v>
      </c>
      <c r="Z483" s="170" t="s">
        <v>6847</v>
      </c>
      <c r="AA483" s="170" t="s">
        <v>6848</v>
      </c>
      <c r="AB483" s="184" t="s">
        <v>6874</v>
      </c>
      <c r="AC483" s="186" t="s">
        <v>2202</v>
      </c>
      <c r="AD483" s="170">
        <f>VLOOKUP(O483,CSAcctMap!A:B,2,FALSE)</f>
        <v>500310</v>
      </c>
      <c r="AE483" s="170" t="str">
        <f ca="1">VLOOKUP(AD483,CSAcctMap!B:F,5,FALSE)</f>
        <v>Access</v>
      </c>
    </row>
    <row r="484" spans="1:31" x14ac:dyDescent="0.2">
      <c r="A484" s="170" t="str">
        <f t="shared" si="14"/>
        <v>700.551000.0000.00000.250.009.000</v>
      </c>
      <c r="B484" s="184" t="s">
        <v>6874</v>
      </c>
      <c r="C484" s="185" t="s">
        <v>4649</v>
      </c>
      <c r="D484" s="186" t="s">
        <v>1110</v>
      </c>
      <c r="E484" s="186" t="s">
        <v>2202</v>
      </c>
      <c r="F484" s="186" t="s">
        <v>2334</v>
      </c>
      <c r="G484" s="186" t="s">
        <v>4648</v>
      </c>
      <c r="H484" s="186" t="s">
        <v>4216</v>
      </c>
      <c r="I484" s="186" t="s">
        <v>2178</v>
      </c>
      <c r="J484" s="186" t="s">
        <v>1214</v>
      </c>
      <c r="K484" s="184"/>
      <c r="L484" s="187" t="str">
        <f t="shared" si="15"/>
        <v>700.401101.3800.11301.025.4300.0000.000.0000.0000</v>
      </c>
      <c r="M484" s="187" t="s">
        <v>4013</v>
      </c>
      <c r="N484" s="191">
        <v>700</v>
      </c>
      <c r="O484" s="199">
        <v>401101</v>
      </c>
      <c r="P484" s="195" t="s">
        <v>6840</v>
      </c>
      <c r="Q484" s="200" t="s">
        <v>6411</v>
      </c>
      <c r="R484" s="195" t="s">
        <v>6692</v>
      </c>
      <c r="S484" s="200" t="s">
        <v>1344</v>
      </c>
      <c r="T484" s="191" t="s">
        <v>2202</v>
      </c>
      <c r="U484" s="190" t="s">
        <v>2178</v>
      </c>
      <c r="V484" s="167" t="s">
        <v>2202</v>
      </c>
      <c r="W484" s="167" t="s">
        <v>2202</v>
      </c>
      <c r="X484" s="170" t="s">
        <v>6671</v>
      </c>
      <c r="Y484" s="170" t="s">
        <v>6842</v>
      </c>
      <c r="Z484" s="170" t="s">
        <v>6843</v>
      </c>
      <c r="AA484" s="170" t="s">
        <v>1431</v>
      </c>
      <c r="AB484" s="184" t="s">
        <v>6874</v>
      </c>
      <c r="AC484" s="186" t="s">
        <v>2202</v>
      </c>
      <c r="AD484" s="170">
        <f>VLOOKUP(O484,CSAcctMap!A:B,2,FALSE)</f>
        <v>500310</v>
      </c>
      <c r="AE484" s="170" t="str">
        <f ca="1">VLOOKUP(AD484,CSAcctMap!B:F,5,FALSE)</f>
        <v>Access</v>
      </c>
    </row>
    <row r="485" spans="1:31" x14ac:dyDescent="0.2">
      <c r="A485" s="170" t="str">
        <f t="shared" si="14"/>
        <v>700.551000.0000.00000.250.099.000</v>
      </c>
      <c r="B485" s="184" t="s">
        <v>6874</v>
      </c>
      <c r="C485" s="185" t="s">
        <v>4649</v>
      </c>
      <c r="D485" s="186" t="s">
        <v>1110</v>
      </c>
      <c r="E485" s="186" t="s">
        <v>2202</v>
      </c>
      <c r="F485" s="186" t="s">
        <v>2334</v>
      </c>
      <c r="G485" s="186" t="s">
        <v>4648</v>
      </c>
      <c r="H485" s="186" t="s">
        <v>2455</v>
      </c>
      <c r="I485" s="186" t="s">
        <v>2178</v>
      </c>
      <c r="J485" s="186" t="s">
        <v>1214</v>
      </c>
      <c r="K485" s="184"/>
      <c r="L485" s="187" t="str">
        <f t="shared" si="15"/>
        <v>700.401101.4100.11301.025.4300.0000.000.0000.0000</v>
      </c>
      <c r="M485" s="187" t="s">
        <v>4013</v>
      </c>
      <c r="N485" s="191">
        <v>700</v>
      </c>
      <c r="O485" s="199">
        <v>401101</v>
      </c>
      <c r="P485" s="195" t="s">
        <v>1343</v>
      </c>
      <c r="Q485" s="200" t="s">
        <v>6411</v>
      </c>
      <c r="R485" s="195" t="s">
        <v>6692</v>
      </c>
      <c r="S485" s="200" t="s">
        <v>1344</v>
      </c>
      <c r="T485" s="191" t="s">
        <v>2202</v>
      </c>
      <c r="U485" s="190" t="s">
        <v>2178</v>
      </c>
      <c r="V485" s="167" t="s">
        <v>2202</v>
      </c>
      <c r="W485" s="167" t="s">
        <v>2202</v>
      </c>
      <c r="X485" s="170" t="s">
        <v>6671</v>
      </c>
      <c r="Y485" s="170" t="s">
        <v>6842</v>
      </c>
      <c r="Z485" s="170" t="s">
        <v>6847</v>
      </c>
      <c r="AA485" s="170" t="s">
        <v>6848</v>
      </c>
      <c r="AB485" s="184" t="s">
        <v>6874</v>
      </c>
      <c r="AC485" s="186" t="s">
        <v>2202</v>
      </c>
      <c r="AD485" s="170">
        <f>VLOOKUP(O485,CSAcctMap!A:B,2,FALSE)</f>
        <v>500310</v>
      </c>
      <c r="AE485" s="170" t="str">
        <f ca="1">VLOOKUP(AD485,CSAcctMap!B:F,5,FALSE)</f>
        <v>Access</v>
      </c>
    </row>
    <row r="486" spans="1:31" x14ac:dyDescent="0.2">
      <c r="A486" s="170" t="str">
        <f t="shared" si="14"/>
        <v>700.561000.0000.00000.250.001.000</v>
      </c>
      <c r="B486" s="184" t="s">
        <v>6875</v>
      </c>
      <c r="C486" s="185" t="s">
        <v>4649</v>
      </c>
      <c r="D486" s="186" t="s">
        <v>4633</v>
      </c>
      <c r="E486" s="186" t="s">
        <v>2202</v>
      </c>
      <c r="F486" s="186" t="s">
        <v>2334</v>
      </c>
      <c r="G486" s="186" t="s">
        <v>4648</v>
      </c>
      <c r="H486" s="186" t="s">
        <v>3778</v>
      </c>
      <c r="I486" s="186" t="s">
        <v>2178</v>
      </c>
      <c r="J486" s="186" t="s">
        <v>1214</v>
      </c>
      <c r="K486" s="184"/>
      <c r="L486" s="187" t="str">
        <f t="shared" si="15"/>
        <v>700.410005.4100.10205.025.0000.0000.000.0000.0000</v>
      </c>
      <c r="M486" s="187" t="s">
        <v>3647</v>
      </c>
      <c r="N486" s="191">
        <v>700</v>
      </c>
      <c r="O486" s="202">
        <v>410005</v>
      </c>
      <c r="P486" s="195" t="s">
        <v>1343</v>
      </c>
      <c r="Q486" s="200" t="s">
        <v>6849</v>
      </c>
      <c r="R486" s="195" t="s">
        <v>6692</v>
      </c>
      <c r="S486" s="191" t="s">
        <v>2202</v>
      </c>
      <c r="T486" s="191" t="s">
        <v>2202</v>
      </c>
      <c r="U486" s="190" t="s">
        <v>2178</v>
      </c>
      <c r="V486" s="167" t="s">
        <v>2202</v>
      </c>
      <c r="W486" s="167" t="s">
        <v>2202</v>
      </c>
      <c r="X486" s="170" t="s">
        <v>6671</v>
      </c>
      <c r="Y486" s="170" t="s">
        <v>6842</v>
      </c>
      <c r="Z486" s="170" t="s">
        <v>6847</v>
      </c>
      <c r="AA486" s="170" t="s">
        <v>6848</v>
      </c>
      <c r="AB486" s="184" t="s">
        <v>6875</v>
      </c>
      <c r="AC486" s="186" t="s">
        <v>2202</v>
      </c>
      <c r="AD486" s="170">
        <f>VLOOKUP(O486,CSAcctMap!A:B,2,FALSE)</f>
        <v>561000</v>
      </c>
      <c r="AE486" s="170" t="str">
        <f ca="1">VLOOKUP(AD486,CSAcctMap!B:F,5,FALSE)</f>
        <v>Equipment sales</v>
      </c>
    </row>
    <row r="487" spans="1:31" x14ac:dyDescent="0.2">
      <c r="A487" s="170" t="str">
        <f t="shared" si="14"/>
        <v>700.561000.0000.00000.250.002.000</v>
      </c>
      <c r="B487" s="184" t="s">
        <v>6875</v>
      </c>
      <c r="C487" s="185" t="s">
        <v>4649</v>
      </c>
      <c r="D487" s="186" t="s">
        <v>4633</v>
      </c>
      <c r="E487" s="186" t="s">
        <v>2202</v>
      </c>
      <c r="F487" s="186" t="s">
        <v>2334</v>
      </c>
      <c r="G487" s="186" t="s">
        <v>4648</v>
      </c>
      <c r="H487" s="186" t="s">
        <v>3777</v>
      </c>
      <c r="I487" s="186" t="s">
        <v>2178</v>
      </c>
      <c r="J487" s="186" t="s">
        <v>1214</v>
      </c>
      <c r="K487" s="184"/>
      <c r="L487" s="187" t="str">
        <f t="shared" si="15"/>
        <v>700.410005.4100.10207.025.0000.0000.000.0000.0000</v>
      </c>
      <c r="M487" s="187" t="s">
        <v>3647</v>
      </c>
      <c r="N487" s="191">
        <v>700</v>
      </c>
      <c r="O487" s="202">
        <v>410005</v>
      </c>
      <c r="P487" s="195" t="s">
        <v>1343</v>
      </c>
      <c r="Q487" s="200" t="s">
        <v>6850</v>
      </c>
      <c r="R487" s="195" t="s">
        <v>6692</v>
      </c>
      <c r="S487" s="191" t="s">
        <v>2202</v>
      </c>
      <c r="T487" s="191" t="s">
        <v>2202</v>
      </c>
      <c r="U487" s="190" t="s">
        <v>2178</v>
      </c>
      <c r="V487" s="167" t="s">
        <v>2202</v>
      </c>
      <c r="W487" s="167" t="s">
        <v>2202</v>
      </c>
      <c r="X487" s="170" t="s">
        <v>6671</v>
      </c>
      <c r="Y487" s="170" t="s">
        <v>6842</v>
      </c>
      <c r="Z487" s="170" t="s">
        <v>6847</v>
      </c>
      <c r="AA487" s="170" t="s">
        <v>6848</v>
      </c>
      <c r="AB487" s="184" t="s">
        <v>6875</v>
      </c>
      <c r="AC487" s="186" t="s">
        <v>2202</v>
      </c>
      <c r="AD487" s="170">
        <f>VLOOKUP(O487,CSAcctMap!A:B,2,FALSE)</f>
        <v>561000</v>
      </c>
      <c r="AE487" s="170" t="str">
        <f ca="1">VLOOKUP(AD487,CSAcctMap!B:F,5,FALSE)</f>
        <v>Equipment sales</v>
      </c>
    </row>
    <row r="488" spans="1:31" x14ac:dyDescent="0.2">
      <c r="A488" s="170" t="str">
        <f t="shared" si="14"/>
        <v>700.561000.0000.00000.250.005.000</v>
      </c>
      <c r="B488" s="184" t="s">
        <v>6875</v>
      </c>
      <c r="C488" s="185" t="s">
        <v>4649</v>
      </c>
      <c r="D488" s="186" t="s">
        <v>4633</v>
      </c>
      <c r="E488" s="186" t="s">
        <v>2202</v>
      </c>
      <c r="F488" s="186" t="s">
        <v>2334</v>
      </c>
      <c r="G488" s="186" t="s">
        <v>4648</v>
      </c>
      <c r="H488" s="186" t="s">
        <v>3776</v>
      </c>
      <c r="I488" s="186" t="s">
        <v>2178</v>
      </c>
      <c r="J488" s="186" t="s">
        <v>1214</v>
      </c>
      <c r="K488" s="184"/>
      <c r="L488" s="187" t="str">
        <f t="shared" si="15"/>
        <v>700.410005.4100.12601.025.0000.0000.000.0000.0000</v>
      </c>
      <c r="M488" s="187" t="s">
        <v>3647</v>
      </c>
      <c r="N488" s="191">
        <v>700</v>
      </c>
      <c r="O488" s="202">
        <v>410005</v>
      </c>
      <c r="P488" s="195" t="s">
        <v>1343</v>
      </c>
      <c r="Q488" s="200" t="s">
        <v>6851</v>
      </c>
      <c r="R488" s="195" t="s">
        <v>6692</v>
      </c>
      <c r="S488" s="191" t="s">
        <v>2202</v>
      </c>
      <c r="T488" s="191" t="s">
        <v>2202</v>
      </c>
      <c r="U488" s="190" t="s">
        <v>2178</v>
      </c>
      <c r="V488" s="167" t="s">
        <v>2202</v>
      </c>
      <c r="W488" s="167" t="s">
        <v>2202</v>
      </c>
      <c r="X488" s="170" t="s">
        <v>6671</v>
      </c>
      <c r="Y488" s="170" t="s">
        <v>6842</v>
      </c>
      <c r="Z488" s="170" t="s">
        <v>6847</v>
      </c>
      <c r="AA488" s="170" t="s">
        <v>6848</v>
      </c>
      <c r="AB488" s="184" t="s">
        <v>6875</v>
      </c>
      <c r="AC488" s="186" t="s">
        <v>2202</v>
      </c>
      <c r="AD488" s="170">
        <f>VLOOKUP(O488,CSAcctMap!A:B,2,FALSE)</f>
        <v>561000</v>
      </c>
      <c r="AE488" s="170" t="str">
        <f ca="1">VLOOKUP(AD488,CSAcctMap!B:F,5,FALSE)</f>
        <v>Equipment sales</v>
      </c>
    </row>
    <row r="489" spans="1:31" x14ac:dyDescent="0.2">
      <c r="A489" s="170" t="str">
        <f t="shared" si="14"/>
        <v>700.561000.0000.00000.250.009.000</v>
      </c>
      <c r="B489" s="184" t="s">
        <v>6875</v>
      </c>
      <c r="C489" s="185" t="s">
        <v>4649</v>
      </c>
      <c r="D489" s="186" t="s">
        <v>4633</v>
      </c>
      <c r="E489" s="186" t="s">
        <v>2202</v>
      </c>
      <c r="F489" s="186" t="s">
        <v>2334</v>
      </c>
      <c r="G489" s="186" t="s">
        <v>4648</v>
      </c>
      <c r="H489" s="186" t="s">
        <v>4216</v>
      </c>
      <c r="I489" s="186" t="s">
        <v>2178</v>
      </c>
      <c r="J489" s="186" t="s">
        <v>1214</v>
      </c>
      <c r="K489" s="184"/>
      <c r="L489" s="187" t="str">
        <f t="shared" si="15"/>
        <v>700.410005.4100.11301.025.0000.0000.000.0000.0000</v>
      </c>
      <c r="M489" s="187" t="s">
        <v>3647</v>
      </c>
      <c r="N489" s="191">
        <v>700</v>
      </c>
      <c r="O489" s="202">
        <v>410005</v>
      </c>
      <c r="P489" s="195" t="s">
        <v>1343</v>
      </c>
      <c r="Q489" s="200" t="s">
        <v>6411</v>
      </c>
      <c r="R489" s="195" t="s">
        <v>6692</v>
      </c>
      <c r="S489" s="191" t="s">
        <v>2202</v>
      </c>
      <c r="T489" s="191" t="s">
        <v>2202</v>
      </c>
      <c r="U489" s="190" t="s">
        <v>2178</v>
      </c>
      <c r="V489" s="167" t="s">
        <v>2202</v>
      </c>
      <c r="W489" s="167" t="s">
        <v>2202</v>
      </c>
      <c r="X489" s="170" t="s">
        <v>6671</v>
      </c>
      <c r="Y489" s="170" t="s">
        <v>6842</v>
      </c>
      <c r="Z489" s="170" t="s">
        <v>6847</v>
      </c>
      <c r="AA489" s="170" t="s">
        <v>6848</v>
      </c>
      <c r="AB489" s="184" t="s">
        <v>6875</v>
      </c>
      <c r="AC489" s="186" t="s">
        <v>2202</v>
      </c>
      <c r="AD489" s="170">
        <f>VLOOKUP(O489,CSAcctMap!A:B,2,FALSE)</f>
        <v>561000</v>
      </c>
      <c r="AE489" s="170" t="str">
        <f ca="1">VLOOKUP(AD489,CSAcctMap!B:F,5,FALSE)</f>
        <v>Equipment sales</v>
      </c>
    </row>
    <row r="490" spans="1:31" x14ac:dyDescent="0.2">
      <c r="A490" s="170" t="str">
        <f t="shared" si="14"/>
        <v>700.561000.0000.00000.250.099.000</v>
      </c>
      <c r="B490" s="184" t="s">
        <v>6875</v>
      </c>
      <c r="C490" s="185" t="s">
        <v>4649</v>
      </c>
      <c r="D490" s="186" t="s">
        <v>4633</v>
      </c>
      <c r="E490" s="186" t="s">
        <v>2202</v>
      </c>
      <c r="F490" s="186" t="s">
        <v>2334</v>
      </c>
      <c r="G490" s="186" t="s">
        <v>4648</v>
      </c>
      <c r="H490" s="186" t="s">
        <v>2455</v>
      </c>
      <c r="I490" s="186" t="s">
        <v>2178</v>
      </c>
      <c r="J490" s="186" t="s">
        <v>1214</v>
      </c>
      <c r="K490" s="184"/>
      <c r="L490" s="187" t="str">
        <f t="shared" si="15"/>
        <v>700.410005.3800.00000.025.0000.0000.000.0000.0000</v>
      </c>
      <c r="M490" s="187" t="s">
        <v>3647</v>
      </c>
      <c r="N490" s="191">
        <v>700</v>
      </c>
      <c r="O490" s="202">
        <v>410005</v>
      </c>
      <c r="P490" s="195" t="s">
        <v>6840</v>
      </c>
      <c r="Q490" s="191" t="s">
        <v>2334</v>
      </c>
      <c r="R490" s="195" t="s">
        <v>6692</v>
      </c>
      <c r="S490" s="191" t="s">
        <v>2202</v>
      </c>
      <c r="T490" s="191" t="s">
        <v>2202</v>
      </c>
      <c r="U490" s="190" t="s">
        <v>2178</v>
      </c>
      <c r="V490" s="167" t="s">
        <v>2202</v>
      </c>
      <c r="W490" s="167" t="s">
        <v>2202</v>
      </c>
      <c r="X490" s="170" t="s">
        <v>6671</v>
      </c>
      <c r="Y490" s="170" t="s">
        <v>6842</v>
      </c>
      <c r="Z490" s="170" t="s">
        <v>6843</v>
      </c>
      <c r="AA490" s="170" t="s">
        <v>1431</v>
      </c>
      <c r="AB490" s="184" t="s">
        <v>6875</v>
      </c>
      <c r="AC490" s="186" t="s">
        <v>2202</v>
      </c>
      <c r="AD490" s="170">
        <f>VLOOKUP(O490,CSAcctMap!A:B,2,FALSE)</f>
        <v>561000</v>
      </c>
      <c r="AE490" s="170" t="str">
        <f ca="1">VLOOKUP(AD490,CSAcctMap!B:F,5,FALSE)</f>
        <v>Equipment sales</v>
      </c>
    </row>
    <row r="491" spans="1:31" x14ac:dyDescent="0.2">
      <c r="A491" s="170" t="str">
        <f t="shared" si="14"/>
        <v>700.561000.0000.00000.250.000.000</v>
      </c>
      <c r="B491" s="184" t="s">
        <v>6875</v>
      </c>
      <c r="C491" s="185" t="s">
        <v>4649</v>
      </c>
      <c r="D491" s="186" t="s">
        <v>4633</v>
      </c>
      <c r="E491" s="186" t="s">
        <v>2202</v>
      </c>
      <c r="F491" s="186" t="s">
        <v>2334</v>
      </c>
      <c r="G491" s="186" t="s">
        <v>4648</v>
      </c>
      <c r="H491" s="186" t="s">
        <v>2178</v>
      </c>
      <c r="I491" s="186" t="s">
        <v>2178</v>
      </c>
      <c r="J491" s="186" t="s">
        <v>1214</v>
      </c>
      <c r="K491" s="184"/>
      <c r="L491" s="187" t="str">
        <f t="shared" si="15"/>
        <v>700.410005.4100.00000.025.0000.0000.000.0000.0000</v>
      </c>
      <c r="M491" s="187" t="s">
        <v>3647</v>
      </c>
      <c r="N491" s="191">
        <v>700</v>
      </c>
      <c r="O491" s="202">
        <v>410005</v>
      </c>
      <c r="P491" s="195" t="s">
        <v>1343</v>
      </c>
      <c r="Q491" s="191" t="s">
        <v>2334</v>
      </c>
      <c r="R491" s="195" t="s">
        <v>6692</v>
      </c>
      <c r="S491" s="191" t="s">
        <v>2202</v>
      </c>
      <c r="T491" s="191" t="s">
        <v>2202</v>
      </c>
      <c r="U491" s="190" t="s">
        <v>2178</v>
      </c>
      <c r="V491" s="167" t="s">
        <v>2202</v>
      </c>
      <c r="W491" s="167" t="s">
        <v>2202</v>
      </c>
      <c r="X491" s="170" t="s">
        <v>6671</v>
      </c>
      <c r="Y491" s="170" t="s">
        <v>6842</v>
      </c>
      <c r="Z491" s="170" t="s">
        <v>6847</v>
      </c>
      <c r="AA491" s="170" t="s">
        <v>6848</v>
      </c>
      <c r="AB491" s="184" t="s">
        <v>6875</v>
      </c>
      <c r="AC491" s="186" t="s">
        <v>2202</v>
      </c>
      <c r="AD491" s="170">
        <f>VLOOKUP(O491,CSAcctMap!A:B,2,FALSE)</f>
        <v>561000</v>
      </c>
      <c r="AE491" s="170" t="str">
        <f ca="1">VLOOKUP(AD491,CSAcctMap!B:F,5,FALSE)</f>
        <v>Equipment sales</v>
      </c>
    </row>
    <row r="492" spans="1:31" x14ac:dyDescent="0.2">
      <c r="A492" s="170" t="str">
        <f t="shared" si="14"/>
        <v>700.562000.0000.00000.259.000.000</v>
      </c>
      <c r="B492" s="184" t="s">
        <v>6876</v>
      </c>
      <c r="C492" s="185" t="s">
        <v>4649</v>
      </c>
      <c r="D492" s="186" t="s">
        <v>4634</v>
      </c>
      <c r="E492" s="186" t="s">
        <v>2202</v>
      </c>
      <c r="F492" s="186" t="s">
        <v>2334</v>
      </c>
      <c r="G492" s="186" t="s">
        <v>4067</v>
      </c>
      <c r="H492" s="186" t="s">
        <v>2178</v>
      </c>
      <c r="I492" s="186" t="s">
        <v>2178</v>
      </c>
      <c r="J492" s="186" t="s">
        <v>1214</v>
      </c>
      <c r="K492" s="184"/>
      <c r="L492" s="187" t="str">
        <f t="shared" si="15"/>
        <v>700.402099.3800.00000.025.0000.0000.000.0000.0000</v>
      </c>
      <c r="M492" s="187" t="s">
        <v>765</v>
      </c>
      <c r="N492" s="191">
        <v>700</v>
      </c>
      <c r="O492" s="202">
        <v>402099</v>
      </c>
      <c r="P492" s="195" t="s">
        <v>6840</v>
      </c>
      <c r="Q492" s="191" t="s">
        <v>2334</v>
      </c>
      <c r="R492" s="195" t="s">
        <v>6692</v>
      </c>
      <c r="S492" s="191" t="s">
        <v>2202</v>
      </c>
      <c r="T492" s="191" t="s">
        <v>2202</v>
      </c>
      <c r="U492" s="190" t="s">
        <v>2178</v>
      </c>
      <c r="V492" s="167" t="s">
        <v>2202</v>
      </c>
      <c r="W492" s="167" t="s">
        <v>2202</v>
      </c>
      <c r="X492" s="170" t="s">
        <v>6671</v>
      </c>
      <c r="Y492" s="170" t="s">
        <v>6842</v>
      </c>
      <c r="Z492" s="170" t="s">
        <v>6843</v>
      </c>
      <c r="AA492" s="170" t="s">
        <v>1431</v>
      </c>
      <c r="AB492" s="184" t="s">
        <v>6876</v>
      </c>
      <c r="AC492" s="186" t="s">
        <v>2202</v>
      </c>
      <c r="AD492" s="170">
        <f>VLOOKUP(O492,CSAcctMap!A:B,2,FALSE)</f>
        <v>586400</v>
      </c>
      <c r="AE492" s="170" t="str">
        <f ca="1">VLOOKUP(AD492,CSAcctMap!B:F,5,FALSE)</f>
        <v>Other incidental operating revenues</v>
      </c>
    </row>
    <row r="493" spans="1:31" x14ac:dyDescent="0.2">
      <c r="A493" s="170" t="str">
        <f t="shared" si="14"/>
        <v>700.563000.0000.00000.250.000.000</v>
      </c>
      <c r="B493" s="184" t="s">
        <v>6877</v>
      </c>
      <c r="C493" s="185" t="s">
        <v>4649</v>
      </c>
      <c r="D493" s="186" t="s">
        <v>4635</v>
      </c>
      <c r="E493" s="186" t="s">
        <v>2202</v>
      </c>
      <c r="F493" s="186" t="s">
        <v>2334</v>
      </c>
      <c r="G493" s="186" t="s">
        <v>4648</v>
      </c>
      <c r="H493" s="186" t="s">
        <v>2178</v>
      </c>
      <c r="I493" s="186" t="s">
        <v>2178</v>
      </c>
      <c r="J493" s="186" t="s">
        <v>1214</v>
      </c>
      <c r="K493" s="184"/>
      <c r="L493" s="187" t="str">
        <f t="shared" si="15"/>
        <v>700.402099.4100.00000.025.0000.0000.000.0000.0000</v>
      </c>
      <c r="M493" s="187" t="s">
        <v>765</v>
      </c>
      <c r="N493" s="191">
        <v>700</v>
      </c>
      <c r="O493" s="202">
        <v>402099</v>
      </c>
      <c r="P493" s="195" t="s">
        <v>1343</v>
      </c>
      <c r="Q493" s="191" t="s">
        <v>2334</v>
      </c>
      <c r="R493" s="195" t="s">
        <v>6692</v>
      </c>
      <c r="S493" s="191" t="s">
        <v>2202</v>
      </c>
      <c r="T493" s="191" t="s">
        <v>2202</v>
      </c>
      <c r="U493" s="190" t="s">
        <v>2178</v>
      </c>
      <c r="V493" s="167" t="s">
        <v>2202</v>
      </c>
      <c r="W493" s="167" t="s">
        <v>2202</v>
      </c>
      <c r="X493" s="170" t="s">
        <v>6671</v>
      </c>
      <c r="Y493" s="170" t="s">
        <v>6842</v>
      </c>
      <c r="Z493" s="170" t="s">
        <v>6847</v>
      </c>
      <c r="AA493" s="170" t="s">
        <v>6848</v>
      </c>
      <c r="AB493" s="184" t="s">
        <v>6877</v>
      </c>
      <c r="AC493" s="186" t="s">
        <v>2202</v>
      </c>
      <c r="AD493" s="170">
        <f>VLOOKUP(O493,CSAcctMap!A:B,2,FALSE)</f>
        <v>586400</v>
      </c>
      <c r="AE493" s="170" t="str">
        <f ca="1">VLOOKUP(AD493,CSAcctMap!B:F,5,FALSE)</f>
        <v>Other incidental operating revenues</v>
      </c>
    </row>
    <row r="494" spans="1:31" x14ac:dyDescent="0.2">
      <c r="A494" s="170" t="str">
        <f t="shared" si="14"/>
        <v>700.566000.0000.00000.250.001.000</v>
      </c>
      <c r="B494" s="184" t="s">
        <v>6878</v>
      </c>
      <c r="C494" s="185" t="s">
        <v>4649</v>
      </c>
      <c r="D494" s="186" t="s">
        <v>4636</v>
      </c>
      <c r="E494" s="186" t="s">
        <v>2202</v>
      </c>
      <c r="F494" s="186" t="s">
        <v>2334</v>
      </c>
      <c r="G494" s="186" t="s">
        <v>4648</v>
      </c>
      <c r="H494" s="186" t="s">
        <v>3778</v>
      </c>
      <c r="I494" s="186" t="s">
        <v>2178</v>
      </c>
      <c r="J494" s="186" t="s">
        <v>1214</v>
      </c>
      <c r="K494" s="184"/>
      <c r="L494" s="187" t="str">
        <f t="shared" si="15"/>
        <v>700.402099.4100.10205.025.0000.0000.000.0000.0000</v>
      </c>
      <c r="M494" s="187" t="s">
        <v>765</v>
      </c>
      <c r="N494" s="191">
        <v>700</v>
      </c>
      <c r="O494" s="202">
        <v>402099</v>
      </c>
      <c r="P494" s="195" t="s">
        <v>1343</v>
      </c>
      <c r="Q494" s="200" t="s">
        <v>6849</v>
      </c>
      <c r="R494" s="195" t="s">
        <v>6692</v>
      </c>
      <c r="S494" s="191" t="s">
        <v>2202</v>
      </c>
      <c r="T494" s="191" t="s">
        <v>2202</v>
      </c>
      <c r="U494" s="190" t="s">
        <v>2178</v>
      </c>
      <c r="V494" s="167" t="s">
        <v>2202</v>
      </c>
      <c r="W494" s="167" t="s">
        <v>2202</v>
      </c>
      <c r="X494" s="170" t="s">
        <v>6671</v>
      </c>
      <c r="Y494" s="170" t="s">
        <v>6842</v>
      </c>
      <c r="Z494" s="170" t="s">
        <v>6847</v>
      </c>
      <c r="AA494" s="170" t="s">
        <v>6848</v>
      </c>
      <c r="AB494" s="184" t="s">
        <v>6878</v>
      </c>
      <c r="AC494" s="186" t="s">
        <v>2202</v>
      </c>
      <c r="AD494" s="170">
        <f>VLOOKUP(O494,CSAcctMap!A:B,2,FALSE)</f>
        <v>586400</v>
      </c>
      <c r="AE494" s="170" t="str">
        <f ca="1">VLOOKUP(AD494,CSAcctMap!B:F,5,FALSE)</f>
        <v>Other incidental operating revenues</v>
      </c>
    </row>
    <row r="495" spans="1:31" x14ac:dyDescent="0.2">
      <c r="A495" s="170" t="str">
        <f t="shared" si="14"/>
        <v>700.566000.0000.00000.250.002.000</v>
      </c>
      <c r="B495" s="184" t="s">
        <v>6878</v>
      </c>
      <c r="C495" s="185" t="s">
        <v>4649</v>
      </c>
      <c r="D495" s="186" t="s">
        <v>4636</v>
      </c>
      <c r="E495" s="186" t="s">
        <v>2202</v>
      </c>
      <c r="F495" s="186" t="s">
        <v>2334</v>
      </c>
      <c r="G495" s="186" t="s">
        <v>4648</v>
      </c>
      <c r="H495" s="186" t="s">
        <v>3777</v>
      </c>
      <c r="I495" s="186" t="s">
        <v>2178</v>
      </c>
      <c r="J495" s="186" t="s">
        <v>1214</v>
      </c>
      <c r="K495" s="184"/>
      <c r="L495" s="187" t="str">
        <f t="shared" si="15"/>
        <v>700.402099.3800.10207.025.0000.0000.000.0000.0000</v>
      </c>
      <c r="M495" s="187" t="s">
        <v>765</v>
      </c>
      <c r="N495" s="191">
        <v>700</v>
      </c>
      <c r="O495" s="202">
        <v>402099</v>
      </c>
      <c r="P495" s="195" t="s">
        <v>6840</v>
      </c>
      <c r="Q495" s="200" t="s">
        <v>6850</v>
      </c>
      <c r="R495" s="195" t="s">
        <v>6692</v>
      </c>
      <c r="S495" s="191" t="s">
        <v>2202</v>
      </c>
      <c r="T495" s="191" t="s">
        <v>2202</v>
      </c>
      <c r="U495" s="190" t="s">
        <v>2178</v>
      </c>
      <c r="V495" s="167" t="s">
        <v>2202</v>
      </c>
      <c r="W495" s="167" t="s">
        <v>2202</v>
      </c>
      <c r="X495" s="170" t="s">
        <v>6671</v>
      </c>
      <c r="Y495" s="170" t="s">
        <v>6842</v>
      </c>
      <c r="Z495" s="170" t="s">
        <v>6843</v>
      </c>
      <c r="AA495" s="170" t="s">
        <v>1431</v>
      </c>
      <c r="AB495" s="184" t="s">
        <v>6878</v>
      </c>
      <c r="AC495" s="186" t="s">
        <v>2202</v>
      </c>
      <c r="AD495" s="170">
        <f>VLOOKUP(O495,CSAcctMap!A:B,2,FALSE)</f>
        <v>586400</v>
      </c>
      <c r="AE495" s="170" t="str">
        <f ca="1">VLOOKUP(AD495,CSAcctMap!B:F,5,FALSE)</f>
        <v>Other incidental operating revenues</v>
      </c>
    </row>
    <row r="496" spans="1:31" x14ac:dyDescent="0.2">
      <c r="A496" s="170" t="str">
        <f t="shared" si="14"/>
        <v>700.566000.0000.00000.250.005.000</v>
      </c>
      <c r="B496" s="184" t="s">
        <v>6878</v>
      </c>
      <c r="C496" s="185" t="s">
        <v>4649</v>
      </c>
      <c r="D496" s="186" t="s">
        <v>4636</v>
      </c>
      <c r="E496" s="186" t="s">
        <v>2202</v>
      </c>
      <c r="F496" s="186" t="s">
        <v>2334</v>
      </c>
      <c r="G496" s="186" t="s">
        <v>4648</v>
      </c>
      <c r="H496" s="186" t="s">
        <v>3776</v>
      </c>
      <c r="I496" s="186" t="s">
        <v>2178</v>
      </c>
      <c r="J496" s="186" t="s">
        <v>1214</v>
      </c>
      <c r="K496" s="184"/>
      <c r="L496" s="187" t="str">
        <f t="shared" si="15"/>
        <v>700.402099.3800.12601.025.0000.0000.000.0000.0000</v>
      </c>
      <c r="M496" s="187" t="s">
        <v>765</v>
      </c>
      <c r="N496" s="191">
        <v>700</v>
      </c>
      <c r="O496" s="202">
        <v>402099</v>
      </c>
      <c r="P496" s="195" t="s">
        <v>6840</v>
      </c>
      <c r="Q496" s="200" t="s">
        <v>6851</v>
      </c>
      <c r="R496" s="195" t="s">
        <v>6692</v>
      </c>
      <c r="S496" s="191" t="s">
        <v>2202</v>
      </c>
      <c r="T496" s="191" t="s">
        <v>2202</v>
      </c>
      <c r="U496" s="190" t="s">
        <v>2178</v>
      </c>
      <c r="V496" s="167" t="s">
        <v>2202</v>
      </c>
      <c r="W496" s="167" t="s">
        <v>2202</v>
      </c>
      <c r="X496" s="170" t="s">
        <v>6671</v>
      </c>
      <c r="Y496" s="170" t="s">
        <v>6842</v>
      </c>
      <c r="Z496" s="170" t="s">
        <v>6843</v>
      </c>
      <c r="AA496" s="170" t="s">
        <v>1431</v>
      </c>
      <c r="AB496" s="184" t="s">
        <v>6878</v>
      </c>
      <c r="AC496" s="186" t="s">
        <v>2202</v>
      </c>
      <c r="AD496" s="170">
        <f>VLOOKUP(O496,CSAcctMap!A:B,2,FALSE)</f>
        <v>586400</v>
      </c>
      <c r="AE496" s="170" t="str">
        <f ca="1">VLOOKUP(AD496,CSAcctMap!B:F,5,FALSE)</f>
        <v>Other incidental operating revenues</v>
      </c>
    </row>
    <row r="497" spans="1:31" x14ac:dyDescent="0.2">
      <c r="A497" s="170" t="str">
        <f t="shared" si="14"/>
        <v>700.566000.0000.00000.250.006.000</v>
      </c>
      <c r="B497" s="184" t="s">
        <v>6878</v>
      </c>
      <c r="C497" s="185" t="s">
        <v>4649</v>
      </c>
      <c r="D497" s="186" t="s">
        <v>4636</v>
      </c>
      <c r="E497" s="186" t="s">
        <v>2202</v>
      </c>
      <c r="F497" s="186" t="s">
        <v>2334</v>
      </c>
      <c r="G497" s="186" t="s">
        <v>4648</v>
      </c>
      <c r="H497" s="186" t="s">
        <v>4738</v>
      </c>
      <c r="I497" s="186" t="s">
        <v>2178</v>
      </c>
      <c r="J497" s="186" t="s">
        <v>1214</v>
      </c>
      <c r="K497" s="184"/>
      <c r="L497" s="187" t="str">
        <f t="shared" si="15"/>
        <v>700.402099.4100.12601.025.0000.0000.000.0000.0000</v>
      </c>
      <c r="M497" s="187" t="s">
        <v>765</v>
      </c>
      <c r="N497" s="191">
        <v>700</v>
      </c>
      <c r="O497" s="202">
        <v>402099</v>
      </c>
      <c r="P497" s="195" t="s">
        <v>1343</v>
      </c>
      <c r="Q497" s="200" t="s">
        <v>6851</v>
      </c>
      <c r="R497" s="195" t="s">
        <v>6692</v>
      </c>
      <c r="S497" s="191" t="s">
        <v>2202</v>
      </c>
      <c r="T497" s="191" t="s">
        <v>2202</v>
      </c>
      <c r="U497" s="190" t="s">
        <v>2178</v>
      </c>
      <c r="V497" s="167" t="s">
        <v>2202</v>
      </c>
      <c r="W497" s="167" t="s">
        <v>2202</v>
      </c>
      <c r="X497" s="170" t="s">
        <v>6671</v>
      </c>
      <c r="Y497" s="170" t="s">
        <v>6842</v>
      </c>
      <c r="Z497" s="170" t="s">
        <v>6847</v>
      </c>
      <c r="AA497" s="170" t="s">
        <v>6848</v>
      </c>
      <c r="AB497" s="184" t="s">
        <v>6878</v>
      </c>
      <c r="AC497" s="186" t="s">
        <v>2202</v>
      </c>
      <c r="AD497" s="170">
        <f>VLOOKUP(O497,CSAcctMap!A:B,2,FALSE)</f>
        <v>586400</v>
      </c>
      <c r="AE497" s="170" t="str">
        <f ca="1">VLOOKUP(AD497,CSAcctMap!B:F,5,FALSE)</f>
        <v>Other incidental operating revenues</v>
      </c>
    </row>
    <row r="498" spans="1:31" x14ac:dyDescent="0.2">
      <c r="A498" s="170" t="str">
        <f t="shared" si="14"/>
        <v>700.566000.0000.00000.250.008.000</v>
      </c>
      <c r="B498" s="184" t="s">
        <v>6878</v>
      </c>
      <c r="C498" s="185" t="s">
        <v>4649</v>
      </c>
      <c r="D498" s="186" t="s">
        <v>4636</v>
      </c>
      <c r="E498" s="186" t="s">
        <v>2202</v>
      </c>
      <c r="F498" s="186" t="s">
        <v>2334</v>
      </c>
      <c r="G498" s="186" t="s">
        <v>4648</v>
      </c>
      <c r="H498" s="186" t="s">
        <v>4739</v>
      </c>
      <c r="I498" s="186" t="s">
        <v>2178</v>
      </c>
      <c r="J498" s="186" t="s">
        <v>1214</v>
      </c>
      <c r="K498" s="184"/>
      <c r="L498" s="187" t="str">
        <f t="shared" si="15"/>
        <v>700.402099.4100.10001.025.0000.0000.000.0000.0000</v>
      </c>
      <c r="M498" s="187" t="s">
        <v>765</v>
      </c>
      <c r="N498" s="191">
        <v>700</v>
      </c>
      <c r="O498" s="202">
        <v>402099</v>
      </c>
      <c r="P498" s="195" t="s">
        <v>1343</v>
      </c>
      <c r="Q498" s="200" t="s">
        <v>6852</v>
      </c>
      <c r="R498" s="195" t="s">
        <v>6692</v>
      </c>
      <c r="S498" s="191" t="s">
        <v>2202</v>
      </c>
      <c r="T498" s="191" t="s">
        <v>2202</v>
      </c>
      <c r="U498" s="190" t="s">
        <v>2178</v>
      </c>
      <c r="V498" s="167" t="s">
        <v>2202</v>
      </c>
      <c r="W498" s="167" t="s">
        <v>2202</v>
      </c>
      <c r="X498" s="170" t="s">
        <v>6671</v>
      </c>
      <c r="Y498" s="170" t="s">
        <v>6842</v>
      </c>
      <c r="Z498" s="170" t="s">
        <v>6847</v>
      </c>
      <c r="AA498" s="170" t="s">
        <v>6848</v>
      </c>
      <c r="AB498" s="184" t="s">
        <v>6878</v>
      </c>
      <c r="AC498" s="186" t="s">
        <v>2202</v>
      </c>
      <c r="AD498" s="170">
        <f>VLOOKUP(O498,CSAcctMap!A:B,2,FALSE)</f>
        <v>586400</v>
      </c>
      <c r="AE498" s="170" t="str">
        <f ca="1">VLOOKUP(AD498,CSAcctMap!B:F,5,FALSE)</f>
        <v>Other incidental operating revenues</v>
      </c>
    </row>
    <row r="499" spans="1:31" x14ac:dyDescent="0.2">
      <c r="A499" s="170" t="str">
        <f t="shared" si="14"/>
        <v>700.566000.0000.00000.250.009.000</v>
      </c>
      <c r="B499" s="184" t="s">
        <v>6878</v>
      </c>
      <c r="C499" s="185" t="s">
        <v>4649</v>
      </c>
      <c r="D499" s="186" t="s">
        <v>4636</v>
      </c>
      <c r="E499" s="186" t="s">
        <v>2202</v>
      </c>
      <c r="F499" s="186" t="s">
        <v>2334</v>
      </c>
      <c r="G499" s="186" t="s">
        <v>4648</v>
      </c>
      <c r="H499" s="186" t="s">
        <v>4216</v>
      </c>
      <c r="I499" s="186" t="s">
        <v>2178</v>
      </c>
      <c r="J499" s="186" t="s">
        <v>1214</v>
      </c>
      <c r="K499" s="184"/>
      <c r="L499" s="187" t="str">
        <f t="shared" si="15"/>
        <v>700.402099.4100.11301.025.0000.0000.000.0000.0000</v>
      </c>
      <c r="M499" s="187" t="s">
        <v>765</v>
      </c>
      <c r="N499" s="191">
        <v>700</v>
      </c>
      <c r="O499" s="202">
        <v>402099</v>
      </c>
      <c r="P499" s="195" t="s">
        <v>1343</v>
      </c>
      <c r="Q499" s="200" t="s">
        <v>6411</v>
      </c>
      <c r="R499" s="195" t="s">
        <v>6692</v>
      </c>
      <c r="S499" s="191" t="s">
        <v>2202</v>
      </c>
      <c r="T499" s="191" t="s">
        <v>2202</v>
      </c>
      <c r="U499" s="190" t="s">
        <v>2178</v>
      </c>
      <c r="V499" s="167" t="s">
        <v>2202</v>
      </c>
      <c r="W499" s="167" t="s">
        <v>2202</v>
      </c>
      <c r="X499" s="170" t="s">
        <v>6671</v>
      </c>
      <c r="Y499" s="170" t="s">
        <v>6842</v>
      </c>
      <c r="Z499" s="170" t="s">
        <v>6847</v>
      </c>
      <c r="AA499" s="170" t="s">
        <v>6848</v>
      </c>
      <c r="AB499" s="184" t="s">
        <v>6878</v>
      </c>
      <c r="AC499" s="186" t="s">
        <v>2202</v>
      </c>
      <c r="AD499" s="170">
        <f>VLOOKUP(O499,CSAcctMap!A:B,2,FALSE)</f>
        <v>586400</v>
      </c>
      <c r="AE499" s="170" t="str">
        <f ca="1">VLOOKUP(AD499,CSAcctMap!B:F,5,FALSE)</f>
        <v>Other incidental operating revenues</v>
      </c>
    </row>
    <row r="500" spans="1:31" x14ac:dyDescent="0.2">
      <c r="A500" s="170" t="str">
        <f t="shared" si="14"/>
        <v>700.567000.0000.00000.250.000.000</v>
      </c>
      <c r="B500" s="184" t="s">
        <v>6879</v>
      </c>
      <c r="C500" s="185" t="s">
        <v>4649</v>
      </c>
      <c r="D500" s="186" t="s">
        <v>4637</v>
      </c>
      <c r="E500" s="186" t="s">
        <v>2202</v>
      </c>
      <c r="F500" s="186" t="s">
        <v>2334</v>
      </c>
      <c r="G500" s="186" t="s">
        <v>4648</v>
      </c>
      <c r="H500" s="186" t="s">
        <v>2178</v>
      </c>
      <c r="I500" s="186" t="s">
        <v>2178</v>
      </c>
      <c r="J500" s="186" t="s">
        <v>1214</v>
      </c>
      <c r="K500" s="184"/>
      <c r="L500" s="187" t="str">
        <f t="shared" si="15"/>
        <v>700.402099.3810.00000.025.0000.0000.000.0000.0000</v>
      </c>
      <c r="M500" s="187" t="s">
        <v>765</v>
      </c>
      <c r="N500" s="191">
        <v>700</v>
      </c>
      <c r="O500" s="202">
        <v>402099</v>
      </c>
      <c r="P500" s="195" t="s">
        <v>6844</v>
      </c>
      <c r="Q500" s="191" t="s">
        <v>2334</v>
      </c>
      <c r="R500" s="195" t="s">
        <v>6692</v>
      </c>
      <c r="S500" s="191" t="s">
        <v>2202</v>
      </c>
      <c r="T500" s="191" t="s">
        <v>2202</v>
      </c>
      <c r="U500" s="190" t="s">
        <v>2178</v>
      </c>
      <c r="V500" s="167" t="s">
        <v>2202</v>
      </c>
      <c r="W500" s="167" t="s">
        <v>2202</v>
      </c>
      <c r="X500" s="170" t="s">
        <v>6671</v>
      </c>
      <c r="Y500" s="170" t="s">
        <v>6842</v>
      </c>
      <c r="Z500" s="170" t="s">
        <v>6845</v>
      </c>
      <c r="AA500" s="170" t="s">
        <v>1431</v>
      </c>
      <c r="AB500" s="184" t="s">
        <v>6879</v>
      </c>
      <c r="AC500" s="186" t="s">
        <v>2202</v>
      </c>
      <c r="AD500" s="170">
        <f>VLOOKUP(O500,CSAcctMap!A:B,2,FALSE)</f>
        <v>586400</v>
      </c>
      <c r="AE500" s="170" t="str">
        <f ca="1">VLOOKUP(AD500,CSAcctMap!B:F,5,FALSE)</f>
        <v>Other incidental operating revenues</v>
      </c>
    </row>
    <row r="501" spans="1:31" x14ac:dyDescent="0.2">
      <c r="A501" s="170" t="str">
        <f t="shared" si="14"/>
        <v>700.571000.0000.00000.250.000.000</v>
      </c>
      <c r="B501" s="184" t="s">
        <v>6880</v>
      </c>
      <c r="C501" s="185" t="s">
        <v>4649</v>
      </c>
      <c r="D501" s="186" t="s">
        <v>5461</v>
      </c>
      <c r="E501" s="186" t="s">
        <v>2202</v>
      </c>
      <c r="F501" s="186" t="s">
        <v>2334</v>
      </c>
      <c r="G501" s="186" t="s">
        <v>4648</v>
      </c>
      <c r="H501" s="186" t="s">
        <v>2178</v>
      </c>
      <c r="I501" s="186" t="s">
        <v>2178</v>
      </c>
      <c r="J501" s="186" t="s">
        <v>1214</v>
      </c>
      <c r="K501" s="184"/>
      <c r="L501" s="187" t="str">
        <f t="shared" si="15"/>
        <v>700.401101.0000.00000.025.4150.0000.000.0000.0000</v>
      </c>
      <c r="M501" s="187" t="s">
        <v>4013</v>
      </c>
      <c r="N501" s="191">
        <v>700</v>
      </c>
      <c r="O501" s="199">
        <v>401101</v>
      </c>
      <c r="P501" s="195" t="s">
        <v>2202</v>
      </c>
      <c r="Q501" s="191" t="s">
        <v>2334</v>
      </c>
      <c r="R501" s="195" t="s">
        <v>6692</v>
      </c>
      <c r="S501" s="200" t="s">
        <v>6868</v>
      </c>
      <c r="T501" s="191" t="s">
        <v>2202</v>
      </c>
      <c r="U501" s="190" t="s">
        <v>2178</v>
      </c>
      <c r="V501" s="167" t="s">
        <v>2202</v>
      </c>
      <c r="W501" s="167" t="s">
        <v>2202</v>
      </c>
      <c r="X501" s="170" t="s">
        <v>6671</v>
      </c>
      <c r="Y501" s="170" t="s">
        <v>6842</v>
      </c>
      <c r="Z501" s="170" t="s">
        <v>6847</v>
      </c>
      <c r="AA501" s="170" t="s">
        <v>6848</v>
      </c>
      <c r="AB501" s="184" t="s">
        <v>6880</v>
      </c>
      <c r="AC501" s="186" t="s">
        <v>2202</v>
      </c>
      <c r="AD501" s="170">
        <f>VLOOKUP(O501,CSAcctMap!A:B,2,FALSE)</f>
        <v>500310</v>
      </c>
      <c r="AE501" s="170" t="str">
        <f ca="1">VLOOKUP(AD501,CSAcctMap!B:F,5,FALSE)</f>
        <v>Access</v>
      </c>
    </row>
    <row r="502" spans="1:31" x14ac:dyDescent="0.2">
      <c r="A502" s="170" t="str">
        <f t="shared" si="14"/>
        <v>700.571000.0000.00000.250.001.000</v>
      </c>
      <c r="B502" s="184" t="s">
        <v>6880</v>
      </c>
      <c r="C502" s="185" t="s">
        <v>4649</v>
      </c>
      <c r="D502" s="186" t="s">
        <v>5461</v>
      </c>
      <c r="E502" s="186" t="s">
        <v>2202</v>
      </c>
      <c r="F502" s="186" t="s">
        <v>2334</v>
      </c>
      <c r="G502" s="186" t="s">
        <v>4648</v>
      </c>
      <c r="H502" s="186" t="s">
        <v>3778</v>
      </c>
      <c r="I502" s="186" t="s">
        <v>2178</v>
      </c>
      <c r="J502" s="186" t="s">
        <v>1214</v>
      </c>
      <c r="K502" s="184"/>
      <c r="L502" s="187" t="str">
        <f t="shared" si="15"/>
        <v>700.401101.4100.10205.025.4150.0000.000.0000.0000</v>
      </c>
      <c r="M502" s="187" t="s">
        <v>4013</v>
      </c>
      <c r="N502" s="191">
        <v>700</v>
      </c>
      <c r="O502" s="199">
        <v>401101</v>
      </c>
      <c r="P502" s="195" t="s">
        <v>1343</v>
      </c>
      <c r="Q502" s="200" t="s">
        <v>6849</v>
      </c>
      <c r="R502" s="195" t="s">
        <v>6692</v>
      </c>
      <c r="S502" s="200" t="s">
        <v>6868</v>
      </c>
      <c r="T502" s="191" t="s">
        <v>2202</v>
      </c>
      <c r="U502" s="190" t="s">
        <v>2178</v>
      </c>
      <c r="V502" s="167" t="s">
        <v>2202</v>
      </c>
      <c r="W502" s="167" t="s">
        <v>2202</v>
      </c>
      <c r="X502" s="170" t="s">
        <v>6671</v>
      </c>
      <c r="Y502" s="170" t="s">
        <v>6842</v>
      </c>
      <c r="Z502" s="170" t="s">
        <v>6847</v>
      </c>
      <c r="AA502" s="170" t="s">
        <v>6848</v>
      </c>
      <c r="AB502" s="184" t="s">
        <v>6880</v>
      </c>
      <c r="AC502" s="186" t="s">
        <v>2202</v>
      </c>
      <c r="AD502" s="170">
        <f>VLOOKUP(O502,CSAcctMap!A:B,2,FALSE)</f>
        <v>500310</v>
      </c>
      <c r="AE502" s="170" t="str">
        <f ca="1">VLOOKUP(AD502,CSAcctMap!B:F,5,FALSE)</f>
        <v>Access</v>
      </c>
    </row>
    <row r="503" spans="1:31" x14ac:dyDescent="0.2">
      <c r="A503" s="170" t="str">
        <f t="shared" si="14"/>
        <v>700.571000.0000.00000.250.002.000</v>
      </c>
      <c r="B503" s="184" t="s">
        <v>6880</v>
      </c>
      <c r="C503" s="185" t="s">
        <v>4649</v>
      </c>
      <c r="D503" s="186" t="s">
        <v>5461</v>
      </c>
      <c r="E503" s="186" t="s">
        <v>2202</v>
      </c>
      <c r="F503" s="186" t="s">
        <v>2334</v>
      </c>
      <c r="G503" s="186" t="s">
        <v>4648</v>
      </c>
      <c r="H503" s="186" t="s">
        <v>3777</v>
      </c>
      <c r="I503" s="186" t="s">
        <v>2178</v>
      </c>
      <c r="J503" s="186" t="s">
        <v>1214</v>
      </c>
      <c r="K503" s="184"/>
      <c r="L503" s="187" t="str">
        <f t="shared" si="15"/>
        <v>700.401101.3800.10207.025.4150.0000.000.0000.0000</v>
      </c>
      <c r="M503" s="187" t="s">
        <v>4013</v>
      </c>
      <c r="N503" s="191">
        <v>700</v>
      </c>
      <c r="O503" s="199">
        <v>401101</v>
      </c>
      <c r="P503" s="195" t="s">
        <v>6840</v>
      </c>
      <c r="Q503" s="200" t="s">
        <v>6850</v>
      </c>
      <c r="R503" s="195" t="s">
        <v>6692</v>
      </c>
      <c r="S503" s="200" t="s">
        <v>6868</v>
      </c>
      <c r="T503" s="191" t="s">
        <v>2202</v>
      </c>
      <c r="U503" s="190" t="s">
        <v>2178</v>
      </c>
      <c r="V503" s="167" t="s">
        <v>2202</v>
      </c>
      <c r="W503" s="167" t="s">
        <v>2202</v>
      </c>
      <c r="X503" s="170" t="s">
        <v>6671</v>
      </c>
      <c r="Y503" s="170" t="s">
        <v>6842</v>
      </c>
      <c r="Z503" s="170" t="s">
        <v>6843</v>
      </c>
      <c r="AA503" s="170" t="s">
        <v>1431</v>
      </c>
      <c r="AB503" s="184" t="s">
        <v>6880</v>
      </c>
      <c r="AC503" s="186" t="s">
        <v>2202</v>
      </c>
      <c r="AD503" s="170">
        <f>VLOOKUP(O503,CSAcctMap!A:B,2,FALSE)</f>
        <v>500310</v>
      </c>
      <c r="AE503" s="170" t="str">
        <f ca="1">VLOOKUP(AD503,CSAcctMap!B:F,5,FALSE)</f>
        <v>Access</v>
      </c>
    </row>
    <row r="504" spans="1:31" x14ac:dyDescent="0.2">
      <c r="A504" s="170" t="str">
        <f t="shared" si="14"/>
        <v>700.571000.0000.00000.250.005.000</v>
      </c>
      <c r="B504" s="184" t="s">
        <v>6880</v>
      </c>
      <c r="C504" s="185" t="s">
        <v>4649</v>
      </c>
      <c r="D504" s="186" t="s">
        <v>5461</v>
      </c>
      <c r="E504" s="186" t="s">
        <v>2202</v>
      </c>
      <c r="F504" s="186" t="s">
        <v>2334</v>
      </c>
      <c r="G504" s="186" t="s">
        <v>4648</v>
      </c>
      <c r="H504" s="186" t="s">
        <v>3776</v>
      </c>
      <c r="I504" s="186" t="s">
        <v>2178</v>
      </c>
      <c r="J504" s="186" t="s">
        <v>1214</v>
      </c>
      <c r="K504" s="184"/>
      <c r="L504" s="187" t="str">
        <f t="shared" si="15"/>
        <v>700.401101.4100.10207.025.4150.0000.000.0000.0000</v>
      </c>
      <c r="M504" s="187" t="s">
        <v>4013</v>
      </c>
      <c r="N504" s="191">
        <v>700</v>
      </c>
      <c r="O504" s="199">
        <v>401101</v>
      </c>
      <c r="P504" s="195" t="s">
        <v>1343</v>
      </c>
      <c r="Q504" s="200" t="s">
        <v>6850</v>
      </c>
      <c r="R504" s="195" t="s">
        <v>6692</v>
      </c>
      <c r="S504" s="200" t="s">
        <v>6868</v>
      </c>
      <c r="T504" s="191" t="s">
        <v>2202</v>
      </c>
      <c r="U504" s="190" t="s">
        <v>2178</v>
      </c>
      <c r="V504" s="167" t="s">
        <v>2202</v>
      </c>
      <c r="W504" s="167" t="s">
        <v>2202</v>
      </c>
      <c r="X504" s="170" t="s">
        <v>6671</v>
      </c>
      <c r="Y504" s="170" t="s">
        <v>6842</v>
      </c>
      <c r="Z504" s="170" t="s">
        <v>6847</v>
      </c>
      <c r="AA504" s="170" t="s">
        <v>6848</v>
      </c>
      <c r="AB504" s="184" t="s">
        <v>6880</v>
      </c>
      <c r="AC504" s="186" t="s">
        <v>2202</v>
      </c>
      <c r="AD504" s="170">
        <f>VLOOKUP(O504,CSAcctMap!A:B,2,FALSE)</f>
        <v>500310</v>
      </c>
      <c r="AE504" s="170" t="str">
        <f ca="1">VLOOKUP(AD504,CSAcctMap!B:F,5,FALSE)</f>
        <v>Access</v>
      </c>
    </row>
    <row r="505" spans="1:31" x14ac:dyDescent="0.2">
      <c r="A505" s="170" t="str">
        <f t="shared" si="14"/>
        <v>700.571000.0000.00000.250.005.000</v>
      </c>
      <c r="B505" s="184" t="s">
        <v>6880</v>
      </c>
      <c r="C505" s="185" t="s">
        <v>4649</v>
      </c>
      <c r="D505" s="186" t="s">
        <v>5461</v>
      </c>
      <c r="E505" s="186" t="s">
        <v>2202</v>
      </c>
      <c r="F505" s="186" t="s">
        <v>2334</v>
      </c>
      <c r="G505" s="186" t="s">
        <v>4648</v>
      </c>
      <c r="H505" s="186" t="s">
        <v>3776</v>
      </c>
      <c r="I505" s="186" t="s">
        <v>2178</v>
      </c>
      <c r="J505" s="186" t="s">
        <v>1214</v>
      </c>
      <c r="K505" s="184"/>
      <c r="L505" s="187" t="str">
        <f t="shared" si="15"/>
        <v>700.401101.4100.12601.025.4150.0000.000.0000.0000</v>
      </c>
      <c r="M505" s="187" t="s">
        <v>4013</v>
      </c>
      <c r="N505" s="191">
        <v>700</v>
      </c>
      <c r="O505" s="199">
        <v>401101</v>
      </c>
      <c r="P505" s="195" t="s">
        <v>1343</v>
      </c>
      <c r="Q505" s="200" t="s">
        <v>6851</v>
      </c>
      <c r="R505" s="195" t="s">
        <v>6692</v>
      </c>
      <c r="S505" s="200" t="s">
        <v>6868</v>
      </c>
      <c r="T505" s="191" t="s">
        <v>2202</v>
      </c>
      <c r="U505" s="190" t="s">
        <v>2178</v>
      </c>
      <c r="V505" s="167" t="s">
        <v>2202</v>
      </c>
      <c r="W505" s="167" t="s">
        <v>2202</v>
      </c>
      <c r="X505" s="170" t="s">
        <v>6671</v>
      </c>
      <c r="Y505" s="170" t="s">
        <v>6842</v>
      </c>
      <c r="Z505" s="170" t="s">
        <v>6847</v>
      </c>
      <c r="AA505" s="170" t="s">
        <v>6848</v>
      </c>
      <c r="AB505" s="184" t="s">
        <v>6880</v>
      </c>
      <c r="AC505" s="186" t="s">
        <v>2202</v>
      </c>
      <c r="AD505" s="170">
        <f>VLOOKUP(O505,CSAcctMap!A:B,2,FALSE)</f>
        <v>500310</v>
      </c>
      <c r="AE505" s="170" t="str">
        <f ca="1">VLOOKUP(AD505,CSAcctMap!B:F,5,FALSE)</f>
        <v>Access</v>
      </c>
    </row>
    <row r="506" spans="1:31" x14ac:dyDescent="0.2">
      <c r="A506" s="170" t="str">
        <f t="shared" si="14"/>
        <v>700.571000.0000.00000.250.008.000</v>
      </c>
      <c r="B506" s="184" t="s">
        <v>6880</v>
      </c>
      <c r="C506" s="185" t="s">
        <v>4649</v>
      </c>
      <c r="D506" s="186" t="s">
        <v>5461</v>
      </c>
      <c r="E506" s="186" t="s">
        <v>2202</v>
      </c>
      <c r="F506" s="186" t="s">
        <v>2334</v>
      </c>
      <c r="G506" s="186" t="s">
        <v>4648</v>
      </c>
      <c r="H506" s="186" t="s">
        <v>4739</v>
      </c>
      <c r="I506" s="186" t="s">
        <v>2178</v>
      </c>
      <c r="J506" s="186" t="s">
        <v>1214</v>
      </c>
      <c r="K506" s="184"/>
      <c r="L506" s="187" t="str">
        <f t="shared" si="15"/>
        <v>700.401101.4100.10001.025.4150.0000.000.0000.0000</v>
      </c>
      <c r="M506" s="187" t="s">
        <v>4013</v>
      </c>
      <c r="N506" s="191">
        <v>700</v>
      </c>
      <c r="O506" s="199">
        <v>401101</v>
      </c>
      <c r="P506" s="195" t="s">
        <v>1343</v>
      </c>
      <c r="Q506" s="200" t="s">
        <v>6852</v>
      </c>
      <c r="R506" s="195" t="s">
        <v>6692</v>
      </c>
      <c r="S506" s="200" t="s">
        <v>6868</v>
      </c>
      <c r="T506" s="191" t="s">
        <v>2202</v>
      </c>
      <c r="U506" s="190" t="s">
        <v>2178</v>
      </c>
      <c r="V506" s="167" t="s">
        <v>2202</v>
      </c>
      <c r="W506" s="167" t="s">
        <v>2202</v>
      </c>
      <c r="X506" s="170" t="s">
        <v>6671</v>
      </c>
      <c r="Y506" s="170" t="s">
        <v>6842</v>
      </c>
      <c r="Z506" s="170" t="s">
        <v>6847</v>
      </c>
      <c r="AA506" s="170" t="s">
        <v>6848</v>
      </c>
      <c r="AB506" s="184" t="s">
        <v>6880</v>
      </c>
      <c r="AC506" s="186" t="s">
        <v>2202</v>
      </c>
      <c r="AD506" s="170">
        <f>VLOOKUP(O506,CSAcctMap!A:B,2,FALSE)</f>
        <v>500310</v>
      </c>
      <c r="AE506" s="170" t="str">
        <f ca="1">VLOOKUP(AD506,CSAcctMap!B:F,5,FALSE)</f>
        <v>Access</v>
      </c>
    </row>
    <row r="507" spans="1:31" x14ac:dyDescent="0.2">
      <c r="A507" s="170" t="str">
        <f t="shared" si="14"/>
        <v>700.571000.0000.00000.250.009.000</v>
      </c>
      <c r="B507" s="184" t="s">
        <v>6880</v>
      </c>
      <c r="C507" s="185" t="s">
        <v>4649</v>
      </c>
      <c r="D507" s="186" t="s">
        <v>5461</v>
      </c>
      <c r="E507" s="186" t="s">
        <v>2202</v>
      </c>
      <c r="F507" s="186" t="s">
        <v>2334</v>
      </c>
      <c r="G507" s="186" t="s">
        <v>4648</v>
      </c>
      <c r="H507" s="186" t="s">
        <v>4216</v>
      </c>
      <c r="I507" s="186" t="s">
        <v>2178</v>
      </c>
      <c r="J507" s="186" t="s">
        <v>1214</v>
      </c>
      <c r="K507" s="184"/>
      <c r="L507" s="187" t="str">
        <f t="shared" si="15"/>
        <v>700.401101.3800.11301.025.4150.0000.000.0000.0000</v>
      </c>
      <c r="M507" s="187" t="s">
        <v>4013</v>
      </c>
      <c r="N507" s="191">
        <v>700</v>
      </c>
      <c r="O507" s="199">
        <v>401101</v>
      </c>
      <c r="P507" s="195" t="s">
        <v>6840</v>
      </c>
      <c r="Q507" s="200" t="s">
        <v>6411</v>
      </c>
      <c r="R507" s="195" t="s">
        <v>6692</v>
      </c>
      <c r="S507" s="200" t="s">
        <v>6868</v>
      </c>
      <c r="T507" s="191" t="s">
        <v>2202</v>
      </c>
      <c r="U507" s="190" t="s">
        <v>2178</v>
      </c>
      <c r="V507" s="167" t="s">
        <v>2202</v>
      </c>
      <c r="W507" s="167" t="s">
        <v>2202</v>
      </c>
      <c r="X507" s="170" t="s">
        <v>6671</v>
      </c>
      <c r="Y507" s="170" t="s">
        <v>6842</v>
      </c>
      <c r="Z507" s="170" t="s">
        <v>6843</v>
      </c>
      <c r="AA507" s="170" t="s">
        <v>1431</v>
      </c>
      <c r="AB507" s="184" t="s">
        <v>6880</v>
      </c>
      <c r="AC507" s="186" t="s">
        <v>2202</v>
      </c>
      <c r="AD507" s="170">
        <f>VLOOKUP(O507,CSAcctMap!A:B,2,FALSE)</f>
        <v>500310</v>
      </c>
      <c r="AE507" s="170" t="str">
        <f ca="1">VLOOKUP(AD507,CSAcctMap!B:F,5,FALSE)</f>
        <v>Access</v>
      </c>
    </row>
    <row r="508" spans="1:31" x14ac:dyDescent="0.2">
      <c r="A508" s="170" t="str">
        <f t="shared" si="14"/>
        <v>700.571000.0000.00000.250.009.000</v>
      </c>
      <c r="B508" s="184" t="s">
        <v>6880</v>
      </c>
      <c r="C508" s="185" t="s">
        <v>4649</v>
      </c>
      <c r="D508" s="186" t="s">
        <v>5461</v>
      </c>
      <c r="E508" s="186" t="s">
        <v>2202</v>
      </c>
      <c r="F508" s="186" t="s">
        <v>2334</v>
      </c>
      <c r="G508" s="186" t="s">
        <v>4648</v>
      </c>
      <c r="H508" s="186" t="s">
        <v>4216</v>
      </c>
      <c r="I508" s="186" t="s">
        <v>2178</v>
      </c>
      <c r="J508" s="186" t="s">
        <v>1214</v>
      </c>
      <c r="K508" s="184"/>
      <c r="L508" s="187" t="str">
        <f t="shared" si="15"/>
        <v>700.401101.4100.11301.025.4150.0000.000.0000.0000</v>
      </c>
      <c r="M508" s="187" t="s">
        <v>4013</v>
      </c>
      <c r="N508" s="191">
        <v>700</v>
      </c>
      <c r="O508" s="199">
        <v>401101</v>
      </c>
      <c r="P508" s="195" t="s">
        <v>1343</v>
      </c>
      <c r="Q508" s="200" t="s">
        <v>6411</v>
      </c>
      <c r="R508" s="195" t="s">
        <v>6692</v>
      </c>
      <c r="S508" s="200" t="s">
        <v>6868</v>
      </c>
      <c r="T508" s="191" t="s">
        <v>2202</v>
      </c>
      <c r="U508" s="190" t="s">
        <v>2178</v>
      </c>
      <c r="V508" s="167" t="s">
        <v>2202</v>
      </c>
      <c r="W508" s="167" t="s">
        <v>2202</v>
      </c>
      <c r="X508" s="170" t="s">
        <v>6671</v>
      </c>
      <c r="Y508" s="170" t="s">
        <v>6842</v>
      </c>
      <c r="Z508" s="170" t="s">
        <v>6847</v>
      </c>
      <c r="AA508" s="170" t="s">
        <v>6848</v>
      </c>
      <c r="AB508" s="184" t="s">
        <v>6880</v>
      </c>
      <c r="AC508" s="186" t="s">
        <v>2202</v>
      </c>
      <c r="AD508" s="170">
        <f>VLOOKUP(O508,CSAcctMap!A:B,2,FALSE)</f>
        <v>500310</v>
      </c>
      <c r="AE508" s="170" t="str">
        <f ca="1">VLOOKUP(AD508,CSAcctMap!B:F,5,FALSE)</f>
        <v>Access</v>
      </c>
    </row>
    <row r="509" spans="1:31" x14ac:dyDescent="0.2">
      <c r="A509" s="170" t="str">
        <f t="shared" si="14"/>
        <v>700.583000.0000.00000.255.000.000</v>
      </c>
      <c r="B509" s="184" t="s">
        <v>6881</v>
      </c>
      <c r="C509" s="185" t="s">
        <v>4649</v>
      </c>
      <c r="D509" s="186" t="s">
        <v>3352</v>
      </c>
      <c r="E509" s="186" t="s">
        <v>2202</v>
      </c>
      <c r="F509" s="186" t="s">
        <v>2334</v>
      </c>
      <c r="G509" s="186" t="s">
        <v>3782</v>
      </c>
      <c r="H509" s="186" t="s">
        <v>2178</v>
      </c>
      <c r="I509" s="186" t="s">
        <v>2178</v>
      </c>
      <c r="J509" s="186" t="s">
        <v>1214</v>
      </c>
      <c r="K509" s="184"/>
      <c r="L509" s="187" t="str">
        <f t="shared" si="15"/>
        <v>700.402004.0000.00000.025.0000.0000.000.0000.0000</v>
      </c>
      <c r="M509" s="187" t="s">
        <v>6224</v>
      </c>
      <c r="N509" s="191">
        <v>700</v>
      </c>
      <c r="O509" s="199">
        <v>402004</v>
      </c>
      <c r="P509" s="195" t="s">
        <v>2202</v>
      </c>
      <c r="Q509" s="191" t="s">
        <v>2334</v>
      </c>
      <c r="R509" s="195" t="s">
        <v>6692</v>
      </c>
      <c r="S509" s="191" t="s">
        <v>2202</v>
      </c>
      <c r="T509" s="191" t="s">
        <v>2202</v>
      </c>
      <c r="U509" s="190" t="s">
        <v>2178</v>
      </c>
      <c r="V509" s="167" t="s">
        <v>2202</v>
      </c>
      <c r="W509" s="167" t="s">
        <v>2202</v>
      </c>
      <c r="X509" s="170" t="s">
        <v>6671</v>
      </c>
      <c r="Y509" s="170" t="s">
        <v>6842</v>
      </c>
      <c r="Z509" s="170" t="s">
        <v>6847</v>
      </c>
      <c r="AA509" s="170" t="s">
        <v>6848</v>
      </c>
      <c r="AB509" s="184" t="s">
        <v>6881</v>
      </c>
      <c r="AC509" s="186" t="s">
        <v>2202</v>
      </c>
      <c r="AD509" s="170">
        <f>VLOOKUP(O509,CSAcctMap!A:B,2,FALSE)</f>
        <v>506080</v>
      </c>
      <c r="AE509" s="170" t="str">
        <f ca="1">VLOOKUP(AD509,CSAcctMap!B:F,5,FALSE)</f>
        <v>Other Local Exchange Revenue</v>
      </c>
    </row>
    <row r="510" spans="1:31" x14ac:dyDescent="0.2">
      <c r="A510" s="170" t="str">
        <f t="shared" si="14"/>
        <v>700.584000.0000.00000.250.000.000</v>
      </c>
      <c r="B510" s="184" t="s">
        <v>6882</v>
      </c>
      <c r="C510" s="185" t="s">
        <v>4649</v>
      </c>
      <c r="D510" s="186" t="s">
        <v>3353</v>
      </c>
      <c r="E510" s="186" t="s">
        <v>2202</v>
      </c>
      <c r="F510" s="186" t="s">
        <v>2334</v>
      </c>
      <c r="G510" s="186" t="s">
        <v>4648</v>
      </c>
      <c r="H510" s="186" t="s">
        <v>2178</v>
      </c>
      <c r="I510" s="186" t="s">
        <v>2178</v>
      </c>
      <c r="J510" s="186" t="s">
        <v>1214</v>
      </c>
      <c r="K510" s="184"/>
      <c r="L510" s="187" t="str">
        <f t="shared" si="15"/>
        <v>700.421010.4100.00000.025.0000.0000.000.0000.0000</v>
      </c>
      <c r="M510" s="187" t="s">
        <v>805</v>
      </c>
      <c r="N510" s="191">
        <v>700</v>
      </c>
      <c r="O510" s="199">
        <v>421010</v>
      </c>
      <c r="P510" s="195" t="s">
        <v>1343</v>
      </c>
      <c r="Q510" s="191" t="s">
        <v>2334</v>
      </c>
      <c r="R510" s="195" t="s">
        <v>6692</v>
      </c>
      <c r="S510" s="191" t="s">
        <v>2202</v>
      </c>
      <c r="T510" s="191" t="s">
        <v>2202</v>
      </c>
      <c r="U510" s="190" t="s">
        <v>2178</v>
      </c>
      <c r="V510" s="167" t="s">
        <v>2202</v>
      </c>
      <c r="W510" s="167" t="s">
        <v>2202</v>
      </c>
      <c r="X510" s="170" t="s">
        <v>6671</v>
      </c>
      <c r="Y510" s="170" t="s">
        <v>6842</v>
      </c>
      <c r="Z510" s="170" t="s">
        <v>6847</v>
      </c>
      <c r="AA510" s="170" t="s">
        <v>6848</v>
      </c>
      <c r="AB510" s="184" t="s">
        <v>6882</v>
      </c>
      <c r="AC510" s="186" t="s">
        <v>2202</v>
      </c>
      <c r="AD510" s="170">
        <f>VLOOKUP(O510,CSAcctMap!A:B,2,FALSE)</f>
        <v>584000</v>
      </c>
      <c r="AE510" s="170" t="str">
        <f ca="1">VLOOKUP(AD510,CSAcctMap!B:F,5,FALSE)</f>
        <v>Rent Revenue</v>
      </c>
    </row>
    <row r="511" spans="1:31" x14ac:dyDescent="0.2">
      <c r="A511" s="170" t="str">
        <f t="shared" si="14"/>
        <v>700.585000.0000.19900.250.000.000</v>
      </c>
      <c r="B511" s="184" t="s">
        <v>6883</v>
      </c>
      <c r="C511" s="185" t="s">
        <v>4649</v>
      </c>
      <c r="D511" s="186" t="s">
        <v>3357</v>
      </c>
      <c r="E511" s="186" t="s">
        <v>2202</v>
      </c>
      <c r="F511" s="186" t="s">
        <v>2359</v>
      </c>
      <c r="G511" s="186" t="s">
        <v>4648</v>
      </c>
      <c r="H511" s="186" t="s">
        <v>2178</v>
      </c>
      <c r="I511" s="186" t="s">
        <v>2178</v>
      </c>
      <c r="J511" s="186" t="s">
        <v>1214</v>
      </c>
      <c r="K511" s="184"/>
      <c r="L511" s="187" t="str">
        <f t="shared" si="15"/>
        <v>700.421012.4100.00000.025.0000.0000.000.0000.0000</v>
      </c>
      <c r="M511" s="187" t="s">
        <v>6596</v>
      </c>
      <c r="N511" s="191">
        <v>700</v>
      </c>
      <c r="O511" s="202">
        <v>421012</v>
      </c>
      <c r="P511" s="195" t="s">
        <v>1343</v>
      </c>
      <c r="Q511" s="191" t="s">
        <v>2334</v>
      </c>
      <c r="R511" s="195" t="s">
        <v>6692</v>
      </c>
      <c r="S511" s="191" t="s">
        <v>2202</v>
      </c>
      <c r="T511" s="191" t="s">
        <v>2202</v>
      </c>
      <c r="U511" s="190" t="s">
        <v>2178</v>
      </c>
      <c r="V511" s="167" t="s">
        <v>2202</v>
      </c>
      <c r="W511" s="167" t="s">
        <v>2202</v>
      </c>
      <c r="X511" s="170" t="s">
        <v>6671</v>
      </c>
      <c r="Y511" s="170" t="s">
        <v>6842</v>
      </c>
      <c r="Z511" s="170" t="s">
        <v>6847</v>
      </c>
      <c r="AA511" s="170" t="s">
        <v>6848</v>
      </c>
      <c r="AB511" s="184" t="s">
        <v>6883</v>
      </c>
      <c r="AC511" s="186" t="s">
        <v>2202</v>
      </c>
      <c r="AD511" s="170">
        <f>VLOOKUP(O511,CSAcctMap!A:B,2,FALSE)</f>
        <v>584000</v>
      </c>
      <c r="AE511" s="170" t="str">
        <f ca="1">VLOOKUP(AD511,CSAcctMap!B:F,5,FALSE)</f>
        <v>Rent Revenue</v>
      </c>
    </row>
    <row r="512" spans="1:31" x14ac:dyDescent="0.2">
      <c r="A512" s="170" t="str">
        <f t="shared" si="14"/>
        <v>700.585500.0000.00000.250.000.100</v>
      </c>
      <c r="B512" s="184" t="s">
        <v>6884</v>
      </c>
      <c r="C512" s="185" t="s">
        <v>4649</v>
      </c>
      <c r="D512" s="186" t="s">
        <v>3358</v>
      </c>
      <c r="E512" s="186" t="s">
        <v>2202</v>
      </c>
      <c r="F512" s="186" t="s">
        <v>2334</v>
      </c>
      <c r="G512" s="186" t="s">
        <v>4648</v>
      </c>
      <c r="H512" s="186" t="s">
        <v>2178</v>
      </c>
      <c r="I512" s="186" t="s">
        <v>555</v>
      </c>
      <c r="J512" s="186" t="s">
        <v>1214</v>
      </c>
      <c r="K512" s="184"/>
      <c r="L512" s="187" t="str">
        <f t="shared" si="15"/>
        <v>700.422010.4100.00000.025.0000.0000.100.0000.0000</v>
      </c>
      <c r="M512" s="187" t="s">
        <v>5688</v>
      </c>
      <c r="N512" s="191">
        <v>700</v>
      </c>
      <c r="O512" s="199">
        <v>422010</v>
      </c>
      <c r="P512" s="195" t="s">
        <v>1343</v>
      </c>
      <c r="Q512" s="191" t="s">
        <v>2334</v>
      </c>
      <c r="R512" s="195" t="s">
        <v>6692</v>
      </c>
      <c r="S512" s="191" t="s">
        <v>2202</v>
      </c>
      <c r="T512" s="191" t="s">
        <v>2202</v>
      </c>
      <c r="U512" s="190" t="s">
        <v>555</v>
      </c>
      <c r="V512" s="167" t="s">
        <v>2202</v>
      </c>
      <c r="W512" s="167" t="s">
        <v>2202</v>
      </c>
      <c r="X512" s="170" t="s">
        <v>6671</v>
      </c>
      <c r="Y512" s="170" t="s">
        <v>6842</v>
      </c>
      <c r="Z512" s="170" t="s">
        <v>6847</v>
      </c>
      <c r="AA512" s="170" t="s">
        <v>6848</v>
      </c>
      <c r="AB512" s="184" t="s">
        <v>6884</v>
      </c>
      <c r="AC512" s="186" t="s">
        <v>2202</v>
      </c>
      <c r="AD512" s="170">
        <f>VLOOKUP(O512,CSAcctMap!A:B,2,FALSE)</f>
        <v>585500</v>
      </c>
      <c r="AE512" s="170" t="str">
        <f ca="1">VLOOKUP(AD512,CSAcctMap!B:F,5,FALSE)</f>
        <v>Affiliate Corporate Services Revenue</v>
      </c>
    </row>
    <row r="513" spans="1:31" x14ac:dyDescent="0.2">
      <c r="A513" s="170" t="str">
        <f t="shared" si="14"/>
        <v>700.585500.0000.00000.250.000.500</v>
      </c>
      <c r="B513" s="184" t="s">
        <v>6884</v>
      </c>
      <c r="C513" s="185" t="s">
        <v>4649</v>
      </c>
      <c r="D513" s="186" t="s">
        <v>3358</v>
      </c>
      <c r="E513" s="186" t="s">
        <v>2202</v>
      </c>
      <c r="F513" s="186" t="s">
        <v>2334</v>
      </c>
      <c r="G513" s="186" t="s">
        <v>4648</v>
      </c>
      <c r="H513" s="186" t="s">
        <v>2178</v>
      </c>
      <c r="I513" s="186" t="s">
        <v>558</v>
      </c>
      <c r="J513" s="186" t="s">
        <v>1214</v>
      </c>
      <c r="K513" s="184"/>
      <c r="L513" s="187" t="str">
        <f t="shared" si="15"/>
        <v>700.422010.4100.00000.025.0000.0000.500.0000.0000</v>
      </c>
      <c r="M513" s="187" t="s">
        <v>5688</v>
      </c>
      <c r="N513" s="191">
        <v>700</v>
      </c>
      <c r="O513" s="199">
        <v>422010</v>
      </c>
      <c r="P513" s="195" t="s">
        <v>1343</v>
      </c>
      <c r="Q513" s="191" t="s">
        <v>2334</v>
      </c>
      <c r="R513" s="195" t="s">
        <v>6692</v>
      </c>
      <c r="S513" s="191" t="s">
        <v>2202</v>
      </c>
      <c r="T513" s="191" t="s">
        <v>2202</v>
      </c>
      <c r="U513" s="190" t="s">
        <v>558</v>
      </c>
      <c r="V513" s="167" t="s">
        <v>2202</v>
      </c>
      <c r="W513" s="167" t="s">
        <v>2202</v>
      </c>
      <c r="X513" s="170" t="s">
        <v>6671</v>
      </c>
      <c r="Y513" s="170" t="s">
        <v>6842</v>
      </c>
      <c r="Z513" s="170" t="s">
        <v>6847</v>
      </c>
      <c r="AA513" s="170" t="s">
        <v>6848</v>
      </c>
      <c r="AB513" s="184" t="s">
        <v>6884</v>
      </c>
      <c r="AC513" s="186" t="s">
        <v>2202</v>
      </c>
      <c r="AD513" s="170">
        <f>VLOOKUP(O513,CSAcctMap!A:B,2,FALSE)</f>
        <v>585500</v>
      </c>
      <c r="AE513" s="170" t="str">
        <f ca="1">VLOOKUP(AD513,CSAcctMap!B:F,5,FALSE)</f>
        <v>Affiliate Corporate Services Revenue</v>
      </c>
    </row>
    <row r="514" spans="1:31" x14ac:dyDescent="0.2">
      <c r="A514" s="170" t="str">
        <f t="shared" si="14"/>
        <v>700.585500.0000.00000.250.000.600</v>
      </c>
      <c r="B514" s="184" t="s">
        <v>6884</v>
      </c>
      <c r="C514" s="185" t="s">
        <v>4649</v>
      </c>
      <c r="D514" s="186" t="s">
        <v>3358</v>
      </c>
      <c r="E514" s="186" t="s">
        <v>2202</v>
      </c>
      <c r="F514" s="186" t="s">
        <v>2334</v>
      </c>
      <c r="G514" s="186" t="s">
        <v>4648</v>
      </c>
      <c r="H514" s="186" t="s">
        <v>2178</v>
      </c>
      <c r="I514" s="186" t="s">
        <v>554</v>
      </c>
      <c r="J514" s="186" t="s">
        <v>1214</v>
      </c>
      <c r="K514" s="184"/>
      <c r="L514" s="187" t="str">
        <f t="shared" si="15"/>
        <v>700.422010.4100.00000.025.0000.0000.600.0000.0000</v>
      </c>
      <c r="M514" s="187" t="s">
        <v>5688</v>
      </c>
      <c r="N514" s="191">
        <v>700</v>
      </c>
      <c r="O514" s="199">
        <v>422010</v>
      </c>
      <c r="P514" s="195" t="s">
        <v>1343</v>
      </c>
      <c r="Q514" s="191" t="s">
        <v>2334</v>
      </c>
      <c r="R514" s="195" t="s">
        <v>6692</v>
      </c>
      <c r="S514" s="191" t="s">
        <v>2202</v>
      </c>
      <c r="T514" s="191" t="s">
        <v>2202</v>
      </c>
      <c r="U514" s="190" t="s">
        <v>554</v>
      </c>
      <c r="V514" s="167" t="s">
        <v>2202</v>
      </c>
      <c r="W514" s="167" t="s">
        <v>2202</v>
      </c>
      <c r="X514" s="170" t="s">
        <v>6671</v>
      </c>
      <c r="Y514" s="170" t="s">
        <v>6842</v>
      </c>
      <c r="Z514" s="170" t="s">
        <v>6847</v>
      </c>
      <c r="AA514" s="170" t="s">
        <v>6848</v>
      </c>
      <c r="AB514" s="184" t="s">
        <v>6884</v>
      </c>
      <c r="AC514" s="186" t="s">
        <v>2202</v>
      </c>
      <c r="AD514" s="170">
        <f>VLOOKUP(O514,CSAcctMap!A:B,2,FALSE)</f>
        <v>585500</v>
      </c>
      <c r="AE514" s="170" t="str">
        <f ca="1">VLOOKUP(AD514,CSAcctMap!B:F,5,FALSE)</f>
        <v>Affiliate Corporate Services Revenue</v>
      </c>
    </row>
    <row r="515" spans="1:31" x14ac:dyDescent="0.2">
      <c r="A515" s="170" t="str">
        <f t="shared" si="14"/>
        <v>700.585500.0000.00000.250.000.800</v>
      </c>
      <c r="B515" s="184" t="s">
        <v>6884</v>
      </c>
      <c r="C515" s="185" t="s">
        <v>4649</v>
      </c>
      <c r="D515" s="186" t="s">
        <v>3358</v>
      </c>
      <c r="E515" s="186" t="s">
        <v>2202</v>
      </c>
      <c r="F515" s="186" t="s">
        <v>2334</v>
      </c>
      <c r="G515" s="186" t="s">
        <v>4648</v>
      </c>
      <c r="H515" s="186" t="s">
        <v>2178</v>
      </c>
      <c r="I515" s="186" t="s">
        <v>559</v>
      </c>
      <c r="J515" s="186" t="s">
        <v>1214</v>
      </c>
      <c r="K515" s="184"/>
      <c r="L515" s="187" t="str">
        <f t="shared" si="15"/>
        <v>700.422010.4100.00000.025.0000.0000.800.0000.0000</v>
      </c>
      <c r="M515" s="187" t="s">
        <v>5688</v>
      </c>
      <c r="N515" s="191">
        <v>700</v>
      </c>
      <c r="O515" s="199">
        <v>422010</v>
      </c>
      <c r="P515" s="195" t="s">
        <v>1343</v>
      </c>
      <c r="Q515" s="191" t="s">
        <v>2334</v>
      </c>
      <c r="R515" s="195" t="s">
        <v>6692</v>
      </c>
      <c r="S515" s="191" t="s">
        <v>2202</v>
      </c>
      <c r="T515" s="191" t="s">
        <v>2202</v>
      </c>
      <c r="U515" s="190" t="s">
        <v>559</v>
      </c>
      <c r="V515" s="167" t="s">
        <v>2202</v>
      </c>
      <c r="W515" s="167" t="s">
        <v>2202</v>
      </c>
      <c r="X515" s="170" t="s">
        <v>6671</v>
      </c>
      <c r="Y515" s="170" t="s">
        <v>6842</v>
      </c>
      <c r="Z515" s="170" t="s">
        <v>6847</v>
      </c>
      <c r="AA515" s="170" t="s">
        <v>6848</v>
      </c>
      <c r="AB515" s="184" t="s">
        <v>6884</v>
      </c>
      <c r="AC515" s="186" t="s">
        <v>2202</v>
      </c>
      <c r="AD515" s="170">
        <f>VLOOKUP(O515,CSAcctMap!A:B,2,FALSE)</f>
        <v>585500</v>
      </c>
      <c r="AE515" s="170" t="str">
        <f ca="1">VLOOKUP(AD515,CSAcctMap!B:F,5,FALSE)</f>
        <v>Affiliate Corporate Services Revenue</v>
      </c>
    </row>
    <row r="516" spans="1:31" x14ac:dyDescent="0.2">
      <c r="A516" s="170" t="str">
        <f t="shared" si="14"/>
        <v>700.586250.0000.00000.250.000.500</v>
      </c>
      <c r="B516" s="184" t="s">
        <v>6885</v>
      </c>
      <c r="C516" s="185" t="s">
        <v>4649</v>
      </c>
      <c r="D516" s="186" t="s">
        <v>1122</v>
      </c>
      <c r="E516" s="186" t="s">
        <v>2202</v>
      </c>
      <c r="F516" s="186" t="s">
        <v>2334</v>
      </c>
      <c r="G516" s="186" t="s">
        <v>4648</v>
      </c>
      <c r="H516" s="186" t="s">
        <v>2178</v>
      </c>
      <c r="I516" s="186" t="s">
        <v>558</v>
      </c>
      <c r="J516" s="186" t="s">
        <v>1214</v>
      </c>
      <c r="K516" s="184"/>
      <c r="L516" s="187" t="str">
        <f t="shared" si="15"/>
        <v>700.422010.4100.00000.025.0000.0000.500.0000.0000</v>
      </c>
      <c r="M516" s="187" t="s">
        <v>5688</v>
      </c>
      <c r="N516" s="191">
        <v>700</v>
      </c>
      <c r="O516" s="199">
        <v>422010</v>
      </c>
      <c r="P516" s="195" t="s">
        <v>1343</v>
      </c>
      <c r="Q516" s="191" t="s">
        <v>2334</v>
      </c>
      <c r="R516" s="195" t="s">
        <v>6692</v>
      </c>
      <c r="S516" s="191" t="s">
        <v>2202</v>
      </c>
      <c r="T516" s="191" t="s">
        <v>2202</v>
      </c>
      <c r="U516" s="190" t="s">
        <v>558</v>
      </c>
      <c r="V516" s="167" t="s">
        <v>2202</v>
      </c>
      <c r="W516" s="167" t="s">
        <v>2202</v>
      </c>
      <c r="X516" s="170" t="s">
        <v>6671</v>
      </c>
      <c r="Y516" s="170" t="s">
        <v>6842</v>
      </c>
      <c r="Z516" s="170" t="s">
        <v>6847</v>
      </c>
      <c r="AA516" s="170" t="s">
        <v>6848</v>
      </c>
      <c r="AB516" s="184" t="s">
        <v>6885</v>
      </c>
      <c r="AC516" s="186" t="s">
        <v>2202</v>
      </c>
      <c r="AD516" s="170">
        <f>VLOOKUP(O516,CSAcctMap!A:B,2,FALSE)</f>
        <v>585500</v>
      </c>
      <c r="AE516" s="170" t="str">
        <f ca="1">VLOOKUP(AD516,CSAcctMap!B:F,5,FALSE)</f>
        <v>Affiliate Corporate Services Revenue</v>
      </c>
    </row>
    <row r="517" spans="1:31" x14ac:dyDescent="0.2">
      <c r="A517" s="170" t="str">
        <f t="shared" si="14"/>
        <v>700.586250.0000.00000.250.000.600</v>
      </c>
      <c r="B517" s="184" t="s">
        <v>6885</v>
      </c>
      <c r="C517" s="185" t="s">
        <v>4649</v>
      </c>
      <c r="D517" s="186" t="s">
        <v>1122</v>
      </c>
      <c r="E517" s="186" t="s">
        <v>2202</v>
      </c>
      <c r="F517" s="186" t="s">
        <v>2334</v>
      </c>
      <c r="G517" s="186" t="s">
        <v>4648</v>
      </c>
      <c r="H517" s="186" t="s">
        <v>2178</v>
      </c>
      <c r="I517" s="186" t="s">
        <v>554</v>
      </c>
      <c r="J517" s="186" t="s">
        <v>1214</v>
      </c>
      <c r="K517" s="184"/>
      <c r="L517" s="187" t="str">
        <f t="shared" si="15"/>
        <v>700.422010.4100.00000.025.0000.0000.600.0000.0000</v>
      </c>
      <c r="M517" s="187" t="s">
        <v>5688</v>
      </c>
      <c r="N517" s="191">
        <v>700</v>
      </c>
      <c r="O517" s="199">
        <v>422010</v>
      </c>
      <c r="P517" s="195" t="s">
        <v>1343</v>
      </c>
      <c r="Q517" s="191" t="s">
        <v>2334</v>
      </c>
      <c r="R517" s="195" t="s">
        <v>6692</v>
      </c>
      <c r="S517" s="191" t="s">
        <v>2202</v>
      </c>
      <c r="T517" s="191" t="s">
        <v>2202</v>
      </c>
      <c r="U517" s="190" t="s">
        <v>554</v>
      </c>
      <c r="V517" s="167" t="s">
        <v>2202</v>
      </c>
      <c r="W517" s="167" t="s">
        <v>2202</v>
      </c>
      <c r="X517" s="170" t="s">
        <v>6671</v>
      </c>
      <c r="Y517" s="170" t="s">
        <v>6842</v>
      </c>
      <c r="Z517" s="170" t="s">
        <v>6847</v>
      </c>
      <c r="AA517" s="170" t="s">
        <v>6848</v>
      </c>
      <c r="AB517" s="184" t="s">
        <v>6885</v>
      </c>
      <c r="AC517" s="186" t="s">
        <v>2202</v>
      </c>
      <c r="AD517" s="170">
        <f>VLOOKUP(O517,CSAcctMap!A:B,2,FALSE)</f>
        <v>585500</v>
      </c>
      <c r="AE517" s="170" t="str">
        <f ca="1">VLOOKUP(AD517,CSAcctMap!B:F,5,FALSE)</f>
        <v>Affiliate Corporate Services Revenue</v>
      </c>
    </row>
    <row r="518" spans="1:31" x14ac:dyDescent="0.2">
      <c r="A518" s="170" t="str">
        <f t="shared" ref="A518:A581" si="16">CONCATENATE(C518,".",D518,".",E518,".",F518,".",G518,".",H518,".",I518)</f>
        <v>700.586350.0000.00000.250.000.600</v>
      </c>
      <c r="B518" s="184" t="s">
        <v>6886</v>
      </c>
      <c r="C518" s="185" t="s">
        <v>4649</v>
      </c>
      <c r="D518" s="186" t="s">
        <v>3351</v>
      </c>
      <c r="E518" s="186" t="s">
        <v>2202</v>
      </c>
      <c r="F518" s="186" t="s">
        <v>2334</v>
      </c>
      <c r="G518" s="186" t="s">
        <v>4648</v>
      </c>
      <c r="H518" s="186" t="s">
        <v>2178</v>
      </c>
      <c r="I518" s="186" t="s">
        <v>554</v>
      </c>
      <c r="J518" s="186" t="s">
        <v>1214</v>
      </c>
      <c r="K518" s="184"/>
      <c r="L518" s="187" t="str">
        <f t="shared" ref="L518:L581" si="17">CONCATENATE(N518,".",O518,".",P518,".",Q518,".",R518,".",S518,".",T518,".",U518,".",V518,".",W518)</f>
        <v>700.422010.4100.00000.025.0000.0000.600.0000.0000</v>
      </c>
      <c r="M518" s="187" t="s">
        <v>5688</v>
      </c>
      <c r="N518" s="191">
        <v>700</v>
      </c>
      <c r="O518" s="199">
        <v>422010</v>
      </c>
      <c r="P518" s="195" t="s">
        <v>1343</v>
      </c>
      <c r="Q518" s="191" t="s">
        <v>2334</v>
      </c>
      <c r="R518" s="195" t="s">
        <v>6692</v>
      </c>
      <c r="S518" s="191" t="s">
        <v>2202</v>
      </c>
      <c r="T518" s="191" t="s">
        <v>2202</v>
      </c>
      <c r="U518" s="190" t="s">
        <v>554</v>
      </c>
      <c r="V518" s="167" t="s">
        <v>2202</v>
      </c>
      <c r="W518" s="167" t="s">
        <v>2202</v>
      </c>
      <c r="X518" s="170" t="s">
        <v>6671</v>
      </c>
      <c r="Y518" s="170" t="s">
        <v>6842</v>
      </c>
      <c r="Z518" s="170" t="s">
        <v>6847</v>
      </c>
      <c r="AA518" s="170" t="s">
        <v>6848</v>
      </c>
      <c r="AB518" s="184" t="s">
        <v>6886</v>
      </c>
      <c r="AC518" s="186" t="s">
        <v>2202</v>
      </c>
      <c r="AD518" s="170">
        <f>VLOOKUP(O518,CSAcctMap!A:B,2,FALSE)</f>
        <v>585500</v>
      </c>
      <c r="AE518" s="170" t="str">
        <f ca="1">VLOOKUP(AD518,CSAcctMap!B:F,5,FALSE)</f>
        <v>Affiliate Corporate Services Revenue</v>
      </c>
    </row>
    <row r="519" spans="1:31" x14ac:dyDescent="0.2">
      <c r="A519" s="170" t="str">
        <f t="shared" si="16"/>
        <v>700.586353.0000.00000.250.000.400</v>
      </c>
      <c r="B519" s="184" t="s">
        <v>6887</v>
      </c>
      <c r="C519" s="185" t="s">
        <v>4649</v>
      </c>
      <c r="D519" s="186" t="s">
        <v>5853</v>
      </c>
      <c r="E519" s="186" t="s">
        <v>2202</v>
      </c>
      <c r="F519" s="186" t="s">
        <v>2334</v>
      </c>
      <c r="G519" s="186" t="s">
        <v>4648</v>
      </c>
      <c r="H519" s="186" t="s">
        <v>2178</v>
      </c>
      <c r="I519" s="186" t="s">
        <v>897</v>
      </c>
      <c r="J519" s="186" t="s">
        <v>1214</v>
      </c>
      <c r="K519" s="184"/>
      <c r="L519" s="187" t="str">
        <f t="shared" si="17"/>
        <v>700.422010.4100.00000.025.0000.0000.400.0000.0000</v>
      </c>
      <c r="M519" s="187" t="s">
        <v>5688</v>
      </c>
      <c r="N519" s="191">
        <v>700</v>
      </c>
      <c r="O519" s="199">
        <v>422010</v>
      </c>
      <c r="P519" s="195" t="s">
        <v>1343</v>
      </c>
      <c r="Q519" s="191" t="s">
        <v>2334</v>
      </c>
      <c r="R519" s="195" t="s">
        <v>6692</v>
      </c>
      <c r="S519" s="191" t="s">
        <v>2202</v>
      </c>
      <c r="T519" s="191" t="s">
        <v>2202</v>
      </c>
      <c r="U519" s="190" t="s">
        <v>897</v>
      </c>
      <c r="V519" s="167" t="s">
        <v>2202</v>
      </c>
      <c r="W519" s="167" t="s">
        <v>2202</v>
      </c>
      <c r="X519" s="170" t="s">
        <v>6671</v>
      </c>
      <c r="Y519" s="170" t="s">
        <v>6842</v>
      </c>
      <c r="Z519" s="170" t="s">
        <v>6847</v>
      </c>
      <c r="AA519" s="170" t="s">
        <v>6848</v>
      </c>
      <c r="AB519" s="184" t="s">
        <v>6887</v>
      </c>
      <c r="AC519" s="186" t="s">
        <v>2202</v>
      </c>
      <c r="AD519" s="170">
        <f>VLOOKUP(O519,CSAcctMap!A:B,2,FALSE)</f>
        <v>585500</v>
      </c>
      <c r="AE519" s="170" t="str">
        <f ca="1">VLOOKUP(AD519,CSAcctMap!B:F,5,FALSE)</f>
        <v>Affiliate Corporate Services Revenue</v>
      </c>
    </row>
    <row r="520" spans="1:31" x14ac:dyDescent="0.2">
      <c r="A520" s="170" t="str">
        <f t="shared" si="16"/>
        <v>700.586353.0000.00000.250.000.500</v>
      </c>
      <c r="B520" s="184" t="s">
        <v>6887</v>
      </c>
      <c r="C520" s="185" t="s">
        <v>4649</v>
      </c>
      <c r="D520" s="186" t="s">
        <v>5853</v>
      </c>
      <c r="E520" s="186" t="s">
        <v>2202</v>
      </c>
      <c r="F520" s="186" t="s">
        <v>2334</v>
      </c>
      <c r="G520" s="186" t="s">
        <v>4648</v>
      </c>
      <c r="H520" s="186" t="s">
        <v>2178</v>
      </c>
      <c r="I520" s="186" t="s">
        <v>558</v>
      </c>
      <c r="J520" s="186" t="s">
        <v>1214</v>
      </c>
      <c r="K520" s="184"/>
      <c r="L520" s="187" t="str">
        <f t="shared" si="17"/>
        <v>700.422010.4100.00000.025.0000.0000.500.0000.0000</v>
      </c>
      <c r="M520" s="187" t="s">
        <v>5688</v>
      </c>
      <c r="N520" s="191">
        <v>700</v>
      </c>
      <c r="O520" s="199">
        <v>422010</v>
      </c>
      <c r="P520" s="195" t="s">
        <v>1343</v>
      </c>
      <c r="Q520" s="191" t="s">
        <v>2334</v>
      </c>
      <c r="R520" s="195" t="s">
        <v>6692</v>
      </c>
      <c r="S520" s="191" t="s">
        <v>2202</v>
      </c>
      <c r="T520" s="191" t="s">
        <v>2202</v>
      </c>
      <c r="U520" s="190" t="s">
        <v>558</v>
      </c>
      <c r="V520" s="167" t="s">
        <v>2202</v>
      </c>
      <c r="W520" s="167" t="s">
        <v>2202</v>
      </c>
      <c r="X520" s="170" t="s">
        <v>6671</v>
      </c>
      <c r="Y520" s="170" t="s">
        <v>6842</v>
      </c>
      <c r="Z520" s="170" t="s">
        <v>6847</v>
      </c>
      <c r="AA520" s="170" t="s">
        <v>6848</v>
      </c>
      <c r="AB520" s="184" t="s">
        <v>6887</v>
      </c>
      <c r="AC520" s="186" t="s">
        <v>2202</v>
      </c>
      <c r="AD520" s="170">
        <f>VLOOKUP(O520,CSAcctMap!A:B,2,FALSE)</f>
        <v>585500</v>
      </c>
      <c r="AE520" s="170" t="str">
        <f ca="1">VLOOKUP(AD520,CSAcctMap!B:F,5,FALSE)</f>
        <v>Affiliate Corporate Services Revenue</v>
      </c>
    </row>
    <row r="521" spans="1:31" x14ac:dyDescent="0.2">
      <c r="A521" s="170" t="str">
        <f t="shared" si="16"/>
        <v>700.586353.0000.00000.250.000.600</v>
      </c>
      <c r="B521" s="184" t="s">
        <v>6887</v>
      </c>
      <c r="C521" s="185" t="s">
        <v>4649</v>
      </c>
      <c r="D521" s="186" t="s">
        <v>5853</v>
      </c>
      <c r="E521" s="186" t="s">
        <v>2202</v>
      </c>
      <c r="F521" s="186" t="s">
        <v>2334</v>
      </c>
      <c r="G521" s="186" t="s">
        <v>4648</v>
      </c>
      <c r="H521" s="186" t="s">
        <v>2178</v>
      </c>
      <c r="I521" s="186" t="s">
        <v>554</v>
      </c>
      <c r="J521" s="186" t="s">
        <v>1214</v>
      </c>
      <c r="K521" s="184"/>
      <c r="L521" s="187" t="str">
        <f t="shared" si="17"/>
        <v>700.422010.4100.00000.025.0000.0000.600.0000.0000</v>
      </c>
      <c r="M521" s="187" t="s">
        <v>5688</v>
      </c>
      <c r="N521" s="191">
        <v>700</v>
      </c>
      <c r="O521" s="199">
        <v>422010</v>
      </c>
      <c r="P521" s="195" t="s">
        <v>1343</v>
      </c>
      <c r="Q521" s="191" t="s">
        <v>2334</v>
      </c>
      <c r="R521" s="195" t="s">
        <v>6692</v>
      </c>
      <c r="S521" s="191" t="s">
        <v>2202</v>
      </c>
      <c r="T521" s="191" t="s">
        <v>2202</v>
      </c>
      <c r="U521" s="190" t="s">
        <v>554</v>
      </c>
      <c r="V521" s="167" t="s">
        <v>2202</v>
      </c>
      <c r="W521" s="167" t="s">
        <v>2202</v>
      </c>
      <c r="X521" s="170" t="s">
        <v>6671</v>
      </c>
      <c r="Y521" s="170" t="s">
        <v>6842</v>
      </c>
      <c r="Z521" s="170" t="s">
        <v>6847</v>
      </c>
      <c r="AA521" s="170" t="s">
        <v>6848</v>
      </c>
      <c r="AB521" s="184" t="s">
        <v>6887</v>
      </c>
      <c r="AC521" s="186" t="s">
        <v>2202</v>
      </c>
      <c r="AD521" s="170">
        <f>VLOOKUP(O521,CSAcctMap!A:B,2,FALSE)</f>
        <v>585500</v>
      </c>
      <c r="AE521" s="170" t="str">
        <f ca="1">VLOOKUP(AD521,CSAcctMap!B:F,5,FALSE)</f>
        <v>Affiliate Corporate Services Revenue</v>
      </c>
    </row>
    <row r="522" spans="1:31" x14ac:dyDescent="0.2">
      <c r="A522" s="170" t="str">
        <f t="shared" si="16"/>
        <v>700.586400.0000.00000.250.000.000</v>
      </c>
      <c r="B522" s="184" t="s">
        <v>6888</v>
      </c>
      <c r="C522" s="185" t="s">
        <v>4649</v>
      </c>
      <c r="D522" s="186" t="s">
        <v>3348</v>
      </c>
      <c r="E522" s="186" t="s">
        <v>2202</v>
      </c>
      <c r="F522" s="186" t="s">
        <v>2334</v>
      </c>
      <c r="G522" s="186" t="s">
        <v>4648</v>
      </c>
      <c r="H522" s="186" t="s">
        <v>2178</v>
      </c>
      <c r="I522" s="186" t="s">
        <v>2178</v>
      </c>
      <c r="J522" s="186" t="s">
        <v>1214</v>
      </c>
      <c r="K522" s="184"/>
      <c r="L522" s="187" t="str">
        <f t="shared" si="17"/>
        <v>700.402099.0000.00000.025.0000.0000.000.0000.0000</v>
      </c>
      <c r="M522" s="187" t="s">
        <v>765</v>
      </c>
      <c r="N522" s="191">
        <v>700</v>
      </c>
      <c r="O522" s="199">
        <v>402099</v>
      </c>
      <c r="P522" s="195" t="s">
        <v>2202</v>
      </c>
      <c r="Q522" s="191" t="s">
        <v>2334</v>
      </c>
      <c r="R522" s="195" t="s">
        <v>6692</v>
      </c>
      <c r="S522" s="191" t="s">
        <v>2202</v>
      </c>
      <c r="T522" s="191" t="s">
        <v>2202</v>
      </c>
      <c r="U522" s="190" t="s">
        <v>2178</v>
      </c>
      <c r="V522" s="167" t="s">
        <v>2202</v>
      </c>
      <c r="W522" s="167" t="s">
        <v>2202</v>
      </c>
      <c r="X522" s="170" t="s">
        <v>6671</v>
      </c>
      <c r="Y522" s="170" t="s">
        <v>6842</v>
      </c>
      <c r="Z522" s="170" t="s">
        <v>6847</v>
      </c>
      <c r="AA522" s="170" t="s">
        <v>6848</v>
      </c>
      <c r="AB522" s="184" t="s">
        <v>6888</v>
      </c>
      <c r="AC522" s="186" t="s">
        <v>2202</v>
      </c>
      <c r="AD522" s="170">
        <f>VLOOKUP(O522,CSAcctMap!A:B,2,FALSE)</f>
        <v>586400</v>
      </c>
      <c r="AE522" s="170" t="str">
        <f ca="1">VLOOKUP(AD522,CSAcctMap!B:F,5,FALSE)</f>
        <v>Other incidental operating revenues</v>
      </c>
    </row>
    <row r="523" spans="1:31" x14ac:dyDescent="0.2">
      <c r="A523" s="170" t="str">
        <f t="shared" si="16"/>
        <v>700.586400.0000.00000.250.001.000</v>
      </c>
      <c r="B523" s="184" t="s">
        <v>6888</v>
      </c>
      <c r="C523" s="185" t="s">
        <v>4649</v>
      </c>
      <c r="D523" s="186" t="s">
        <v>3348</v>
      </c>
      <c r="E523" s="186" t="s">
        <v>2202</v>
      </c>
      <c r="F523" s="186" t="s">
        <v>2334</v>
      </c>
      <c r="G523" s="186" t="s">
        <v>4648</v>
      </c>
      <c r="H523" s="186" t="s">
        <v>3778</v>
      </c>
      <c r="I523" s="186" t="s">
        <v>2178</v>
      </c>
      <c r="J523" s="186" t="s">
        <v>1214</v>
      </c>
      <c r="K523" s="184"/>
      <c r="L523" s="187" t="str">
        <f t="shared" si="17"/>
        <v>700.402099.4100.10205.025.0000.0000.000.0000.0000</v>
      </c>
      <c r="M523" s="187" t="s">
        <v>765</v>
      </c>
      <c r="N523" s="191">
        <v>700</v>
      </c>
      <c r="O523" s="199">
        <v>402099</v>
      </c>
      <c r="P523" s="195" t="s">
        <v>1343</v>
      </c>
      <c r="Q523" s="200" t="s">
        <v>6849</v>
      </c>
      <c r="R523" s="195" t="s">
        <v>6692</v>
      </c>
      <c r="S523" s="191" t="s">
        <v>2202</v>
      </c>
      <c r="T523" s="191" t="s">
        <v>2202</v>
      </c>
      <c r="U523" s="190" t="s">
        <v>2178</v>
      </c>
      <c r="V523" s="167" t="s">
        <v>2202</v>
      </c>
      <c r="W523" s="167" t="s">
        <v>2202</v>
      </c>
      <c r="X523" s="170" t="s">
        <v>6671</v>
      </c>
      <c r="Y523" s="170" t="s">
        <v>6842</v>
      </c>
      <c r="Z523" s="170" t="s">
        <v>6847</v>
      </c>
      <c r="AA523" s="170" t="s">
        <v>6848</v>
      </c>
      <c r="AB523" s="184" t="s">
        <v>6888</v>
      </c>
      <c r="AC523" s="186" t="s">
        <v>2202</v>
      </c>
      <c r="AD523" s="170">
        <f>VLOOKUP(O523,CSAcctMap!A:B,2,FALSE)</f>
        <v>586400</v>
      </c>
      <c r="AE523" s="170" t="str">
        <f ca="1">VLOOKUP(AD523,CSAcctMap!B:F,5,FALSE)</f>
        <v>Other incidental operating revenues</v>
      </c>
    </row>
    <row r="524" spans="1:31" x14ac:dyDescent="0.2">
      <c r="A524" s="170" t="str">
        <f t="shared" si="16"/>
        <v>700.586400.0000.00000.255.000.000</v>
      </c>
      <c r="B524" s="184" t="s">
        <v>6888</v>
      </c>
      <c r="C524" s="185" t="s">
        <v>4649</v>
      </c>
      <c r="D524" s="186" t="s">
        <v>3348</v>
      </c>
      <c r="E524" s="186" t="s">
        <v>2202</v>
      </c>
      <c r="F524" s="186" t="s">
        <v>2334</v>
      </c>
      <c r="G524" s="186" t="s">
        <v>3782</v>
      </c>
      <c r="H524" s="186" t="s">
        <v>2178</v>
      </c>
      <c r="I524" s="186" t="s">
        <v>2178</v>
      </c>
      <c r="J524" s="186" t="s">
        <v>1214</v>
      </c>
      <c r="K524" s="184"/>
      <c r="L524" s="187" t="str">
        <f t="shared" si="17"/>
        <v>700.402099.0000.00000.025.0000.0000.000.0000.0000</v>
      </c>
      <c r="M524" s="187" t="s">
        <v>765</v>
      </c>
      <c r="N524" s="191">
        <v>700</v>
      </c>
      <c r="O524" s="199">
        <v>402099</v>
      </c>
      <c r="P524" s="195" t="s">
        <v>2202</v>
      </c>
      <c r="Q524" s="191" t="s">
        <v>2334</v>
      </c>
      <c r="R524" s="195" t="s">
        <v>6692</v>
      </c>
      <c r="S524" s="191" t="s">
        <v>2202</v>
      </c>
      <c r="T524" s="191" t="s">
        <v>2202</v>
      </c>
      <c r="U524" s="190" t="s">
        <v>2178</v>
      </c>
      <c r="V524" s="167" t="s">
        <v>2202</v>
      </c>
      <c r="W524" s="167" t="s">
        <v>2202</v>
      </c>
      <c r="X524" s="170" t="s">
        <v>6671</v>
      </c>
      <c r="Y524" s="170" t="s">
        <v>6842</v>
      </c>
      <c r="Z524" s="170" t="s">
        <v>6847</v>
      </c>
      <c r="AA524" s="170" t="s">
        <v>6848</v>
      </c>
      <c r="AB524" s="184" t="s">
        <v>6888</v>
      </c>
      <c r="AC524" s="186" t="s">
        <v>2202</v>
      </c>
      <c r="AD524" s="170">
        <f>VLOOKUP(O524,CSAcctMap!A:B,2,FALSE)</f>
        <v>586400</v>
      </c>
      <c r="AE524" s="170" t="str">
        <f ca="1">VLOOKUP(AD524,CSAcctMap!B:F,5,FALSE)</f>
        <v>Other incidental operating revenues</v>
      </c>
    </row>
    <row r="525" spans="1:31" x14ac:dyDescent="0.2">
      <c r="A525" s="170" t="str">
        <f t="shared" si="16"/>
        <v>700.586400.0000.00000.250.002.000</v>
      </c>
      <c r="B525" s="184" t="s">
        <v>6888</v>
      </c>
      <c r="C525" s="185" t="s">
        <v>4649</v>
      </c>
      <c r="D525" s="186" t="s">
        <v>3348</v>
      </c>
      <c r="E525" s="186" t="s">
        <v>2202</v>
      </c>
      <c r="F525" s="186" t="s">
        <v>2334</v>
      </c>
      <c r="G525" s="186" t="s">
        <v>4648</v>
      </c>
      <c r="H525" s="186" t="s">
        <v>3777</v>
      </c>
      <c r="I525" s="186" t="s">
        <v>2178</v>
      </c>
      <c r="J525" s="186" t="s">
        <v>1214</v>
      </c>
      <c r="K525" s="184"/>
      <c r="L525" s="187" t="str">
        <f t="shared" si="17"/>
        <v>700.402099.4100.10207.025.0000.0000.000.0000.0000</v>
      </c>
      <c r="M525" s="187" t="s">
        <v>765</v>
      </c>
      <c r="N525" s="191">
        <v>700</v>
      </c>
      <c r="O525" s="199">
        <v>402099</v>
      </c>
      <c r="P525" s="195" t="s">
        <v>1343</v>
      </c>
      <c r="Q525" s="200" t="s">
        <v>6850</v>
      </c>
      <c r="R525" s="195" t="s">
        <v>6692</v>
      </c>
      <c r="S525" s="191" t="s">
        <v>2202</v>
      </c>
      <c r="T525" s="191" t="s">
        <v>2202</v>
      </c>
      <c r="U525" s="190" t="s">
        <v>2178</v>
      </c>
      <c r="V525" s="167" t="s">
        <v>2202</v>
      </c>
      <c r="W525" s="167" t="s">
        <v>2202</v>
      </c>
      <c r="X525" s="170" t="s">
        <v>6671</v>
      </c>
      <c r="Y525" s="170" t="s">
        <v>6842</v>
      </c>
      <c r="Z525" s="170" t="s">
        <v>6847</v>
      </c>
      <c r="AA525" s="170" t="s">
        <v>6848</v>
      </c>
      <c r="AB525" s="184" t="s">
        <v>6888</v>
      </c>
      <c r="AC525" s="186" t="s">
        <v>2202</v>
      </c>
      <c r="AD525" s="170">
        <f>VLOOKUP(O525,CSAcctMap!A:B,2,FALSE)</f>
        <v>586400</v>
      </c>
      <c r="AE525" s="170" t="str">
        <f ca="1">VLOOKUP(AD525,CSAcctMap!B:F,5,FALSE)</f>
        <v>Other incidental operating revenues</v>
      </c>
    </row>
    <row r="526" spans="1:31" x14ac:dyDescent="0.2">
      <c r="A526" s="170" t="str">
        <f t="shared" si="16"/>
        <v>700.586400.0000.00000.250.005.000</v>
      </c>
      <c r="B526" s="184" t="s">
        <v>6888</v>
      </c>
      <c r="C526" s="185" t="s">
        <v>4649</v>
      </c>
      <c r="D526" s="186" t="s">
        <v>3348</v>
      </c>
      <c r="E526" s="186" t="s">
        <v>2202</v>
      </c>
      <c r="F526" s="186" t="s">
        <v>2334</v>
      </c>
      <c r="G526" s="186" t="s">
        <v>4648</v>
      </c>
      <c r="H526" s="186" t="s">
        <v>3776</v>
      </c>
      <c r="I526" s="186" t="s">
        <v>2178</v>
      </c>
      <c r="J526" s="186" t="s">
        <v>1214</v>
      </c>
      <c r="K526" s="184"/>
      <c r="L526" s="187" t="str">
        <f t="shared" si="17"/>
        <v>700.402099.0000.12601.025.0000.0000.000.0000.0000</v>
      </c>
      <c r="M526" s="187" t="s">
        <v>765</v>
      </c>
      <c r="N526" s="191">
        <v>700</v>
      </c>
      <c r="O526" s="199">
        <v>402099</v>
      </c>
      <c r="P526" s="195" t="s">
        <v>2202</v>
      </c>
      <c r="Q526" s="200" t="s">
        <v>6851</v>
      </c>
      <c r="R526" s="195" t="s">
        <v>6692</v>
      </c>
      <c r="S526" s="191" t="s">
        <v>2202</v>
      </c>
      <c r="T526" s="191" t="s">
        <v>2202</v>
      </c>
      <c r="U526" s="190" t="s">
        <v>2178</v>
      </c>
      <c r="V526" s="167" t="s">
        <v>2202</v>
      </c>
      <c r="W526" s="167" t="s">
        <v>2202</v>
      </c>
      <c r="X526" s="170" t="s">
        <v>6671</v>
      </c>
      <c r="Y526" s="170" t="s">
        <v>6842</v>
      </c>
      <c r="Z526" s="170" t="s">
        <v>6847</v>
      </c>
      <c r="AA526" s="170" t="s">
        <v>6848</v>
      </c>
      <c r="AB526" s="184" t="s">
        <v>6888</v>
      </c>
      <c r="AC526" s="186" t="s">
        <v>2202</v>
      </c>
      <c r="AD526" s="170">
        <f>VLOOKUP(O526,CSAcctMap!A:B,2,FALSE)</f>
        <v>586400</v>
      </c>
      <c r="AE526" s="170" t="str">
        <f ca="1">VLOOKUP(AD526,CSAcctMap!B:F,5,FALSE)</f>
        <v>Other incidental operating revenues</v>
      </c>
    </row>
    <row r="527" spans="1:31" x14ac:dyDescent="0.2">
      <c r="A527" s="170" t="str">
        <f t="shared" si="16"/>
        <v>700.586400.0000.00000.250.099.000</v>
      </c>
      <c r="B527" s="184" t="s">
        <v>6888</v>
      </c>
      <c r="C527" s="185" t="s">
        <v>4649</v>
      </c>
      <c r="D527" s="186" t="s">
        <v>3348</v>
      </c>
      <c r="E527" s="186" t="s">
        <v>2202</v>
      </c>
      <c r="F527" s="186" t="s">
        <v>2334</v>
      </c>
      <c r="G527" s="186" t="s">
        <v>4648</v>
      </c>
      <c r="H527" s="186" t="s">
        <v>2455</v>
      </c>
      <c r="I527" s="186" t="s">
        <v>2178</v>
      </c>
      <c r="J527" s="186" t="s">
        <v>1214</v>
      </c>
      <c r="K527" s="184"/>
      <c r="L527" s="187" t="str">
        <f t="shared" si="17"/>
        <v>700.402099.0000.00000.025.0000.0000.000.0000.0000</v>
      </c>
      <c r="M527" s="187" t="s">
        <v>765</v>
      </c>
      <c r="N527" s="191">
        <v>700</v>
      </c>
      <c r="O527" s="199">
        <v>402099</v>
      </c>
      <c r="P527" s="195" t="s">
        <v>2202</v>
      </c>
      <c r="Q527" s="191" t="s">
        <v>2334</v>
      </c>
      <c r="R527" s="195" t="s">
        <v>6692</v>
      </c>
      <c r="S527" s="191" t="s">
        <v>2202</v>
      </c>
      <c r="T527" s="191" t="s">
        <v>2202</v>
      </c>
      <c r="U527" s="190" t="s">
        <v>2178</v>
      </c>
      <c r="V527" s="167" t="s">
        <v>2202</v>
      </c>
      <c r="W527" s="167" t="s">
        <v>2202</v>
      </c>
      <c r="X527" s="170" t="s">
        <v>6671</v>
      </c>
      <c r="Y527" s="170" t="s">
        <v>6842</v>
      </c>
      <c r="Z527" s="170" t="s">
        <v>6847</v>
      </c>
      <c r="AA527" s="170" t="s">
        <v>6848</v>
      </c>
      <c r="AB527" s="184" t="s">
        <v>6888</v>
      </c>
      <c r="AC527" s="186" t="s">
        <v>2202</v>
      </c>
      <c r="AD527" s="170">
        <f>VLOOKUP(O527,CSAcctMap!A:B,2,FALSE)</f>
        <v>586400</v>
      </c>
      <c r="AE527" s="170" t="str">
        <f ca="1">VLOOKUP(AD527,CSAcctMap!B:F,5,FALSE)</f>
        <v>Other incidental operating revenues</v>
      </c>
    </row>
    <row r="528" spans="1:31" x14ac:dyDescent="0.2">
      <c r="A528" s="170" t="str">
        <f t="shared" si="16"/>
        <v>700.590000.0000.00000.250.000.000</v>
      </c>
      <c r="B528" s="184" t="s">
        <v>6889</v>
      </c>
      <c r="C528" s="185" t="s">
        <v>4649</v>
      </c>
      <c r="D528" s="186" t="s">
        <v>3350</v>
      </c>
      <c r="E528" s="186" t="s">
        <v>2202</v>
      </c>
      <c r="F528" s="186" t="s">
        <v>2334</v>
      </c>
      <c r="G528" s="186" t="s">
        <v>4648</v>
      </c>
      <c r="H528" s="186" t="s">
        <v>2178</v>
      </c>
      <c r="I528" s="186" t="s">
        <v>2178</v>
      </c>
      <c r="J528" s="186" t="s">
        <v>1214</v>
      </c>
      <c r="K528" s="184"/>
      <c r="L528" s="187" t="str">
        <f t="shared" si="17"/>
        <v>700.404010.0000.00000.025.0000.0000.000.0000.0000</v>
      </c>
      <c r="M528" s="187" t="s">
        <v>3703</v>
      </c>
      <c r="N528" s="191">
        <v>700</v>
      </c>
      <c r="O528" s="199">
        <v>404010</v>
      </c>
      <c r="P528" s="195" t="s">
        <v>2202</v>
      </c>
      <c r="Q528" s="191" t="s">
        <v>2334</v>
      </c>
      <c r="R528" s="195" t="s">
        <v>6692</v>
      </c>
      <c r="S528" s="191" t="s">
        <v>2202</v>
      </c>
      <c r="T528" s="191" t="s">
        <v>2202</v>
      </c>
      <c r="U528" s="190" t="s">
        <v>2178</v>
      </c>
      <c r="V528" s="167" t="s">
        <v>2202</v>
      </c>
      <c r="W528" s="167" t="s">
        <v>2202</v>
      </c>
      <c r="X528" s="170" t="s">
        <v>6671</v>
      </c>
      <c r="Y528" s="170" t="s">
        <v>6842</v>
      </c>
      <c r="Z528" s="170" t="s">
        <v>6847</v>
      </c>
      <c r="AA528" s="170" t="s">
        <v>6848</v>
      </c>
      <c r="AB528" s="184" t="s">
        <v>6889</v>
      </c>
      <c r="AC528" s="186" t="s">
        <v>2202</v>
      </c>
      <c r="AD528" s="170">
        <f>VLOOKUP(O528,CSAcctMap!A:B,2,FALSE)</f>
        <v>590000</v>
      </c>
      <c r="AE528" s="170" t="str">
        <f ca="1">VLOOKUP(AD528,CSAcctMap!B:F,5,FALSE)</f>
        <v>Uncollectible Revenues</v>
      </c>
    </row>
    <row r="529" spans="1:31" x14ac:dyDescent="0.2">
      <c r="A529" s="170" t="str">
        <f t="shared" si="16"/>
        <v>700.600005.7350.00000.010.000.000</v>
      </c>
      <c r="B529" s="184" t="s">
        <v>6890</v>
      </c>
      <c r="C529" s="185" t="s">
        <v>4649</v>
      </c>
      <c r="D529" s="186" t="s">
        <v>3359</v>
      </c>
      <c r="E529" s="186" t="s">
        <v>22</v>
      </c>
      <c r="F529" s="186" t="s">
        <v>2334</v>
      </c>
      <c r="G529" s="186" t="s">
        <v>2179</v>
      </c>
      <c r="H529" s="186" t="s">
        <v>2178</v>
      </c>
      <c r="I529" s="186" t="s">
        <v>2178</v>
      </c>
      <c r="J529" s="186" t="s">
        <v>971</v>
      </c>
      <c r="K529" s="184"/>
      <c r="L529" s="187" t="str">
        <f t="shared" si="17"/>
        <v>700.601110.1100.00000.001.0000.0000.000.0000.0000</v>
      </c>
      <c r="M529" s="187" t="s">
        <v>4246</v>
      </c>
      <c r="N529" s="191">
        <v>700</v>
      </c>
      <c r="O529" s="189">
        <v>601110</v>
      </c>
      <c r="P529" s="195" t="s">
        <v>6891</v>
      </c>
      <c r="Q529" s="191" t="s">
        <v>2334</v>
      </c>
      <c r="R529" s="195" t="s">
        <v>3778</v>
      </c>
      <c r="S529" s="191" t="s">
        <v>2202</v>
      </c>
      <c r="T529" s="191" t="s">
        <v>2202</v>
      </c>
      <c r="U529" s="190" t="s">
        <v>2178</v>
      </c>
      <c r="V529" s="167" t="s">
        <v>2202</v>
      </c>
      <c r="W529" s="167" t="s">
        <v>2202</v>
      </c>
      <c r="X529" s="170" t="s">
        <v>6892</v>
      </c>
      <c r="Y529" s="170" t="s">
        <v>6893</v>
      </c>
      <c r="Z529" s="170" t="s">
        <v>6894</v>
      </c>
      <c r="AB529" s="184" t="s">
        <v>6890</v>
      </c>
      <c r="AC529" s="186" t="s">
        <v>22</v>
      </c>
      <c r="AD529" s="170">
        <f>VLOOKUP(O529,CSAcctMap!A:B,2,FALSE)</f>
        <v>600005</v>
      </c>
      <c r="AE529" s="170" t="str">
        <f ca="1">VLOOKUP(AD529,CSAcctMap!B:F,5,FALSE)</f>
        <v>Salaries</v>
      </c>
    </row>
    <row r="530" spans="1:31" x14ac:dyDescent="0.2">
      <c r="A530" s="170" t="str">
        <f t="shared" si="16"/>
        <v>700.600005.7350.00000.250.000.000</v>
      </c>
      <c r="B530" s="184" t="s">
        <v>6890</v>
      </c>
      <c r="C530" s="185" t="s">
        <v>4649</v>
      </c>
      <c r="D530" s="186" t="s">
        <v>3359</v>
      </c>
      <c r="E530" s="186" t="s">
        <v>22</v>
      </c>
      <c r="F530" s="186" t="s">
        <v>2334</v>
      </c>
      <c r="G530" s="186" t="s">
        <v>4648</v>
      </c>
      <c r="H530" s="186" t="s">
        <v>2178</v>
      </c>
      <c r="I530" s="186" t="s">
        <v>2178</v>
      </c>
      <c r="J530" s="186" t="s">
        <v>971</v>
      </c>
      <c r="K530" s="184"/>
      <c r="L530" s="187" t="str">
        <f t="shared" si="17"/>
        <v>700.601110.1100.00000.025.0000.0000.000.0000.0000</v>
      </c>
      <c r="M530" s="187" t="s">
        <v>4246</v>
      </c>
      <c r="N530" s="191">
        <v>700</v>
      </c>
      <c r="O530" s="189">
        <v>601110</v>
      </c>
      <c r="P530" s="195" t="s">
        <v>6891</v>
      </c>
      <c r="Q530" s="191" t="s">
        <v>2334</v>
      </c>
      <c r="R530" s="195" t="s">
        <v>6692</v>
      </c>
      <c r="S530" s="191" t="s">
        <v>2202</v>
      </c>
      <c r="T530" s="191" t="s">
        <v>2202</v>
      </c>
      <c r="U530" s="190" t="s">
        <v>2178</v>
      </c>
      <c r="V530" s="167" t="s">
        <v>2202</v>
      </c>
      <c r="W530" s="167" t="s">
        <v>2202</v>
      </c>
      <c r="X530" s="170" t="s">
        <v>6892</v>
      </c>
      <c r="Y530" s="170" t="s">
        <v>6893</v>
      </c>
      <c r="Z530" s="170" t="s">
        <v>6894</v>
      </c>
      <c r="AB530" s="184" t="s">
        <v>6890</v>
      </c>
      <c r="AC530" s="186" t="s">
        <v>22</v>
      </c>
      <c r="AD530" s="170">
        <f>VLOOKUP(O530,CSAcctMap!A:B,2,FALSE)</f>
        <v>600005</v>
      </c>
      <c r="AE530" s="170" t="str">
        <f ca="1">VLOOKUP(AD530,CSAcctMap!B:F,5,FALSE)</f>
        <v>Salaries</v>
      </c>
    </row>
    <row r="531" spans="1:31" x14ac:dyDescent="0.2">
      <c r="A531" s="170" t="str">
        <f t="shared" si="16"/>
        <v>700.600005.7410.00000.250.000.000</v>
      </c>
      <c r="B531" s="184" t="s">
        <v>6890</v>
      </c>
      <c r="C531" s="185" t="s">
        <v>4649</v>
      </c>
      <c r="D531" s="186" t="s">
        <v>3359</v>
      </c>
      <c r="E531" s="186" t="s">
        <v>1337</v>
      </c>
      <c r="F531" s="186" t="s">
        <v>2334</v>
      </c>
      <c r="G531" s="186" t="s">
        <v>4648</v>
      </c>
      <c r="H531" s="186" t="s">
        <v>2178</v>
      </c>
      <c r="I531" s="186" t="s">
        <v>2178</v>
      </c>
      <c r="J531" s="186" t="s">
        <v>3768</v>
      </c>
      <c r="K531" s="184"/>
      <c r="L531" s="187" t="str">
        <f t="shared" si="17"/>
        <v>700.601110.6051.00000.025.0000.0000.000.0000.0000</v>
      </c>
      <c r="M531" s="187" t="s">
        <v>4246</v>
      </c>
      <c r="N531" s="191">
        <v>700</v>
      </c>
      <c r="O531" s="189">
        <v>601110</v>
      </c>
      <c r="P531" s="195" t="s">
        <v>6895</v>
      </c>
      <c r="Q531" s="191" t="s">
        <v>2334</v>
      </c>
      <c r="R531" s="195" t="s">
        <v>6692</v>
      </c>
      <c r="S531" s="191" t="s">
        <v>2202</v>
      </c>
      <c r="T531" s="191" t="s">
        <v>2202</v>
      </c>
      <c r="U531" s="190" t="s">
        <v>2178</v>
      </c>
      <c r="V531" s="167" t="s">
        <v>2202</v>
      </c>
      <c r="W531" s="167" t="s">
        <v>2202</v>
      </c>
      <c r="X531" s="170" t="s">
        <v>6896</v>
      </c>
      <c r="Y531" s="170" t="s">
        <v>6893</v>
      </c>
      <c r="Z531" s="170" t="s">
        <v>6896</v>
      </c>
      <c r="AB531" s="184" t="s">
        <v>6890</v>
      </c>
      <c r="AC531" s="186" t="s">
        <v>1337</v>
      </c>
      <c r="AD531" s="170">
        <f>VLOOKUP(O531,CSAcctMap!A:B,2,FALSE)</f>
        <v>600005</v>
      </c>
      <c r="AE531" s="170" t="str">
        <f ca="1">VLOOKUP(AD531,CSAcctMap!B:F,5,FALSE)</f>
        <v>Salaries</v>
      </c>
    </row>
    <row r="532" spans="1:31" x14ac:dyDescent="0.2">
      <c r="A532" s="170" t="str">
        <f t="shared" si="16"/>
        <v>700.600005.7520.00000.250.000.000</v>
      </c>
      <c r="B532" s="184" t="s">
        <v>6890</v>
      </c>
      <c r="C532" s="185" t="s">
        <v>4649</v>
      </c>
      <c r="D532" s="186" t="s">
        <v>3359</v>
      </c>
      <c r="E532" s="186" t="s">
        <v>24</v>
      </c>
      <c r="F532" s="186" t="s">
        <v>2334</v>
      </c>
      <c r="G532" s="186" t="s">
        <v>4648</v>
      </c>
      <c r="H532" s="186" t="s">
        <v>2178</v>
      </c>
      <c r="I532" s="186" t="s">
        <v>2178</v>
      </c>
      <c r="J532" s="186" t="s">
        <v>3763</v>
      </c>
      <c r="K532" s="184"/>
      <c r="L532" s="187" t="str">
        <f t="shared" si="17"/>
        <v>700.601110.6201.00000.025.0000.0000.000.0000.0000</v>
      </c>
      <c r="M532" s="187" t="s">
        <v>4246</v>
      </c>
      <c r="N532" s="191">
        <v>700</v>
      </c>
      <c r="O532" s="189">
        <v>601110</v>
      </c>
      <c r="P532" s="195" t="s">
        <v>6897</v>
      </c>
      <c r="Q532" s="191" t="s">
        <v>2334</v>
      </c>
      <c r="R532" s="195" t="s">
        <v>6692</v>
      </c>
      <c r="S532" s="191" t="s">
        <v>2202</v>
      </c>
      <c r="T532" s="191" t="s">
        <v>2202</v>
      </c>
      <c r="U532" s="190" t="s">
        <v>2178</v>
      </c>
      <c r="V532" s="167" t="s">
        <v>2202</v>
      </c>
      <c r="W532" s="167" t="s">
        <v>2202</v>
      </c>
      <c r="X532" s="170" t="s">
        <v>6898</v>
      </c>
      <c r="Y532" s="170" t="s">
        <v>6893</v>
      </c>
      <c r="Z532" s="170" t="s">
        <v>6898</v>
      </c>
      <c r="AB532" s="184" t="s">
        <v>6890</v>
      </c>
      <c r="AC532" s="186" t="s">
        <v>24</v>
      </c>
      <c r="AD532" s="170">
        <f>VLOOKUP(O532,CSAcctMap!A:B,2,FALSE)</f>
        <v>600005</v>
      </c>
      <c r="AE532" s="170" t="str">
        <f ca="1">VLOOKUP(AD532,CSAcctMap!B:F,5,FALSE)</f>
        <v>Salaries</v>
      </c>
    </row>
    <row r="533" spans="1:31" x14ac:dyDescent="0.2">
      <c r="A533" s="170" t="str">
        <f t="shared" si="16"/>
        <v>700.600005.7540.00000.250.000.000</v>
      </c>
      <c r="B533" s="184" t="s">
        <v>6890</v>
      </c>
      <c r="C533" s="185" t="s">
        <v>4649</v>
      </c>
      <c r="D533" s="186" t="s">
        <v>3359</v>
      </c>
      <c r="E533" s="186" t="s">
        <v>1333</v>
      </c>
      <c r="F533" s="186" t="s">
        <v>2334</v>
      </c>
      <c r="G533" s="186" t="s">
        <v>4648</v>
      </c>
      <c r="H533" s="186" t="s">
        <v>2178</v>
      </c>
      <c r="I533" s="186" t="s">
        <v>2178</v>
      </c>
      <c r="J533" s="186" t="s">
        <v>727</v>
      </c>
      <c r="K533" s="184"/>
      <c r="L533" s="187" t="str">
        <f t="shared" si="17"/>
        <v>700.601110.6035.00000.025.0000.0000.000.0000.0000</v>
      </c>
      <c r="M533" s="187" t="s">
        <v>4246</v>
      </c>
      <c r="N533" s="191">
        <v>700</v>
      </c>
      <c r="O533" s="189">
        <v>601110</v>
      </c>
      <c r="P533" s="195" t="s">
        <v>6899</v>
      </c>
      <c r="Q533" s="191" t="s">
        <v>2334</v>
      </c>
      <c r="R533" s="195" t="s">
        <v>6692</v>
      </c>
      <c r="S533" s="191" t="s">
        <v>2202</v>
      </c>
      <c r="T533" s="191" t="s">
        <v>2202</v>
      </c>
      <c r="U533" s="190" t="s">
        <v>2178</v>
      </c>
      <c r="V533" s="167" t="s">
        <v>2202</v>
      </c>
      <c r="W533" s="167" t="s">
        <v>2202</v>
      </c>
      <c r="X533" s="170" t="s">
        <v>6900</v>
      </c>
      <c r="Y533" s="170" t="s">
        <v>6893</v>
      </c>
      <c r="Z533" s="170" t="s">
        <v>6900</v>
      </c>
      <c r="AB533" s="184" t="s">
        <v>6890</v>
      </c>
      <c r="AC533" s="186" t="s">
        <v>1333</v>
      </c>
      <c r="AD533" s="170">
        <f>VLOOKUP(O533,CSAcctMap!A:B,2,FALSE)</f>
        <v>600005</v>
      </c>
      <c r="AE533" s="170" t="str">
        <f ca="1">VLOOKUP(AD533,CSAcctMap!B:F,5,FALSE)</f>
        <v>Salaries</v>
      </c>
    </row>
    <row r="534" spans="1:31" x14ac:dyDescent="0.2">
      <c r="A534" s="170" t="str">
        <f t="shared" si="16"/>
        <v>700.600005.7551.00000.250.000.000</v>
      </c>
      <c r="B534" s="184" t="s">
        <v>6890</v>
      </c>
      <c r="C534" s="185" t="s">
        <v>4649</v>
      </c>
      <c r="D534" s="186" t="s">
        <v>3359</v>
      </c>
      <c r="E534" s="186" t="s">
        <v>1334</v>
      </c>
      <c r="F534" s="186" t="s">
        <v>2334</v>
      </c>
      <c r="G534" s="186" t="s">
        <v>4648</v>
      </c>
      <c r="H534" s="186" t="s">
        <v>2178</v>
      </c>
      <c r="I534" s="186" t="s">
        <v>2178</v>
      </c>
      <c r="J534" s="186" t="s">
        <v>974</v>
      </c>
      <c r="K534" s="184"/>
      <c r="L534" s="187" t="str">
        <f t="shared" si="17"/>
        <v>700.601110.6015.00000.025.0000.0000.000.0000.0000</v>
      </c>
      <c r="M534" s="187" t="s">
        <v>4246</v>
      </c>
      <c r="N534" s="191">
        <v>700</v>
      </c>
      <c r="O534" s="189">
        <v>601110</v>
      </c>
      <c r="P534" s="195" t="s">
        <v>6901</v>
      </c>
      <c r="Q534" s="191" t="s">
        <v>2334</v>
      </c>
      <c r="R534" s="195" t="s">
        <v>6692</v>
      </c>
      <c r="S534" s="191" t="s">
        <v>2202</v>
      </c>
      <c r="T534" s="191" t="s">
        <v>2202</v>
      </c>
      <c r="U534" s="190" t="s">
        <v>2178</v>
      </c>
      <c r="V534" s="167" t="s">
        <v>2202</v>
      </c>
      <c r="W534" s="167" t="s">
        <v>2202</v>
      </c>
      <c r="X534" s="170" t="s">
        <v>6902</v>
      </c>
      <c r="Y534" s="170" t="s">
        <v>6893</v>
      </c>
      <c r="Z534" s="170" t="s">
        <v>6902</v>
      </c>
      <c r="AB534" s="184" t="s">
        <v>6890</v>
      </c>
      <c r="AC534" s="186" t="s">
        <v>1334</v>
      </c>
      <c r="AD534" s="170">
        <f>VLOOKUP(O534,CSAcctMap!A:B,2,FALSE)</f>
        <v>600005</v>
      </c>
      <c r="AE534" s="170" t="str">
        <f ca="1">VLOOKUP(AD534,CSAcctMap!B:F,5,FALSE)</f>
        <v>Salaries</v>
      </c>
    </row>
    <row r="535" spans="1:31" x14ac:dyDescent="0.2">
      <c r="A535" s="170" t="str">
        <f t="shared" si="16"/>
        <v>700.600005.7710.00000.250.000.000</v>
      </c>
      <c r="B535" s="184" t="s">
        <v>6890</v>
      </c>
      <c r="C535" s="185" t="s">
        <v>4649</v>
      </c>
      <c r="D535" s="186" t="s">
        <v>3359</v>
      </c>
      <c r="E535" s="186" t="s">
        <v>1340</v>
      </c>
      <c r="F535" s="186" t="s">
        <v>2334</v>
      </c>
      <c r="G535" s="186" t="s">
        <v>4648</v>
      </c>
      <c r="H535" s="186" t="s">
        <v>2178</v>
      </c>
      <c r="I535" s="186" t="s">
        <v>2178</v>
      </c>
      <c r="J535" s="186" t="s">
        <v>6903</v>
      </c>
      <c r="K535" s="184"/>
      <c r="L535" s="187" t="str">
        <f t="shared" si="17"/>
        <v>700.601110.3812.00000.025.0000.0000.000.0000.0000</v>
      </c>
      <c r="M535" s="187" t="s">
        <v>4246</v>
      </c>
      <c r="N535" s="191">
        <v>700</v>
      </c>
      <c r="O535" s="189">
        <v>601110</v>
      </c>
      <c r="P535" s="195" t="s">
        <v>6846</v>
      </c>
      <c r="Q535" s="191" t="s">
        <v>2334</v>
      </c>
      <c r="R535" s="195" t="s">
        <v>6692</v>
      </c>
      <c r="S535" s="191" t="s">
        <v>2202</v>
      </c>
      <c r="T535" s="191" t="s">
        <v>2202</v>
      </c>
      <c r="U535" s="190" t="s">
        <v>2178</v>
      </c>
      <c r="V535" s="167" t="s">
        <v>2202</v>
      </c>
      <c r="W535" s="167" t="s">
        <v>2202</v>
      </c>
      <c r="X535" s="170" t="s">
        <v>2111</v>
      </c>
      <c r="Y535" s="170" t="s">
        <v>6893</v>
      </c>
      <c r="Z535" s="170" t="s">
        <v>6904</v>
      </c>
      <c r="AB535" s="184" t="s">
        <v>6890</v>
      </c>
      <c r="AC535" s="186" t="s">
        <v>1340</v>
      </c>
      <c r="AD535" s="170">
        <f>VLOOKUP(O535,CSAcctMap!A:B,2,FALSE)</f>
        <v>600005</v>
      </c>
      <c r="AE535" s="170" t="str">
        <f ca="1">VLOOKUP(AD535,CSAcctMap!B:F,5,FALSE)</f>
        <v>Salaries</v>
      </c>
    </row>
    <row r="536" spans="1:31" x14ac:dyDescent="0.2">
      <c r="A536" s="170" t="str">
        <f t="shared" si="16"/>
        <v>700.600005.7710.00000.430.000.000</v>
      </c>
      <c r="B536" s="184" t="s">
        <v>6890</v>
      </c>
      <c r="C536" s="185" t="s">
        <v>4649</v>
      </c>
      <c r="D536" s="186" t="s">
        <v>3359</v>
      </c>
      <c r="E536" s="186" t="s">
        <v>1340</v>
      </c>
      <c r="F536" s="186" t="s">
        <v>2334</v>
      </c>
      <c r="G536" s="186" t="s">
        <v>1565</v>
      </c>
      <c r="H536" s="186" t="s">
        <v>2178</v>
      </c>
      <c r="I536" s="186" t="s">
        <v>2178</v>
      </c>
      <c r="J536" s="186" t="s">
        <v>6903</v>
      </c>
      <c r="K536" s="184"/>
      <c r="L536" s="187" t="str">
        <f t="shared" si="17"/>
        <v>700.601110.3812.00000.043.0000.0000.000.0000.0000</v>
      </c>
      <c r="M536" s="187" t="s">
        <v>4246</v>
      </c>
      <c r="N536" s="191">
        <v>700</v>
      </c>
      <c r="O536" s="189">
        <v>601110</v>
      </c>
      <c r="P536" s="195" t="s">
        <v>6846</v>
      </c>
      <c r="Q536" s="191" t="s">
        <v>2334</v>
      </c>
      <c r="R536" s="195" t="s">
        <v>6755</v>
      </c>
      <c r="S536" s="191" t="s">
        <v>2202</v>
      </c>
      <c r="T536" s="191" t="s">
        <v>2202</v>
      </c>
      <c r="U536" s="190" t="s">
        <v>2178</v>
      </c>
      <c r="V536" s="167" t="s">
        <v>2202</v>
      </c>
      <c r="W536" s="167" t="s">
        <v>2202</v>
      </c>
      <c r="X536" s="170" t="s">
        <v>2111</v>
      </c>
      <c r="Y536" s="170" t="s">
        <v>6893</v>
      </c>
      <c r="Z536" s="170" t="s">
        <v>6904</v>
      </c>
      <c r="AB536" s="184" t="s">
        <v>6890</v>
      </c>
      <c r="AC536" s="186" t="s">
        <v>1340</v>
      </c>
      <c r="AD536" s="170">
        <f>VLOOKUP(O536,CSAcctMap!A:B,2,FALSE)</f>
        <v>600005</v>
      </c>
      <c r="AE536" s="170" t="str">
        <f ca="1">VLOOKUP(AD536,CSAcctMap!B:F,5,FALSE)</f>
        <v>Salaries</v>
      </c>
    </row>
    <row r="537" spans="1:31" x14ac:dyDescent="0.2">
      <c r="A537" s="170" t="str">
        <f t="shared" si="16"/>
        <v>700.600005.7760.00000.250.000.000</v>
      </c>
      <c r="B537" s="184" t="s">
        <v>6890</v>
      </c>
      <c r="C537" s="185" t="s">
        <v>4649</v>
      </c>
      <c r="D537" s="186" t="s">
        <v>3359</v>
      </c>
      <c r="E537" s="186" t="s">
        <v>1341</v>
      </c>
      <c r="F537" s="186" t="s">
        <v>2334</v>
      </c>
      <c r="G537" s="186" t="s">
        <v>4648</v>
      </c>
      <c r="H537" s="186" t="s">
        <v>2178</v>
      </c>
      <c r="I537" s="186" t="s">
        <v>2178</v>
      </c>
      <c r="J537" s="186" t="s">
        <v>6905</v>
      </c>
      <c r="K537" s="184"/>
      <c r="L537" s="187" t="str">
        <f t="shared" si="17"/>
        <v>700.601110.3800.00000.025.0000.0000.000.0000.0000</v>
      </c>
      <c r="M537" s="187" t="s">
        <v>4246</v>
      </c>
      <c r="N537" s="191">
        <v>700</v>
      </c>
      <c r="O537" s="189">
        <v>601110</v>
      </c>
      <c r="P537" s="195" t="s">
        <v>6840</v>
      </c>
      <c r="Q537" s="191" t="s">
        <v>2334</v>
      </c>
      <c r="R537" s="195" t="s">
        <v>6692</v>
      </c>
      <c r="S537" s="191" t="s">
        <v>2202</v>
      </c>
      <c r="T537" s="191" t="s">
        <v>2202</v>
      </c>
      <c r="U537" s="190" t="s">
        <v>2178</v>
      </c>
      <c r="V537" s="167" t="s">
        <v>2202</v>
      </c>
      <c r="W537" s="167" t="s">
        <v>2202</v>
      </c>
      <c r="X537" s="170" t="s">
        <v>6843</v>
      </c>
      <c r="Y537" s="170" t="s">
        <v>6893</v>
      </c>
      <c r="Z537" s="170" t="s">
        <v>6904</v>
      </c>
      <c r="AB537" s="184" t="s">
        <v>6890</v>
      </c>
      <c r="AC537" s="186" t="s">
        <v>1341</v>
      </c>
      <c r="AD537" s="170">
        <f>VLOOKUP(O537,CSAcctMap!A:B,2,FALSE)</f>
        <v>600005</v>
      </c>
      <c r="AE537" s="170" t="str">
        <f ca="1">VLOOKUP(AD537,CSAcctMap!B:F,5,FALSE)</f>
        <v>Salaries</v>
      </c>
    </row>
    <row r="538" spans="1:31" x14ac:dyDescent="0.2">
      <c r="A538" s="170" t="str">
        <f t="shared" si="16"/>
        <v>700.600005.7900.00000.250.000.000</v>
      </c>
      <c r="B538" s="184" t="s">
        <v>6890</v>
      </c>
      <c r="C538" s="185" t="s">
        <v>4649</v>
      </c>
      <c r="D538" s="186" t="s">
        <v>3359</v>
      </c>
      <c r="E538" s="186" t="s">
        <v>1342</v>
      </c>
      <c r="F538" s="186" t="s">
        <v>2334</v>
      </c>
      <c r="G538" s="186" t="s">
        <v>4648</v>
      </c>
      <c r="H538" s="186" t="s">
        <v>2178</v>
      </c>
      <c r="I538" s="186" t="s">
        <v>2178</v>
      </c>
      <c r="J538" s="186" t="s">
        <v>741</v>
      </c>
      <c r="K538" s="184"/>
      <c r="L538" s="187" t="str">
        <f t="shared" si="17"/>
        <v>700.601110.6251.00000.025.0000.0000.000.0000.0000</v>
      </c>
      <c r="M538" s="187" t="s">
        <v>4246</v>
      </c>
      <c r="N538" s="191">
        <v>700</v>
      </c>
      <c r="O538" s="189">
        <v>601110</v>
      </c>
      <c r="P538" s="195" t="s">
        <v>6906</v>
      </c>
      <c r="Q538" s="191" t="s">
        <v>2334</v>
      </c>
      <c r="R538" s="195" t="s">
        <v>6692</v>
      </c>
      <c r="S538" s="191" t="s">
        <v>2202</v>
      </c>
      <c r="T538" s="191" t="s">
        <v>2202</v>
      </c>
      <c r="U538" s="190" t="s">
        <v>2178</v>
      </c>
      <c r="V538" s="167" t="s">
        <v>2202</v>
      </c>
      <c r="W538" s="167" t="s">
        <v>2202</v>
      </c>
      <c r="X538" s="170" t="s">
        <v>6907</v>
      </c>
      <c r="Y538" s="170" t="s">
        <v>6893</v>
      </c>
      <c r="Z538" s="170" t="s">
        <v>6908</v>
      </c>
      <c r="AB538" s="184" t="s">
        <v>6890</v>
      </c>
      <c r="AC538" s="186" t="s">
        <v>1342</v>
      </c>
      <c r="AD538" s="170">
        <f>VLOOKUP(O538,CSAcctMap!A:B,2,FALSE)</f>
        <v>600005</v>
      </c>
      <c r="AE538" s="170" t="str">
        <f ca="1">VLOOKUP(AD538,CSAcctMap!B:F,5,FALSE)</f>
        <v>Salaries</v>
      </c>
    </row>
    <row r="539" spans="1:31" x14ac:dyDescent="0.2">
      <c r="A539" s="170" t="str">
        <f t="shared" si="16"/>
        <v>700.600005.7710.00000.010.000.000</v>
      </c>
      <c r="B539" s="184" t="s">
        <v>6890</v>
      </c>
      <c r="C539" s="185" t="s">
        <v>4649</v>
      </c>
      <c r="D539" s="186" t="s">
        <v>3359</v>
      </c>
      <c r="E539" s="186" t="s">
        <v>1340</v>
      </c>
      <c r="F539" s="186" t="s">
        <v>2334</v>
      </c>
      <c r="G539" s="186" t="s">
        <v>2179</v>
      </c>
      <c r="H539" s="186" t="s">
        <v>2178</v>
      </c>
      <c r="I539" s="186" t="s">
        <v>2178</v>
      </c>
      <c r="J539" s="186" t="s">
        <v>6903</v>
      </c>
      <c r="K539" s="184"/>
      <c r="L539" s="187" t="str">
        <f t="shared" si="17"/>
        <v>700.601110.3812.00000.001.0000.0000.000.0000.0000</v>
      </c>
      <c r="M539" s="187" t="s">
        <v>4246</v>
      </c>
      <c r="N539" s="191">
        <v>700</v>
      </c>
      <c r="O539" s="189">
        <v>601110</v>
      </c>
      <c r="P539" s="195" t="s">
        <v>6846</v>
      </c>
      <c r="Q539" s="191" t="s">
        <v>2334</v>
      </c>
      <c r="R539" s="195" t="s">
        <v>3778</v>
      </c>
      <c r="S539" s="191" t="s">
        <v>2202</v>
      </c>
      <c r="T539" s="191" t="s">
        <v>2202</v>
      </c>
      <c r="U539" s="190" t="s">
        <v>2178</v>
      </c>
      <c r="V539" s="167" t="s">
        <v>2202</v>
      </c>
      <c r="W539" s="167" t="s">
        <v>2202</v>
      </c>
      <c r="X539" s="170" t="s">
        <v>2111</v>
      </c>
      <c r="Y539" s="170" t="s">
        <v>6893</v>
      </c>
      <c r="Z539" s="170" t="s">
        <v>6904</v>
      </c>
      <c r="AB539" s="184" t="s">
        <v>6890</v>
      </c>
      <c r="AC539" s="186" t="s">
        <v>1340</v>
      </c>
      <c r="AD539" s="170">
        <f>VLOOKUP(O539,CSAcctMap!A:B,2,FALSE)</f>
        <v>600005</v>
      </c>
      <c r="AE539" s="170" t="str">
        <f ca="1">VLOOKUP(AD539,CSAcctMap!B:F,5,FALSE)</f>
        <v>Salaries</v>
      </c>
    </row>
    <row r="540" spans="1:31" x14ac:dyDescent="0.2">
      <c r="A540" s="170" t="str">
        <f t="shared" si="16"/>
        <v>700.600005.7360.00000.250.000.000</v>
      </c>
      <c r="B540" s="184" t="s">
        <v>6890</v>
      </c>
      <c r="C540" s="185" t="s">
        <v>4649</v>
      </c>
      <c r="D540" s="186" t="s">
        <v>3359</v>
      </c>
      <c r="E540" s="186" t="s">
        <v>23</v>
      </c>
      <c r="F540" s="186" t="s">
        <v>2334</v>
      </c>
      <c r="G540" s="186" t="s">
        <v>4648</v>
      </c>
      <c r="H540" s="186" t="s">
        <v>2178</v>
      </c>
      <c r="I540" s="186" t="s">
        <v>2178</v>
      </c>
      <c r="J540" s="186" t="s">
        <v>6909</v>
      </c>
      <c r="K540" s="184"/>
      <c r="L540" s="187" t="str">
        <f t="shared" si="17"/>
        <v>700.601110.1601.00000.025.0000.0000.000.0000.0000</v>
      </c>
      <c r="M540" s="187" t="s">
        <v>4246</v>
      </c>
      <c r="N540" s="191">
        <v>700</v>
      </c>
      <c r="O540" s="189">
        <v>601110</v>
      </c>
      <c r="P540" s="195" t="s">
        <v>6910</v>
      </c>
      <c r="Q540" s="191" t="s">
        <v>2334</v>
      </c>
      <c r="R540" s="195" t="s">
        <v>6692</v>
      </c>
      <c r="S540" s="191" t="s">
        <v>2202</v>
      </c>
      <c r="T540" s="191" t="s">
        <v>2202</v>
      </c>
      <c r="U540" s="190" t="s">
        <v>2178</v>
      </c>
      <c r="V540" s="167" t="s">
        <v>2202</v>
      </c>
      <c r="W540" s="167" t="s">
        <v>2202</v>
      </c>
      <c r="X540" s="170" t="s">
        <v>6911</v>
      </c>
      <c r="Y540" s="170" t="s">
        <v>6893</v>
      </c>
      <c r="Z540" s="170" t="s">
        <v>6894</v>
      </c>
      <c r="AB540" s="184" t="s">
        <v>6890</v>
      </c>
      <c r="AC540" s="186" t="s">
        <v>23</v>
      </c>
      <c r="AD540" s="170">
        <f>VLOOKUP(O540,CSAcctMap!A:B,2,FALSE)</f>
        <v>600005</v>
      </c>
      <c r="AE540" s="170" t="str">
        <f ca="1">VLOOKUP(AD540,CSAcctMap!B:F,5,FALSE)</f>
        <v>Salaries</v>
      </c>
    </row>
    <row r="541" spans="1:31" x14ac:dyDescent="0.2">
      <c r="A541" s="170" t="str">
        <f t="shared" si="16"/>
        <v>700.600005.7360.00000.010.000.000</v>
      </c>
      <c r="B541" s="184" t="s">
        <v>6890</v>
      </c>
      <c r="C541" s="185" t="s">
        <v>4649</v>
      </c>
      <c r="D541" s="186" t="s">
        <v>3359</v>
      </c>
      <c r="E541" s="186" t="s">
        <v>23</v>
      </c>
      <c r="F541" s="186" t="s">
        <v>2334</v>
      </c>
      <c r="G541" s="186" t="s">
        <v>2179</v>
      </c>
      <c r="H541" s="186" t="s">
        <v>2178</v>
      </c>
      <c r="I541" s="186" t="s">
        <v>2178</v>
      </c>
      <c r="J541" s="186" t="s">
        <v>6909</v>
      </c>
      <c r="K541" s="184"/>
      <c r="L541" s="187" t="str">
        <f t="shared" si="17"/>
        <v>700.601110.1601.00000.001.0000.0000.000.0000.0000</v>
      </c>
      <c r="M541" s="187" t="s">
        <v>4246</v>
      </c>
      <c r="N541" s="191">
        <v>700</v>
      </c>
      <c r="O541" s="189">
        <v>601110</v>
      </c>
      <c r="P541" s="195" t="s">
        <v>6910</v>
      </c>
      <c r="Q541" s="191" t="s">
        <v>2334</v>
      </c>
      <c r="R541" s="195" t="s">
        <v>3778</v>
      </c>
      <c r="S541" s="191" t="s">
        <v>2202</v>
      </c>
      <c r="T541" s="191" t="s">
        <v>2202</v>
      </c>
      <c r="U541" s="190" t="s">
        <v>2178</v>
      </c>
      <c r="V541" s="167" t="s">
        <v>2202</v>
      </c>
      <c r="W541" s="167" t="s">
        <v>2202</v>
      </c>
      <c r="X541" s="170" t="s">
        <v>6911</v>
      </c>
      <c r="Y541" s="170" t="s">
        <v>6893</v>
      </c>
      <c r="Z541" s="170" t="s">
        <v>6894</v>
      </c>
      <c r="AB541" s="184" t="s">
        <v>6890</v>
      </c>
      <c r="AC541" s="186" t="s">
        <v>23</v>
      </c>
      <c r="AD541" s="170">
        <f>VLOOKUP(O541,CSAcctMap!A:B,2,FALSE)</f>
        <v>600005</v>
      </c>
      <c r="AE541" s="170" t="str">
        <f ca="1">VLOOKUP(AD541,CSAcctMap!B:F,5,FALSE)</f>
        <v>Salaries</v>
      </c>
    </row>
    <row r="542" spans="1:31" x14ac:dyDescent="0.2">
      <c r="A542" s="170" t="str">
        <f t="shared" si="16"/>
        <v>700.600005.7350.00000.430.000.000</v>
      </c>
      <c r="B542" s="184" t="s">
        <v>6890</v>
      </c>
      <c r="C542" s="185" t="s">
        <v>4649</v>
      </c>
      <c r="D542" s="186" t="s">
        <v>3359</v>
      </c>
      <c r="E542" s="186" t="s">
        <v>22</v>
      </c>
      <c r="F542" s="186" t="s">
        <v>2334</v>
      </c>
      <c r="G542" s="186" t="s">
        <v>1565</v>
      </c>
      <c r="H542" s="186" t="s">
        <v>2178</v>
      </c>
      <c r="I542" s="186" t="s">
        <v>2178</v>
      </c>
      <c r="J542" s="186" t="s">
        <v>971</v>
      </c>
      <c r="K542" s="184"/>
      <c r="L542" s="187" t="str">
        <f t="shared" si="17"/>
        <v>700.601110.1100.00000.043.0000.0000.000.0000.0000</v>
      </c>
      <c r="M542" s="187" t="s">
        <v>4246</v>
      </c>
      <c r="N542" s="191">
        <v>700</v>
      </c>
      <c r="O542" s="189">
        <v>601110</v>
      </c>
      <c r="P542" s="195" t="s">
        <v>6891</v>
      </c>
      <c r="Q542" s="191" t="s">
        <v>2334</v>
      </c>
      <c r="R542" s="195" t="s">
        <v>6755</v>
      </c>
      <c r="S542" s="191" t="s">
        <v>2202</v>
      </c>
      <c r="T542" s="191" t="s">
        <v>2202</v>
      </c>
      <c r="U542" s="190" t="s">
        <v>2178</v>
      </c>
      <c r="V542" s="167" t="s">
        <v>2202</v>
      </c>
      <c r="W542" s="167" t="s">
        <v>2202</v>
      </c>
      <c r="X542" s="170" t="s">
        <v>6892</v>
      </c>
      <c r="Y542" s="170" t="s">
        <v>6893</v>
      </c>
      <c r="Z542" s="170" t="s">
        <v>6894</v>
      </c>
      <c r="AB542" s="184" t="s">
        <v>6890</v>
      </c>
      <c r="AC542" s="186" t="s">
        <v>22</v>
      </c>
      <c r="AD542" s="170">
        <f>VLOOKUP(O542,CSAcctMap!A:B,2,FALSE)</f>
        <v>600005</v>
      </c>
      <c r="AE542" s="170" t="str">
        <f ca="1">VLOOKUP(AD542,CSAcctMap!B:F,5,FALSE)</f>
        <v>Salaries</v>
      </c>
    </row>
    <row r="543" spans="1:31" x14ac:dyDescent="0.2">
      <c r="A543" s="170" t="str">
        <f t="shared" si="16"/>
        <v>700.600025.7710.00000.250.000.000</v>
      </c>
      <c r="B543" s="184" t="s">
        <v>6912</v>
      </c>
      <c r="C543" s="185" t="s">
        <v>4649</v>
      </c>
      <c r="D543" s="186" t="s">
        <v>582</v>
      </c>
      <c r="E543" s="186" t="s">
        <v>1340</v>
      </c>
      <c r="F543" s="186" t="s">
        <v>2334</v>
      </c>
      <c r="G543" s="186" t="s">
        <v>4648</v>
      </c>
      <c r="H543" s="186" t="s">
        <v>2178</v>
      </c>
      <c r="I543" s="186" t="s">
        <v>2178</v>
      </c>
      <c r="J543" s="186" t="s">
        <v>6903</v>
      </c>
      <c r="K543" s="184"/>
      <c r="L543" s="187" t="str">
        <f t="shared" si="17"/>
        <v>700.601265.3812.00000.025.0000.0000.000.0000.0000</v>
      </c>
      <c r="M543" s="187" t="s">
        <v>4314</v>
      </c>
      <c r="N543" s="191">
        <v>700</v>
      </c>
      <c r="O543" s="189">
        <v>601265</v>
      </c>
      <c r="P543" s="195" t="s">
        <v>6846</v>
      </c>
      <c r="Q543" s="191" t="s">
        <v>2334</v>
      </c>
      <c r="R543" s="195" t="s">
        <v>6692</v>
      </c>
      <c r="S543" s="191" t="s">
        <v>2202</v>
      </c>
      <c r="T543" s="191" t="s">
        <v>2202</v>
      </c>
      <c r="U543" s="190" t="s">
        <v>2178</v>
      </c>
      <c r="V543" s="167" t="s">
        <v>2202</v>
      </c>
      <c r="W543" s="167" t="s">
        <v>2202</v>
      </c>
      <c r="X543" s="170" t="s">
        <v>2111</v>
      </c>
      <c r="Y543" s="170" t="s">
        <v>6893</v>
      </c>
      <c r="Z543" s="170" t="s">
        <v>6904</v>
      </c>
      <c r="AB543" s="184" t="s">
        <v>6912</v>
      </c>
      <c r="AC543" s="186" t="s">
        <v>1340</v>
      </c>
      <c r="AD543" s="170">
        <f>VLOOKUP(O543,CSAcctMap!A:B,2,FALSE)</f>
        <v>600025</v>
      </c>
      <c r="AE543" s="170" t="str">
        <f ca="1">VLOOKUP(AD543,CSAcctMap!B:F,5,FALSE)</f>
        <v>Vehicle Allowance</v>
      </c>
    </row>
    <row r="544" spans="1:31" x14ac:dyDescent="0.2">
      <c r="A544" s="170" t="str">
        <f t="shared" si="16"/>
        <v>700.600025.7710.00000.430.000.000</v>
      </c>
      <c r="B544" s="184" t="s">
        <v>6912</v>
      </c>
      <c r="C544" s="185" t="s">
        <v>4649</v>
      </c>
      <c r="D544" s="186" t="s">
        <v>582</v>
      </c>
      <c r="E544" s="186" t="s">
        <v>1340</v>
      </c>
      <c r="F544" s="186" t="s">
        <v>2334</v>
      </c>
      <c r="G544" s="186" t="s">
        <v>1565</v>
      </c>
      <c r="H544" s="186" t="s">
        <v>2178</v>
      </c>
      <c r="I544" s="186" t="s">
        <v>2178</v>
      </c>
      <c r="J544" s="186" t="s">
        <v>6903</v>
      </c>
      <c r="K544" s="184"/>
      <c r="L544" s="187" t="str">
        <f t="shared" si="17"/>
        <v>700.601265.3812.00000.043.0000.0000.000.0000.0000</v>
      </c>
      <c r="M544" s="187" t="s">
        <v>4314</v>
      </c>
      <c r="N544" s="191">
        <v>700</v>
      </c>
      <c r="O544" s="189">
        <v>601265</v>
      </c>
      <c r="P544" s="195" t="s">
        <v>6846</v>
      </c>
      <c r="Q544" s="191" t="s">
        <v>2334</v>
      </c>
      <c r="R544" s="195" t="s">
        <v>6755</v>
      </c>
      <c r="S544" s="191" t="s">
        <v>2202</v>
      </c>
      <c r="T544" s="191" t="s">
        <v>2202</v>
      </c>
      <c r="U544" s="190" t="s">
        <v>2178</v>
      </c>
      <c r="V544" s="167" t="s">
        <v>2202</v>
      </c>
      <c r="W544" s="167" t="s">
        <v>2202</v>
      </c>
      <c r="X544" s="170" t="s">
        <v>2111</v>
      </c>
      <c r="Y544" s="170" t="s">
        <v>6893</v>
      </c>
      <c r="Z544" s="170" t="s">
        <v>6904</v>
      </c>
      <c r="AB544" s="184" t="s">
        <v>6912</v>
      </c>
      <c r="AC544" s="186" t="s">
        <v>1340</v>
      </c>
      <c r="AD544" s="170">
        <f>VLOOKUP(O544,CSAcctMap!A:B,2,FALSE)</f>
        <v>600025</v>
      </c>
      <c r="AE544" s="170" t="str">
        <f ca="1">VLOOKUP(AD544,CSAcctMap!B:F,5,FALSE)</f>
        <v>Vehicle Allowance</v>
      </c>
    </row>
    <row r="545" spans="1:31" x14ac:dyDescent="0.2">
      <c r="A545" s="170" t="str">
        <f t="shared" si="16"/>
        <v>700.600025.7710.00000.010.000.000</v>
      </c>
      <c r="B545" s="184" t="s">
        <v>6912</v>
      </c>
      <c r="C545" s="185" t="s">
        <v>4649</v>
      </c>
      <c r="D545" s="186" t="s">
        <v>582</v>
      </c>
      <c r="E545" s="186" t="s">
        <v>1340</v>
      </c>
      <c r="F545" s="186" t="s">
        <v>2334</v>
      </c>
      <c r="G545" s="186" t="s">
        <v>2179</v>
      </c>
      <c r="H545" s="186" t="s">
        <v>2178</v>
      </c>
      <c r="I545" s="186" t="s">
        <v>2178</v>
      </c>
      <c r="J545" s="186" t="s">
        <v>6903</v>
      </c>
      <c r="K545" s="184"/>
      <c r="L545" s="187" t="str">
        <f t="shared" si="17"/>
        <v>700.601265.3812.00000.001.0000.0000.000.0000.0000</v>
      </c>
      <c r="M545" s="187" t="s">
        <v>4314</v>
      </c>
      <c r="N545" s="191">
        <v>700</v>
      </c>
      <c r="O545" s="189">
        <v>601265</v>
      </c>
      <c r="P545" s="195" t="s">
        <v>6846</v>
      </c>
      <c r="Q545" s="191" t="s">
        <v>2334</v>
      </c>
      <c r="R545" s="195" t="s">
        <v>3778</v>
      </c>
      <c r="S545" s="191" t="s">
        <v>2202</v>
      </c>
      <c r="T545" s="191" t="s">
        <v>2202</v>
      </c>
      <c r="U545" s="190" t="s">
        <v>2178</v>
      </c>
      <c r="V545" s="167" t="s">
        <v>2202</v>
      </c>
      <c r="W545" s="167" t="s">
        <v>2202</v>
      </c>
      <c r="X545" s="170" t="s">
        <v>2111</v>
      </c>
      <c r="Y545" s="170" t="s">
        <v>6893</v>
      </c>
      <c r="Z545" s="170" t="s">
        <v>6904</v>
      </c>
      <c r="AB545" s="184" t="s">
        <v>6912</v>
      </c>
      <c r="AC545" s="186" t="s">
        <v>1340</v>
      </c>
      <c r="AD545" s="170">
        <f>VLOOKUP(O545,CSAcctMap!A:B,2,FALSE)</f>
        <v>600025</v>
      </c>
      <c r="AE545" s="170" t="str">
        <f ca="1">VLOOKUP(AD545,CSAcctMap!B:F,5,FALSE)</f>
        <v>Vehicle Allowance</v>
      </c>
    </row>
    <row r="546" spans="1:31" x14ac:dyDescent="0.2">
      <c r="A546" s="170" t="str">
        <f t="shared" si="16"/>
        <v>700.600040.7350.00000.250.000.000</v>
      </c>
      <c r="B546" s="184" t="s">
        <v>6913</v>
      </c>
      <c r="C546" s="185" t="s">
        <v>4649</v>
      </c>
      <c r="D546" s="186" t="s">
        <v>3089</v>
      </c>
      <c r="E546" s="186" t="s">
        <v>22</v>
      </c>
      <c r="F546" s="186" t="s">
        <v>2334</v>
      </c>
      <c r="G546" s="186" t="s">
        <v>4648</v>
      </c>
      <c r="H546" s="186" t="s">
        <v>2178</v>
      </c>
      <c r="I546" s="186" t="s">
        <v>2178</v>
      </c>
      <c r="J546" s="186" t="s">
        <v>971</v>
      </c>
      <c r="K546" s="184"/>
      <c r="L546" s="187" t="str">
        <f t="shared" si="17"/>
        <v>700.601306.1100.00000.025.0000.0000.000.0000.0000</v>
      </c>
      <c r="M546" s="187" t="s">
        <v>6529</v>
      </c>
      <c r="N546" s="191">
        <v>700</v>
      </c>
      <c r="O546" s="191">
        <v>601306</v>
      </c>
      <c r="P546" s="195" t="s">
        <v>6891</v>
      </c>
      <c r="Q546" s="191" t="s">
        <v>2334</v>
      </c>
      <c r="R546" s="195" t="s">
        <v>6692</v>
      </c>
      <c r="S546" s="191" t="s">
        <v>2202</v>
      </c>
      <c r="T546" s="191" t="s">
        <v>2202</v>
      </c>
      <c r="U546" s="190" t="s">
        <v>2178</v>
      </c>
      <c r="V546" s="167" t="s">
        <v>2202</v>
      </c>
      <c r="W546" s="167" t="s">
        <v>2202</v>
      </c>
      <c r="X546" s="170" t="s">
        <v>6892</v>
      </c>
      <c r="Y546" s="170" t="s">
        <v>6893</v>
      </c>
      <c r="Z546" s="170" t="s">
        <v>6894</v>
      </c>
      <c r="AB546" s="184" t="s">
        <v>6913</v>
      </c>
      <c r="AC546" s="186" t="s">
        <v>22</v>
      </c>
      <c r="AD546" s="170">
        <f>VLOOKUP(O546,CSAcctMap!A:B,2,FALSE)</f>
        <v>602562</v>
      </c>
      <c r="AE546" s="170" t="str">
        <f ca="1">VLOOKUP(AD546,CSAcctMap!B:F,5,FALSE)</f>
        <v>Continuing Education</v>
      </c>
    </row>
    <row r="547" spans="1:31" x14ac:dyDescent="0.2">
      <c r="A547" s="170" t="str">
        <f t="shared" si="16"/>
        <v>700.600040.7410.00000.250.000.000</v>
      </c>
      <c r="B547" s="184" t="s">
        <v>6913</v>
      </c>
      <c r="C547" s="185" t="s">
        <v>4649</v>
      </c>
      <c r="D547" s="186" t="s">
        <v>3089</v>
      </c>
      <c r="E547" s="186" t="s">
        <v>1337</v>
      </c>
      <c r="F547" s="186" t="s">
        <v>2334</v>
      </c>
      <c r="G547" s="186" t="s">
        <v>4648</v>
      </c>
      <c r="H547" s="186" t="s">
        <v>2178</v>
      </c>
      <c r="I547" s="186" t="s">
        <v>2178</v>
      </c>
      <c r="J547" s="186" t="s">
        <v>3768</v>
      </c>
      <c r="K547" s="184"/>
      <c r="L547" s="187" t="str">
        <f t="shared" si="17"/>
        <v>700.601306.6051.00000.025.0000.0000.000.0000.0000</v>
      </c>
      <c r="M547" s="187" t="s">
        <v>6529</v>
      </c>
      <c r="N547" s="191">
        <v>700</v>
      </c>
      <c r="O547" s="191">
        <v>601306</v>
      </c>
      <c r="P547" s="195" t="s">
        <v>6895</v>
      </c>
      <c r="Q547" s="191" t="s">
        <v>2334</v>
      </c>
      <c r="R547" s="195" t="s">
        <v>6692</v>
      </c>
      <c r="S547" s="191" t="s">
        <v>2202</v>
      </c>
      <c r="T547" s="191" t="s">
        <v>2202</v>
      </c>
      <c r="U547" s="190" t="s">
        <v>2178</v>
      </c>
      <c r="V547" s="167" t="s">
        <v>2202</v>
      </c>
      <c r="W547" s="167" t="s">
        <v>2202</v>
      </c>
      <c r="X547" s="170" t="s">
        <v>6896</v>
      </c>
      <c r="Y547" s="170" t="s">
        <v>6893</v>
      </c>
      <c r="Z547" s="170" t="s">
        <v>6896</v>
      </c>
      <c r="AB547" s="184" t="s">
        <v>6913</v>
      </c>
      <c r="AC547" s="186" t="s">
        <v>1337</v>
      </c>
      <c r="AD547" s="170">
        <f>VLOOKUP(O547,CSAcctMap!A:B,2,FALSE)</f>
        <v>602562</v>
      </c>
      <c r="AE547" s="170" t="str">
        <f ca="1">VLOOKUP(AD547,CSAcctMap!B:F,5,FALSE)</f>
        <v>Continuing Education</v>
      </c>
    </row>
    <row r="548" spans="1:31" x14ac:dyDescent="0.2">
      <c r="A548" s="170" t="str">
        <f t="shared" si="16"/>
        <v>700.600040.7520.00000.250.000.000</v>
      </c>
      <c r="B548" s="184" t="s">
        <v>6913</v>
      </c>
      <c r="C548" s="185" t="s">
        <v>4649</v>
      </c>
      <c r="D548" s="186" t="s">
        <v>3089</v>
      </c>
      <c r="E548" s="186" t="s">
        <v>24</v>
      </c>
      <c r="F548" s="186" t="s">
        <v>2334</v>
      </c>
      <c r="G548" s="186" t="s">
        <v>4648</v>
      </c>
      <c r="H548" s="186" t="s">
        <v>2178</v>
      </c>
      <c r="I548" s="186" t="s">
        <v>2178</v>
      </c>
      <c r="J548" s="186" t="s">
        <v>3763</v>
      </c>
      <c r="K548" s="184"/>
      <c r="L548" s="187" t="str">
        <f t="shared" si="17"/>
        <v>700.601306.6201.00000.025.0000.0000.000.0000.0000</v>
      </c>
      <c r="M548" s="187" t="s">
        <v>6529</v>
      </c>
      <c r="N548" s="191">
        <v>700</v>
      </c>
      <c r="O548" s="191">
        <v>601306</v>
      </c>
      <c r="P548" s="195" t="s">
        <v>6897</v>
      </c>
      <c r="Q548" s="191" t="s">
        <v>2334</v>
      </c>
      <c r="R548" s="195" t="s">
        <v>6692</v>
      </c>
      <c r="S548" s="191" t="s">
        <v>2202</v>
      </c>
      <c r="T548" s="191" t="s">
        <v>2202</v>
      </c>
      <c r="U548" s="190" t="s">
        <v>2178</v>
      </c>
      <c r="V548" s="167" t="s">
        <v>2202</v>
      </c>
      <c r="W548" s="167" t="s">
        <v>2202</v>
      </c>
      <c r="X548" s="170" t="s">
        <v>6898</v>
      </c>
      <c r="Y548" s="170" t="s">
        <v>6893</v>
      </c>
      <c r="Z548" s="170" t="s">
        <v>6898</v>
      </c>
      <c r="AB548" s="184" t="s">
        <v>6913</v>
      </c>
      <c r="AC548" s="186" t="s">
        <v>24</v>
      </c>
      <c r="AD548" s="170">
        <f>VLOOKUP(O548,CSAcctMap!A:B,2,FALSE)</f>
        <v>602562</v>
      </c>
      <c r="AE548" s="170" t="str">
        <f ca="1">VLOOKUP(AD548,CSAcctMap!B:F,5,FALSE)</f>
        <v>Continuing Education</v>
      </c>
    </row>
    <row r="549" spans="1:31" x14ac:dyDescent="0.2">
      <c r="A549" s="170" t="str">
        <f t="shared" si="16"/>
        <v>700.600040.7360.00000.250.000.000</v>
      </c>
      <c r="B549" s="184" t="s">
        <v>6913</v>
      </c>
      <c r="C549" s="185" t="s">
        <v>4649</v>
      </c>
      <c r="D549" s="186" t="s">
        <v>3089</v>
      </c>
      <c r="E549" s="186" t="s">
        <v>23</v>
      </c>
      <c r="F549" s="186" t="s">
        <v>2334</v>
      </c>
      <c r="G549" s="186" t="s">
        <v>4648</v>
      </c>
      <c r="H549" s="186" t="s">
        <v>2178</v>
      </c>
      <c r="I549" s="186" t="s">
        <v>2178</v>
      </c>
      <c r="J549" s="186" t="s">
        <v>6909</v>
      </c>
      <c r="K549" s="184"/>
      <c r="L549" s="187" t="str">
        <f t="shared" si="17"/>
        <v>700.601306.1601.00000.025.0000.0000.000.0000.0000</v>
      </c>
      <c r="M549" s="187" t="s">
        <v>6529</v>
      </c>
      <c r="N549" s="191">
        <v>700</v>
      </c>
      <c r="O549" s="191">
        <v>601306</v>
      </c>
      <c r="P549" s="195" t="s">
        <v>6910</v>
      </c>
      <c r="Q549" s="191" t="s">
        <v>2334</v>
      </c>
      <c r="R549" s="195" t="s">
        <v>6692</v>
      </c>
      <c r="S549" s="191" t="s">
        <v>2202</v>
      </c>
      <c r="T549" s="191" t="s">
        <v>2202</v>
      </c>
      <c r="U549" s="190" t="s">
        <v>2178</v>
      </c>
      <c r="V549" s="167" t="s">
        <v>2202</v>
      </c>
      <c r="W549" s="167" t="s">
        <v>2202</v>
      </c>
      <c r="X549" s="170" t="s">
        <v>6911</v>
      </c>
      <c r="Y549" s="170" t="s">
        <v>6893</v>
      </c>
      <c r="Z549" s="170" t="s">
        <v>6894</v>
      </c>
      <c r="AB549" s="184" t="s">
        <v>6913</v>
      </c>
      <c r="AC549" s="186" t="s">
        <v>23</v>
      </c>
      <c r="AD549" s="170">
        <f>VLOOKUP(O549,CSAcctMap!A:B,2,FALSE)</f>
        <v>602562</v>
      </c>
      <c r="AE549" s="170" t="str">
        <f ca="1">VLOOKUP(AD549,CSAcctMap!B:F,5,FALSE)</f>
        <v>Continuing Education</v>
      </c>
    </row>
    <row r="550" spans="1:31" x14ac:dyDescent="0.2">
      <c r="A550" s="170" t="str">
        <f t="shared" si="16"/>
        <v>700.600050.7551.00000.250.000.000</v>
      </c>
      <c r="B550" s="184" t="s">
        <v>6914</v>
      </c>
      <c r="C550" s="185" t="s">
        <v>4649</v>
      </c>
      <c r="D550" s="186" t="s">
        <v>3360</v>
      </c>
      <c r="E550" s="186" t="s">
        <v>1334</v>
      </c>
      <c r="F550" s="186" t="s">
        <v>2334</v>
      </c>
      <c r="G550" s="186" t="s">
        <v>4648</v>
      </c>
      <c r="H550" s="186" t="s">
        <v>2178</v>
      </c>
      <c r="I550" s="186" t="s">
        <v>2178</v>
      </c>
      <c r="J550" s="186" t="s">
        <v>974</v>
      </c>
      <c r="K550" s="184"/>
      <c r="L550" s="187" t="str">
        <f t="shared" si="17"/>
        <v>700.601120.6015.00000.025.0000.0000.000.0000.0000</v>
      </c>
      <c r="M550" s="187" t="s">
        <v>5722</v>
      </c>
      <c r="N550" s="191">
        <v>700</v>
      </c>
      <c r="O550" s="189">
        <v>601120</v>
      </c>
      <c r="P550" s="195" t="s">
        <v>6901</v>
      </c>
      <c r="Q550" s="191" t="s">
        <v>2334</v>
      </c>
      <c r="R550" s="195" t="s">
        <v>6692</v>
      </c>
      <c r="S550" s="191" t="s">
        <v>2202</v>
      </c>
      <c r="T550" s="191" t="s">
        <v>2202</v>
      </c>
      <c r="U550" s="190" t="s">
        <v>2178</v>
      </c>
      <c r="V550" s="167" t="s">
        <v>2202</v>
      </c>
      <c r="W550" s="167" t="s">
        <v>2202</v>
      </c>
      <c r="X550" s="170" t="s">
        <v>6902</v>
      </c>
      <c r="Y550" s="170" t="s">
        <v>6893</v>
      </c>
      <c r="Z550" s="170" t="s">
        <v>6902</v>
      </c>
      <c r="AB550" s="184" t="s">
        <v>6914</v>
      </c>
      <c r="AC550" s="186" t="s">
        <v>1334</v>
      </c>
      <c r="AD550" s="170">
        <f>VLOOKUP(O550,CSAcctMap!A:B,2,FALSE)</f>
        <v>600050</v>
      </c>
      <c r="AE550" s="170" t="str">
        <f ca="1">VLOOKUP(AD550,CSAcctMap!B:F,5,FALSE)</f>
        <v>Performance Bonuses</v>
      </c>
    </row>
    <row r="551" spans="1:31" x14ac:dyDescent="0.2">
      <c r="A551" s="170" t="str">
        <f t="shared" si="16"/>
        <v>700.600050.7710.00000.250.000.000</v>
      </c>
      <c r="B551" s="184" t="s">
        <v>6914</v>
      </c>
      <c r="C551" s="185" t="s">
        <v>4649</v>
      </c>
      <c r="D551" s="186" t="s">
        <v>3360</v>
      </c>
      <c r="E551" s="186" t="s">
        <v>1340</v>
      </c>
      <c r="F551" s="186" t="s">
        <v>2334</v>
      </c>
      <c r="G551" s="186" t="s">
        <v>4648</v>
      </c>
      <c r="H551" s="186" t="s">
        <v>2178</v>
      </c>
      <c r="I551" s="186" t="s">
        <v>2178</v>
      </c>
      <c r="J551" s="186" t="s">
        <v>6903</v>
      </c>
      <c r="K551" s="184"/>
      <c r="L551" s="187" t="str">
        <f t="shared" si="17"/>
        <v>700.601120.3812.00000.025.0000.0000.000.0000.0000</v>
      </c>
      <c r="M551" s="187" t="s">
        <v>5722</v>
      </c>
      <c r="N551" s="191">
        <v>700</v>
      </c>
      <c r="O551" s="189">
        <v>601120</v>
      </c>
      <c r="P551" s="195" t="s">
        <v>6846</v>
      </c>
      <c r="Q551" s="191" t="s">
        <v>2334</v>
      </c>
      <c r="R551" s="195" t="s">
        <v>6692</v>
      </c>
      <c r="S551" s="191" t="s">
        <v>2202</v>
      </c>
      <c r="T551" s="191" t="s">
        <v>2202</v>
      </c>
      <c r="U551" s="190" t="s">
        <v>2178</v>
      </c>
      <c r="V551" s="167" t="s">
        <v>2202</v>
      </c>
      <c r="W551" s="167" t="s">
        <v>2202</v>
      </c>
      <c r="X551" s="170" t="s">
        <v>2111</v>
      </c>
      <c r="Y551" s="170" t="s">
        <v>6893</v>
      </c>
      <c r="Z551" s="170" t="s">
        <v>6904</v>
      </c>
      <c r="AB551" s="184" t="s">
        <v>6914</v>
      </c>
      <c r="AC551" s="186" t="s">
        <v>1340</v>
      </c>
      <c r="AD551" s="170">
        <f>VLOOKUP(O551,CSAcctMap!A:B,2,FALSE)</f>
        <v>600050</v>
      </c>
      <c r="AE551" s="170" t="str">
        <f ca="1">VLOOKUP(AD551,CSAcctMap!B:F,5,FALSE)</f>
        <v>Performance Bonuses</v>
      </c>
    </row>
    <row r="552" spans="1:31" x14ac:dyDescent="0.2">
      <c r="A552" s="170" t="str">
        <f t="shared" si="16"/>
        <v>700.600050.7760.00000.250.000.000</v>
      </c>
      <c r="B552" s="184" t="s">
        <v>6914</v>
      </c>
      <c r="C552" s="185" t="s">
        <v>4649</v>
      </c>
      <c r="D552" s="186" t="s">
        <v>3360</v>
      </c>
      <c r="E552" s="186" t="s">
        <v>1341</v>
      </c>
      <c r="F552" s="186" t="s">
        <v>2334</v>
      </c>
      <c r="G552" s="186" t="s">
        <v>4648</v>
      </c>
      <c r="H552" s="186" t="s">
        <v>2178</v>
      </c>
      <c r="I552" s="186" t="s">
        <v>2178</v>
      </c>
      <c r="J552" s="186" t="s">
        <v>6905</v>
      </c>
      <c r="K552" s="184"/>
      <c r="L552" s="187" t="str">
        <f t="shared" si="17"/>
        <v>700.601120.3800.00000.025.0000.0000.000.0000.0000</v>
      </c>
      <c r="M552" s="187" t="s">
        <v>5722</v>
      </c>
      <c r="N552" s="191">
        <v>700</v>
      </c>
      <c r="O552" s="189">
        <v>601120</v>
      </c>
      <c r="P552" s="195" t="s">
        <v>6840</v>
      </c>
      <c r="Q552" s="191" t="s">
        <v>2334</v>
      </c>
      <c r="R552" s="195" t="s">
        <v>6692</v>
      </c>
      <c r="S552" s="191" t="s">
        <v>2202</v>
      </c>
      <c r="T552" s="191" t="s">
        <v>2202</v>
      </c>
      <c r="U552" s="190" t="s">
        <v>2178</v>
      </c>
      <c r="V552" s="167" t="s">
        <v>2202</v>
      </c>
      <c r="W552" s="167" t="s">
        <v>2202</v>
      </c>
      <c r="X552" s="170" t="s">
        <v>6843</v>
      </c>
      <c r="Y552" s="170" t="s">
        <v>6893</v>
      </c>
      <c r="Z552" s="170" t="s">
        <v>6904</v>
      </c>
      <c r="AB552" s="184" t="s">
        <v>6914</v>
      </c>
      <c r="AC552" s="186" t="s">
        <v>1341</v>
      </c>
      <c r="AD552" s="170">
        <f>VLOOKUP(O552,CSAcctMap!A:B,2,FALSE)</f>
        <v>600050</v>
      </c>
      <c r="AE552" s="170" t="str">
        <f ca="1">VLOOKUP(AD552,CSAcctMap!B:F,5,FALSE)</f>
        <v>Performance Bonuses</v>
      </c>
    </row>
    <row r="553" spans="1:31" x14ac:dyDescent="0.2">
      <c r="A553" s="170" t="str">
        <f t="shared" si="16"/>
        <v>700.600075.7710.00000.250.000.000</v>
      </c>
      <c r="B553" s="184" t="s">
        <v>6915</v>
      </c>
      <c r="C553" s="185" t="s">
        <v>4649</v>
      </c>
      <c r="D553" s="186" t="s">
        <v>3361</v>
      </c>
      <c r="E553" s="186" t="s">
        <v>1340</v>
      </c>
      <c r="F553" s="186" t="s">
        <v>2334</v>
      </c>
      <c r="G553" s="186" t="s">
        <v>4648</v>
      </c>
      <c r="H553" s="186" t="s">
        <v>2178</v>
      </c>
      <c r="I553" s="186" t="s">
        <v>2178</v>
      </c>
      <c r="J553" s="186" t="s">
        <v>6903</v>
      </c>
      <c r="K553" s="184"/>
      <c r="L553" s="187" t="str">
        <f t="shared" si="17"/>
        <v>700.601125.3812.00000.025.0000.0000.000.0000.0000</v>
      </c>
      <c r="M553" s="187" t="s">
        <v>4318</v>
      </c>
      <c r="N553" s="191">
        <v>700</v>
      </c>
      <c r="O553" s="189">
        <v>601125</v>
      </c>
      <c r="P553" s="195" t="s">
        <v>6846</v>
      </c>
      <c r="Q553" s="191" t="s">
        <v>2334</v>
      </c>
      <c r="R553" s="195" t="s">
        <v>6692</v>
      </c>
      <c r="S553" s="191" t="s">
        <v>2202</v>
      </c>
      <c r="T553" s="191" t="s">
        <v>2202</v>
      </c>
      <c r="U553" s="190" t="s">
        <v>2178</v>
      </c>
      <c r="V553" s="167" t="s">
        <v>2202</v>
      </c>
      <c r="W553" s="167" t="s">
        <v>2202</v>
      </c>
      <c r="X553" s="170" t="s">
        <v>2111</v>
      </c>
      <c r="Y553" s="170" t="s">
        <v>6893</v>
      </c>
      <c r="Z553" s="170" t="s">
        <v>6904</v>
      </c>
      <c r="AB553" s="184" t="s">
        <v>6915</v>
      </c>
      <c r="AC553" s="186" t="s">
        <v>1340</v>
      </c>
      <c r="AD553" s="170">
        <f>VLOOKUP(O553,CSAcctMap!A:B,2,FALSE)</f>
        <v>600075</v>
      </c>
      <c r="AE553" s="170" t="str">
        <f ca="1">VLOOKUP(AD553,CSAcctMap!B:F,5,FALSE)</f>
        <v>Sales Commissions</v>
      </c>
    </row>
    <row r="554" spans="1:31" x14ac:dyDescent="0.2">
      <c r="A554" s="170" t="str">
        <f t="shared" si="16"/>
        <v>700.600075.7710.00000.430.000.000</v>
      </c>
      <c r="B554" s="184" t="s">
        <v>6915</v>
      </c>
      <c r="C554" s="185" t="s">
        <v>4649</v>
      </c>
      <c r="D554" s="186" t="s">
        <v>3361</v>
      </c>
      <c r="E554" s="186" t="s">
        <v>1340</v>
      </c>
      <c r="F554" s="186" t="s">
        <v>2334</v>
      </c>
      <c r="G554" s="186" t="s">
        <v>1565</v>
      </c>
      <c r="H554" s="186" t="s">
        <v>2178</v>
      </c>
      <c r="I554" s="186" t="s">
        <v>2178</v>
      </c>
      <c r="J554" s="186" t="s">
        <v>6903</v>
      </c>
      <c r="K554" s="184"/>
      <c r="L554" s="187" t="str">
        <f t="shared" si="17"/>
        <v>700.601125.3812.00000.043.0000.0000.000.0000.0000</v>
      </c>
      <c r="M554" s="187" t="s">
        <v>4318</v>
      </c>
      <c r="N554" s="191">
        <v>700</v>
      </c>
      <c r="O554" s="189">
        <v>601125</v>
      </c>
      <c r="P554" s="195" t="s">
        <v>6846</v>
      </c>
      <c r="Q554" s="191" t="s">
        <v>2334</v>
      </c>
      <c r="R554" s="195" t="s">
        <v>6755</v>
      </c>
      <c r="S554" s="191" t="s">
        <v>2202</v>
      </c>
      <c r="T554" s="191" t="s">
        <v>2202</v>
      </c>
      <c r="U554" s="190" t="s">
        <v>2178</v>
      </c>
      <c r="V554" s="167" t="s">
        <v>2202</v>
      </c>
      <c r="W554" s="167" t="s">
        <v>2202</v>
      </c>
      <c r="X554" s="170" t="s">
        <v>2111</v>
      </c>
      <c r="Y554" s="170" t="s">
        <v>6893</v>
      </c>
      <c r="Z554" s="170" t="s">
        <v>6904</v>
      </c>
      <c r="AB554" s="184" t="s">
        <v>6915</v>
      </c>
      <c r="AC554" s="186" t="s">
        <v>1340</v>
      </c>
      <c r="AD554" s="170">
        <f>VLOOKUP(O554,CSAcctMap!A:B,2,FALSE)</f>
        <v>600075</v>
      </c>
      <c r="AE554" s="170" t="str">
        <f ca="1">VLOOKUP(AD554,CSAcctMap!B:F,5,FALSE)</f>
        <v>Sales Commissions</v>
      </c>
    </row>
    <row r="555" spans="1:31" x14ac:dyDescent="0.2">
      <c r="A555" s="170" t="str">
        <f t="shared" si="16"/>
        <v>700.600075.7760.00000.250.000.000</v>
      </c>
      <c r="B555" s="184" t="s">
        <v>6915</v>
      </c>
      <c r="C555" s="185" t="s">
        <v>4649</v>
      </c>
      <c r="D555" s="186" t="s">
        <v>3361</v>
      </c>
      <c r="E555" s="186" t="s">
        <v>1341</v>
      </c>
      <c r="F555" s="186" t="s">
        <v>2334</v>
      </c>
      <c r="G555" s="186" t="s">
        <v>4648</v>
      </c>
      <c r="H555" s="186" t="s">
        <v>2178</v>
      </c>
      <c r="I555" s="186" t="s">
        <v>2178</v>
      </c>
      <c r="J555" s="186" t="s">
        <v>6905</v>
      </c>
      <c r="K555" s="184"/>
      <c r="L555" s="187" t="str">
        <f t="shared" si="17"/>
        <v>700.601125.3800.00000.025.0000.0000.000.0000.0000</v>
      </c>
      <c r="M555" s="187" t="s">
        <v>4318</v>
      </c>
      <c r="N555" s="191">
        <v>700</v>
      </c>
      <c r="O555" s="189">
        <v>601125</v>
      </c>
      <c r="P555" s="195" t="s">
        <v>6840</v>
      </c>
      <c r="Q555" s="191" t="s">
        <v>2334</v>
      </c>
      <c r="R555" s="195" t="s">
        <v>6692</v>
      </c>
      <c r="S555" s="191" t="s">
        <v>2202</v>
      </c>
      <c r="T555" s="191" t="s">
        <v>2202</v>
      </c>
      <c r="U555" s="190" t="s">
        <v>2178</v>
      </c>
      <c r="V555" s="167" t="s">
        <v>2202</v>
      </c>
      <c r="W555" s="167" t="s">
        <v>2202</v>
      </c>
      <c r="X555" s="170" t="s">
        <v>6843</v>
      </c>
      <c r="Y555" s="170" t="s">
        <v>6893</v>
      </c>
      <c r="Z555" s="170" t="s">
        <v>6904</v>
      </c>
      <c r="AB555" s="184" t="s">
        <v>6915</v>
      </c>
      <c r="AC555" s="186" t="s">
        <v>1341</v>
      </c>
      <c r="AD555" s="170">
        <f>VLOOKUP(O555,CSAcctMap!A:B,2,FALSE)</f>
        <v>600075</v>
      </c>
      <c r="AE555" s="170" t="str">
        <f ca="1">VLOOKUP(AD555,CSAcctMap!B:F,5,FALSE)</f>
        <v>Sales Commissions</v>
      </c>
    </row>
    <row r="556" spans="1:31" x14ac:dyDescent="0.2">
      <c r="A556" s="170" t="str">
        <f t="shared" si="16"/>
        <v>700.600075.7710.00000.010.000.000</v>
      </c>
      <c r="B556" s="184" t="s">
        <v>6915</v>
      </c>
      <c r="C556" s="185" t="s">
        <v>4649</v>
      </c>
      <c r="D556" s="186" t="s">
        <v>3361</v>
      </c>
      <c r="E556" s="186" t="s">
        <v>1340</v>
      </c>
      <c r="F556" s="186" t="s">
        <v>2334</v>
      </c>
      <c r="G556" s="186" t="s">
        <v>2179</v>
      </c>
      <c r="H556" s="186" t="s">
        <v>2178</v>
      </c>
      <c r="I556" s="186" t="s">
        <v>2178</v>
      </c>
      <c r="J556" s="186" t="s">
        <v>6903</v>
      </c>
      <c r="K556" s="184"/>
      <c r="L556" s="187" t="str">
        <f t="shared" si="17"/>
        <v>700.601125.3812.00000.001.0000.0000.000.0000.0000</v>
      </c>
      <c r="M556" s="187" t="s">
        <v>4318</v>
      </c>
      <c r="N556" s="191">
        <v>700</v>
      </c>
      <c r="O556" s="189">
        <v>601125</v>
      </c>
      <c r="P556" s="195" t="s">
        <v>6846</v>
      </c>
      <c r="Q556" s="191" t="s">
        <v>2334</v>
      </c>
      <c r="R556" s="195" t="s">
        <v>3778</v>
      </c>
      <c r="S556" s="191" t="s">
        <v>2202</v>
      </c>
      <c r="T556" s="191" t="s">
        <v>2202</v>
      </c>
      <c r="U556" s="190" t="s">
        <v>2178</v>
      </c>
      <c r="V556" s="167" t="s">
        <v>2202</v>
      </c>
      <c r="W556" s="167" t="s">
        <v>2202</v>
      </c>
      <c r="X556" s="170" t="s">
        <v>2111</v>
      </c>
      <c r="Y556" s="170" t="s">
        <v>6893</v>
      </c>
      <c r="Z556" s="170" t="s">
        <v>6904</v>
      </c>
      <c r="AB556" s="184" t="s">
        <v>6915</v>
      </c>
      <c r="AC556" s="186" t="s">
        <v>1340</v>
      </c>
      <c r="AD556" s="170">
        <f>VLOOKUP(O556,CSAcctMap!A:B,2,FALSE)</f>
        <v>600075</v>
      </c>
      <c r="AE556" s="170" t="str">
        <f ca="1">VLOOKUP(AD556,CSAcctMap!B:F,5,FALSE)</f>
        <v>Sales Commissions</v>
      </c>
    </row>
    <row r="557" spans="1:31" x14ac:dyDescent="0.2">
      <c r="A557" s="170" t="str">
        <f t="shared" si="16"/>
        <v>700.600075.7360.00000.250.000.000</v>
      </c>
      <c r="B557" s="184" t="s">
        <v>6915</v>
      </c>
      <c r="C557" s="185" t="s">
        <v>4649</v>
      </c>
      <c r="D557" s="186" t="s">
        <v>3361</v>
      </c>
      <c r="E557" s="186" t="s">
        <v>23</v>
      </c>
      <c r="F557" s="186" t="s">
        <v>2334</v>
      </c>
      <c r="G557" s="186" t="s">
        <v>4648</v>
      </c>
      <c r="H557" s="186" t="s">
        <v>2178</v>
      </c>
      <c r="I557" s="186" t="s">
        <v>2178</v>
      </c>
      <c r="J557" s="186" t="s">
        <v>6909</v>
      </c>
      <c r="K557" s="184"/>
      <c r="L557" s="187" t="str">
        <f t="shared" si="17"/>
        <v>700.601125.1601.00000.025.0000.0000.000.0000.0000</v>
      </c>
      <c r="M557" s="187" t="s">
        <v>4318</v>
      </c>
      <c r="N557" s="191">
        <v>700</v>
      </c>
      <c r="O557" s="189">
        <v>601125</v>
      </c>
      <c r="P557" s="195" t="s">
        <v>6910</v>
      </c>
      <c r="Q557" s="191" t="s">
        <v>2334</v>
      </c>
      <c r="R557" s="195" t="s">
        <v>6692</v>
      </c>
      <c r="S557" s="191" t="s">
        <v>2202</v>
      </c>
      <c r="T557" s="191" t="s">
        <v>2202</v>
      </c>
      <c r="U557" s="190" t="s">
        <v>2178</v>
      </c>
      <c r="V557" s="167" t="s">
        <v>2202</v>
      </c>
      <c r="W557" s="167" t="s">
        <v>2202</v>
      </c>
      <c r="X557" s="170" t="s">
        <v>6911</v>
      </c>
      <c r="Y557" s="170" t="s">
        <v>6893</v>
      </c>
      <c r="Z557" s="170" t="s">
        <v>6894</v>
      </c>
      <c r="AB557" s="184" t="s">
        <v>6915</v>
      </c>
      <c r="AC557" s="186" t="s">
        <v>23</v>
      </c>
      <c r="AD557" s="170">
        <f>VLOOKUP(O557,CSAcctMap!A:B,2,FALSE)</f>
        <v>600075</v>
      </c>
      <c r="AE557" s="170" t="str">
        <f ca="1">VLOOKUP(AD557,CSAcctMap!B:F,5,FALSE)</f>
        <v>Sales Commissions</v>
      </c>
    </row>
    <row r="558" spans="1:31" x14ac:dyDescent="0.2">
      <c r="A558" s="170" t="str">
        <f t="shared" si="16"/>
        <v>700.600085.7350.00000.000.000.000</v>
      </c>
      <c r="B558" s="184" t="s">
        <v>6916</v>
      </c>
      <c r="C558" s="185" t="s">
        <v>4649</v>
      </c>
      <c r="D558" s="186" t="s">
        <v>584</v>
      </c>
      <c r="E558" s="186" t="s">
        <v>22</v>
      </c>
      <c r="F558" s="186" t="s">
        <v>2334</v>
      </c>
      <c r="G558" s="186" t="s">
        <v>2178</v>
      </c>
      <c r="H558" s="186" t="s">
        <v>2178</v>
      </c>
      <c r="I558" s="186" t="s">
        <v>2178</v>
      </c>
      <c r="J558" s="186" t="s">
        <v>971</v>
      </c>
      <c r="K558" s="184"/>
      <c r="L558" s="187" t="str">
        <f t="shared" si="17"/>
        <v>700.601120.1100.00000.000.0000.0000.000.0000.0000</v>
      </c>
      <c r="M558" s="187" t="s">
        <v>5722</v>
      </c>
      <c r="N558" s="191">
        <v>700</v>
      </c>
      <c r="O558" s="189">
        <v>601120</v>
      </c>
      <c r="P558" s="195" t="s">
        <v>6891</v>
      </c>
      <c r="Q558" s="191" t="s">
        <v>2334</v>
      </c>
      <c r="R558" s="195" t="s">
        <v>2178</v>
      </c>
      <c r="S558" s="191" t="s">
        <v>2202</v>
      </c>
      <c r="T558" s="191" t="s">
        <v>2202</v>
      </c>
      <c r="U558" s="190" t="s">
        <v>2178</v>
      </c>
      <c r="V558" s="167" t="s">
        <v>2202</v>
      </c>
      <c r="W558" s="167" t="s">
        <v>2202</v>
      </c>
      <c r="X558" s="170" t="s">
        <v>6892</v>
      </c>
      <c r="Y558" s="170" t="s">
        <v>6893</v>
      </c>
      <c r="Z558" s="170" t="s">
        <v>6894</v>
      </c>
      <c r="AB558" s="184" t="s">
        <v>6916</v>
      </c>
      <c r="AC558" s="186" t="s">
        <v>22</v>
      </c>
      <c r="AD558" s="170">
        <f>VLOOKUP(O558,CSAcctMap!A:B,2,FALSE)</f>
        <v>600050</v>
      </c>
      <c r="AE558" s="170" t="str">
        <f ca="1">VLOOKUP(AD558,CSAcctMap!B:F,5,FALSE)</f>
        <v>Performance Bonuses</v>
      </c>
    </row>
    <row r="559" spans="1:31" x14ac:dyDescent="0.2">
      <c r="A559" s="170" t="str">
        <f t="shared" si="16"/>
        <v>700.600085.7350.00000.250.000.000</v>
      </c>
      <c r="B559" s="184" t="s">
        <v>6916</v>
      </c>
      <c r="C559" s="185" t="s">
        <v>4649</v>
      </c>
      <c r="D559" s="186" t="s">
        <v>584</v>
      </c>
      <c r="E559" s="186" t="s">
        <v>22</v>
      </c>
      <c r="F559" s="186" t="s">
        <v>2334</v>
      </c>
      <c r="G559" s="186" t="s">
        <v>4648</v>
      </c>
      <c r="H559" s="186" t="s">
        <v>2178</v>
      </c>
      <c r="I559" s="186" t="s">
        <v>2178</v>
      </c>
      <c r="J559" s="186" t="s">
        <v>971</v>
      </c>
      <c r="K559" s="184"/>
      <c r="L559" s="187" t="str">
        <f t="shared" si="17"/>
        <v>700.601120.1100.00000.025.0000.0000.000.0000.0000</v>
      </c>
      <c r="M559" s="187" t="s">
        <v>5722</v>
      </c>
      <c r="N559" s="191">
        <v>700</v>
      </c>
      <c r="O559" s="189">
        <v>601120</v>
      </c>
      <c r="P559" s="195" t="s">
        <v>6891</v>
      </c>
      <c r="Q559" s="191" t="s">
        <v>2334</v>
      </c>
      <c r="R559" s="195" t="s">
        <v>6692</v>
      </c>
      <c r="S559" s="191" t="s">
        <v>2202</v>
      </c>
      <c r="T559" s="191" t="s">
        <v>2202</v>
      </c>
      <c r="U559" s="190" t="s">
        <v>2178</v>
      </c>
      <c r="V559" s="167" t="s">
        <v>2202</v>
      </c>
      <c r="W559" s="167" t="s">
        <v>2202</v>
      </c>
      <c r="X559" s="170" t="s">
        <v>6892</v>
      </c>
      <c r="Y559" s="170" t="s">
        <v>6893</v>
      </c>
      <c r="Z559" s="170" t="s">
        <v>6894</v>
      </c>
      <c r="AB559" s="184" t="s">
        <v>6916</v>
      </c>
      <c r="AC559" s="186" t="s">
        <v>22</v>
      </c>
      <c r="AD559" s="170">
        <f>VLOOKUP(O559,CSAcctMap!A:B,2,FALSE)</f>
        <v>600050</v>
      </c>
      <c r="AE559" s="170" t="str">
        <f ca="1">VLOOKUP(AD559,CSAcctMap!B:F,5,FALSE)</f>
        <v>Performance Bonuses</v>
      </c>
    </row>
    <row r="560" spans="1:31" x14ac:dyDescent="0.2">
      <c r="A560" s="170" t="str">
        <f t="shared" si="16"/>
        <v>700.600085.7410.00000.000.000.000</v>
      </c>
      <c r="B560" s="184" t="s">
        <v>6916</v>
      </c>
      <c r="C560" s="185" t="s">
        <v>4649</v>
      </c>
      <c r="D560" s="186" t="s">
        <v>584</v>
      </c>
      <c r="E560" s="186" t="s">
        <v>1337</v>
      </c>
      <c r="F560" s="186" t="s">
        <v>2334</v>
      </c>
      <c r="G560" s="186" t="s">
        <v>2178</v>
      </c>
      <c r="H560" s="186" t="s">
        <v>2178</v>
      </c>
      <c r="I560" s="186" t="s">
        <v>2178</v>
      </c>
      <c r="J560" s="186" t="s">
        <v>3768</v>
      </c>
      <c r="K560" s="184"/>
      <c r="L560" s="187" t="str">
        <f t="shared" si="17"/>
        <v>700.601120.6051.00000.000.0000.0000.000.0000.0000</v>
      </c>
      <c r="M560" s="187" t="s">
        <v>5722</v>
      </c>
      <c r="N560" s="191">
        <v>700</v>
      </c>
      <c r="O560" s="189">
        <v>601120</v>
      </c>
      <c r="P560" s="195" t="s">
        <v>6895</v>
      </c>
      <c r="Q560" s="191" t="s">
        <v>2334</v>
      </c>
      <c r="R560" s="195" t="s">
        <v>2178</v>
      </c>
      <c r="S560" s="191" t="s">
        <v>2202</v>
      </c>
      <c r="T560" s="191" t="s">
        <v>2202</v>
      </c>
      <c r="U560" s="190" t="s">
        <v>2178</v>
      </c>
      <c r="V560" s="167" t="s">
        <v>2202</v>
      </c>
      <c r="W560" s="167" t="s">
        <v>2202</v>
      </c>
      <c r="X560" s="170" t="s">
        <v>6896</v>
      </c>
      <c r="Y560" s="170" t="s">
        <v>6893</v>
      </c>
      <c r="Z560" s="170" t="s">
        <v>6896</v>
      </c>
      <c r="AB560" s="184" t="s">
        <v>6916</v>
      </c>
      <c r="AC560" s="186" t="s">
        <v>1337</v>
      </c>
      <c r="AD560" s="170">
        <f>VLOOKUP(O560,CSAcctMap!A:B,2,FALSE)</f>
        <v>600050</v>
      </c>
      <c r="AE560" s="170" t="str">
        <f ca="1">VLOOKUP(AD560,CSAcctMap!B:F,5,FALSE)</f>
        <v>Performance Bonuses</v>
      </c>
    </row>
    <row r="561" spans="1:31" x14ac:dyDescent="0.2">
      <c r="A561" s="170" t="str">
        <f t="shared" si="16"/>
        <v>700.600085.7410.00000.250.000.000</v>
      </c>
      <c r="B561" s="184" t="s">
        <v>6916</v>
      </c>
      <c r="C561" s="185" t="s">
        <v>4649</v>
      </c>
      <c r="D561" s="186" t="s">
        <v>584</v>
      </c>
      <c r="E561" s="186" t="s">
        <v>1337</v>
      </c>
      <c r="F561" s="186" t="s">
        <v>2334</v>
      </c>
      <c r="G561" s="186" t="s">
        <v>4648</v>
      </c>
      <c r="H561" s="186" t="s">
        <v>2178</v>
      </c>
      <c r="I561" s="186" t="s">
        <v>2178</v>
      </c>
      <c r="J561" s="186" t="s">
        <v>3768</v>
      </c>
      <c r="K561" s="184"/>
      <c r="L561" s="187" t="str">
        <f t="shared" si="17"/>
        <v>700.601120.6051.00000.025.0000.0000.000.0000.0000</v>
      </c>
      <c r="M561" s="187" t="s">
        <v>5722</v>
      </c>
      <c r="N561" s="191">
        <v>700</v>
      </c>
      <c r="O561" s="189">
        <v>601120</v>
      </c>
      <c r="P561" s="195" t="s">
        <v>6895</v>
      </c>
      <c r="Q561" s="191" t="s">
        <v>2334</v>
      </c>
      <c r="R561" s="195" t="s">
        <v>6692</v>
      </c>
      <c r="S561" s="191" t="s">
        <v>2202</v>
      </c>
      <c r="T561" s="191" t="s">
        <v>2202</v>
      </c>
      <c r="U561" s="190" t="s">
        <v>2178</v>
      </c>
      <c r="V561" s="167" t="s">
        <v>2202</v>
      </c>
      <c r="W561" s="167" t="s">
        <v>2202</v>
      </c>
      <c r="X561" s="170" t="s">
        <v>6896</v>
      </c>
      <c r="Y561" s="170" t="s">
        <v>6893</v>
      </c>
      <c r="Z561" s="170" t="s">
        <v>6896</v>
      </c>
      <c r="AB561" s="184" t="s">
        <v>6916</v>
      </c>
      <c r="AC561" s="186" t="s">
        <v>1337</v>
      </c>
      <c r="AD561" s="170">
        <f>VLOOKUP(O561,CSAcctMap!A:B,2,FALSE)</f>
        <v>600050</v>
      </c>
      <c r="AE561" s="170" t="str">
        <f ca="1">VLOOKUP(AD561,CSAcctMap!B:F,5,FALSE)</f>
        <v>Performance Bonuses</v>
      </c>
    </row>
    <row r="562" spans="1:31" x14ac:dyDescent="0.2">
      <c r="A562" s="170" t="str">
        <f t="shared" si="16"/>
        <v>700.600085.7520.00000.000.000.000</v>
      </c>
      <c r="B562" s="184" t="s">
        <v>6916</v>
      </c>
      <c r="C562" s="185" t="s">
        <v>4649</v>
      </c>
      <c r="D562" s="186" t="s">
        <v>584</v>
      </c>
      <c r="E562" s="186" t="s">
        <v>24</v>
      </c>
      <c r="F562" s="186" t="s">
        <v>2334</v>
      </c>
      <c r="G562" s="186" t="s">
        <v>2178</v>
      </c>
      <c r="H562" s="186" t="s">
        <v>2178</v>
      </c>
      <c r="I562" s="186" t="s">
        <v>2178</v>
      </c>
      <c r="J562" s="186" t="s">
        <v>3763</v>
      </c>
      <c r="K562" s="184"/>
      <c r="L562" s="187" t="str">
        <f t="shared" si="17"/>
        <v>700.601120.6201.00000.000.0000.0000.000.0000.0000</v>
      </c>
      <c r="M562" s="187" t="s">
        <v>5722</v>
      </c>
      <c r="N562" s="191">
        <v>700</v>
      </c>
      <c r="O562" s="189">
        <v>601120</v>
      </c>
      <c r="P562" s="195" t="s">
        <v>6897</v>
      </c>
      <c r="Q562" s="191" t="s">
        <v>2334</v>
      </c>
      <c r="R562" s="195" t="s">
        <v>2178</v>
      </c>
      <c r="S562" s="191" t="s">
        <v>2202</v>
      </c>
      <c r="T562" s="191" t="s">
        <v>2202</v>
      </c>
      <c r="U562" s="190" t="s">
        <v>2178</v>
      </c>
      <c r="V562" s="167" t="s">
        <v>2202</v>
      </c>
      <c r="W562" s="167" t="s">
        <v>2202</v>
      </c>
      <c r="X562" s="170" t="s">
        <v>6898</v>
      </c>
      <c r="Y562" s="170" t="s">
        <v>6893</v>
      </c>
      <c r="Z562" s="170" t="s">
        <v>6898</v>
      </c>
      <c r="AB562" s="184" t="s">
        <v>6916</v>
      </c>
      <c r="AC562" s="186" t="s">
        <v>24</v>
      </c>
      <c r="AD562" s="170">
        <f>VLOOKUP(O562,CSAcctMap!A:B,2,FALSE)</f>
        <v>600050</v>
      </c>
      <c r="AE562" s="170" t="str">
        <f ca="1">VLOOKUP(AD562,CSAcctMap!B:F,5,FALSE)</f>
        <v>Performance Bonuses</v>
      </c>
    </row>
    <row r="563" spans="1:31" x14ac:dyDescent="0.2">
      <c r="A563" s="170" t="str">
        <f t="shared" si="16"/>
        <v>700.600085.7520.00000.250.000.000</v>
      </c>
      <c r="B563" s="184" t="s">
        <v>6916</v>
      </c>
      <c r="C563" s="185" t="s">
        <v>4649</v>
      </c>
      <c r="D563" s="186" t="s">
        <v>584</v>
      </c>
      <c r="E563" s="186" t="s">
        <v>24</v>
      </c>
      <c r="F563" s="186" t="s">
        <v>2334</v>
      </c>
      <c r="G563" s="186" t="s">
        <v>4648</v>
      </c>
      <c r="H563" s="186" t="s">
        <v>2178</v>
      </c>
      <c r="I563" s="186" t="s">
        <v>2178</v>
      </c>
      <c r="J563" s="186" t="s">
        <v>3763</v>
      </c>
      <c r="K563" s="184"/>
      <c r="L563" s="187" t="str">
        <f t="shared" si="17"/>
        <v>700.601120.6201.00000.025.0000.0000.000.0000.0000</v>
      </c>
      <c r="M563" s="187" t="s">
        <v>5722</v>
      </c>
      <c r="N563" s="191">
        <v>700</v>
      </c>
      <c r="O563" s="189">
        <v>601120</v>
      </c>
      <c r="P563" s="195" t="s">
        <v>6897</v>
      </c>
      <c r="Q563" s="191" t="s">
        <v>2334</v>
      </c>
      <c r="R563" s="195" t="s">
        <v>6692</v>
      </c>
      <c r="S563" s="191" t="s">
        <v>2202</v>
      </c>
      <c r="T563" s="191" t="s">
        <v>2202</v>
      </c>
      <c r="U563" s="190" t="s">
        <v>2178</v>
      </c>
      <c r="V563" s="167" t="s">
        <v>2202</v>
      </c>
      <c r="W563" s="167" t="s">
        <v>2202</v>
      </c>
      <c r="X563" s="170" t="s">
        <v>6898</v>
      </c>
      <c r="Y563" s="170" t="s">
        <v>6893</v>
      </c>
      <c r="Z563" s="170" t="s">
        <v>6898</v>
      </c>
      <c r="AB563" s="184" t="s">
        <v>6916</v>
      </c>
      <c r="AC563" s="186" t="s">
        <v>24</v>
      </c>
      <c r="AD563" s="170">
        <f>VLOOKUP(O563,CSAcctMap!A:B,2,FALSE)</f>
        <v>600050</v>
      </c>
      <c r="AE563" s="170" t="str">
        <f ca="1">VLOOKUP(AD563,CSAcctMap!B:F,5,FALSE)</f>
        <v>Performance Bonuses</v>
      </c>
    </row>
    <row r="564" spans="1:31" x14ac:dyDescent="0.2">
      <c r="A564" s="170" t="str">
        <f t="shared" si="16"/>
        <v>700.600085.7540.00000.000.000.000</v>
      </c>
      <c r="B564" s="184" t="s">
        <v>6916</v>
      </c>
      <c r="C564" s="185" t="s">
        <v>4649</v>
      </c>
      <c r="D564" s="186" t="s">
        <v>584</v>
      </c>
      <c r="E564" s="186" t="s">
        <v>1333</v>
      </c>
      <c r="F564" s="186" t="s">
        <v>2334</v>
      </c>
      <c r="G564" s="186" t="s">
        <v>2178</v>
      </c>
      <c r="H564" s="186" t="s">
        <v>2178</v>
      </c>
      <c r="I564" s="186" t="s">
        <v>2178</v>
      </c>
      <c r="J564" s="186" t="s">
        <v>727</v>
      </c>
      <c r="K564" s="184"/>
      <c r="L564" s="187" t="str">
        <f t="shared" si="17"/>
        <v>700.601120.6035.00000.000.0000.0000.000.0000.0000</v>
      </c>
      <c r="M564" s="187" t="s">
        <v>5722</v>
      </c>
      <c r="N564" s="191">
        <v>700</v>
      </c>
      <c r="O564" s="189">
        <v>601120</v>
      </c>
      <c r="P564" s="195" t="s">
        <v>6899</v>
      </c>
      <c r="Q564" s="191" t="s">
        <v>2334</v>
      </c>
      <c r="R564" s="195" t="s">
        <v>2178</v>
      </c>
      <c r="S564" s="191" t="s">
        <v>2202</v>
      </c>
      <c r="T564" s="191" t="s">
        <v>2202</v>
      </c>
      <c r="U564" s="190" t="s">
        <v>2178</v>
      </c>
      <c r="V564" s="167" t="s">
        <v>2202</v>
      </c>
      <c r="W564" s="167" t="s">
        <v>2202</v>
      </c>
      <c r="X564" s="170" t="s">
        <v>6900</v>
      </c>
      <c r="Y564" s="170" t="s">
        <v>6893</v>
      </c>
      <c r="Z564" s="170" t="s">
        <v>6900</v>
      </c>
      <c r="AB564" s="184" t="s">
        <v>6916</v>
      </c>
      <c r="AC564" s="186" t="s">
        <v>1333</v>
      </c>
      <c r="AD564" s="170">
        <f>VLOOKUP(O564,CSAcctMap!A:B,2,FALSE)</f>
        <v>600050</v>
      </c>
      <c r="AE564" s="170" t="str">
        <f ca="1">VLOOKUP(AD564,CSAcctMap!B:F,5,FALSE)</f>
        <v>Performance Bonuses</v>
      </c>
    </row>
    <row r="565" spans="1:31" x14ac:dyDescent="0.2">
      <c r="A565" s="170" t="str">
        <f t="shared" si="16"/>
        <v>700.600085.7540.00000.250.000.000</v>
      </c>
      <c r="B565" s="184" t="s">
        <v>6916</v>
      </c>
      <c r="C565" s="185" t="s">
        <v>4649</v>
      </c>
      <c r="D565" s="186" t="s">
        <v>584</v>
      </c>
      <c r="E565" s="186" t="s">
        <v>1333</v>
      </c>
      <c r="F565" s="186" t="s">
        <v>2334</v>
      </c>
      <c r="G565" s="186" t="s">
        <v>4648</v>
      </c>
      <c r="H565" s="186" t="s">
        <v>2178</v>
      </c>
      <c r="I565" s="186" t="s">
        <v>2178</v>
      </c>
      <c r="J565" s="186" t="s">
        <v>727</v>
      </c>
      <c r="K565" s="184"/>
      <c r="L565" s="187" t="str">
        <f t="shared" si="17"/>
        <v>700.601120.6035.00000.025.0000.0000.000.0000.0000</v>
      </c>
      <c r="M565" s="187" t="s">
        <v>5722</v>
      </c>
      <c r="N565" s="191">
        <v>700</v>
      </c>
      <c r="O565" s="189">
        <v>601120</v>
      </c>
      <c r="P565" s="195" t="s">
        <v>6899</v>
      </c>
      <c r="Q565" s="191" t="s">
        <v>2334</v>
      </c>
      <c r="R565" s="195" t="s">
        <v>6692</v>
      </c>
      <c r="S565" s="191" t="s">
        <v>2202</v>
      </c>
      <c r="T565" s="191" t="s">
        <v>2202</v>
      </c>
      <c r="U565" s="190" t="s">
        <v>2178</v>
      </c>
      <c r="V565" s="167" t="s">
        <v>2202</v>
      </c>
      <c r="W565" s="167" t="s">
        <v>2202</v>
      </c>
      <c r="X565" s="170" t="s">
        <v>6900</v>
      </c>
      <c r="Y565" s="170" t="s">
        <v>6893</v>
      </c>
      <c r="Z565" s="170" t="s">
        <v>6900</v>
      </c>
      <c r="AB565" s="184" t="s">
        <v>6916</v>
      </c>
      <c r="AC565" s="186" t="s">
        <v>1333</v>
      </c>
      <c r="AD565" s="170">
        <f>VLOOKUP(O565,CSAcctMap!A:B,2,FALSE)</f>
        <v>600050</v>
      </c>
      <c r="AE565" s="170" t="str">
        <f ca="1">VLOOKUP(AD565,CSAcctMap!B:F,5,FALSE)</f>
        <v>Performance Bonuses</v>
      </c>
    </row>
    <row r="566" spans="1:31" x14ac:dyDescent="0.2">
      <c r="A566" s="170" t="str">
        <f t="shared" si="16"/>
        <v>700.600085.7551.00000.000.000.000</v>
      </c>
      <c r="B566" s="184" t="s">
        <v>6916</v>
      </c>
      <c r="C566" s="185" t="s">
        <v>4649</v>
      </c>
      <c r="D566" s="186" t="s">
        <v>584</v>
      </c>
      <c r="E566" s="186" t="s">
        <v>1334</v>
      </c>
      <c r="F566" s="186" t="s">
        <v>2334</v>
      </c>
      <c r="G566" s="186" t="s">
        <v>2178</v>
      </c>
      <c r="H566" s="186" t="s">
        <v>2178</v>
      </c>
      <c r="I566" s="186" t="s">
        <v>2178</v>
      </c>
      <c r="J566" s="186" t="s">
        <v>974</v>
      </c>
      <c r="K566" s="184"/>
      <c r="L566" s="187" t="str">
        <f t="shared" si="17"/>
        <v>700.601120.6015.00000.000.0000.0000.000.0000.0000</v>
      </c>
      <c r="M566" s="187" t="s">
        <v>5722</v>
      </c>
      <c r="N566" s="191">
        <v>700</v>
      </c>
      <c r="O566" s="189">
        <v>601120</v>
      </c>
      <c r="P566" s="195" t="s">
        <v>6901</v>
      </c>
      <c r="Q566" s="191" t="s">
        <v>2334</v>
      </c>
      <c r="R566" s="195" t="s">
        <v>2178</v>
      </c>
      <c r="S566" s="191" t="s">
        <v>2202</v>
      </c>
      <c r="T566" s="191" t="s">
        <v>2202</v>
      </c>
      <c r="U566" s="190" t="s">
        <v>2178</v>
      </c>
      <c r="V566" s="167" t="s">
        <v>2202</v>
      </c>
      <c r="W566" s="167" t="s">
        <v>2202</v>
      </c>
      <c r="X566" s="170" t="s">
        <v>6902</v>
      </c>
      <c r="Y566" s="170" t="s">
        <v>6893</v>
      </c>
      <c r="Z566" s="170" t="s">
        <v>6902</v>
      </c>
      <c r="AB566" s="184" t="s">
        <v>6916</v>
      </c>
      <c r="AC566" s="186" t="s">
        <v>1334</v>
      </c>
      <c r="AD566" s="170">
        <f>VLOOKUP(O566,CSAcctMap!A:B,2,FALSE)</f>
        <v>600050</v>
      </c>
      <c r="AE566" s="170" t="str">
        <f ca="1">VLOOKUP(AD566,CSAcctMap!B:F,5,FALSE)</f>
        <v>Performance Bonuses</v>
      </c>
    </row>
    <row r="567" spans="1:31" x14ac:dyDescent="0.2">
      <c r="A567" s="170" t="str">
        <f t="shared" si="16"/>
        <v>700.600085.7551.00000.250.000.000</v>
      </c>
      <c r="B567" s="184" t="s">
        <v>6916</v>
      </c>
      <c r="C567" s="185" t="s">
        <v>4649</v>
      </c>
      <c r="D567" s="186" t="s">
        <v>584</v>
      </c>
      <c r="E567" s="186" t="s">
        <v>1334</v>
      </c>
      <c r="F567" s="186" t="s">
        <v>2334</v>
      </c>
      <c r="G567" s="186" t="s">
        <v>4648</v>
      </c>
      <c r="H567" s="186" t="s">
        <v>2178</v>
      </c>
      <c r="I567" s="186" t="s">
        <v>2178</v>
      </c>
      <c r="J567" s="186" t="s">
        <v>974</v>
      </c>
      <c r="K567" s="184"/>
      <c r="L567" s="187" t="str">
        <f t="shared" si="17"/>
        <v>700.601120.6015.00000.025.0000.0000.000.0000.0000</v>
      </c>
      <c r="M567" s="187" t="s">
        <v>5722</v>
      </c>
      <c r="N567" s="191">
        <v>700</v>
      </c>
      <c r="O567" s="189">
        <v>601120</v>
      </c>
      <c r="P567" s="195" t="s">
        <v>6901</v>
      </c>
      <c r="Q567" s="191" t="s">
        <v>2334</v>
      </c>
      <c r="R567" s="195" t="s">
        <v>6692</v>
      </c>
      <c r="S567" s="191" t="s">
        <v>2202</v>
      </c>
      <c r="T567" s="191" t="s">
        <v>2202</v>
      </c>
      <c r="U567" s="190" t="s">
        <v>2178</v>
      </c>
      <c r="V567" s="167" t="s">
        <v>2202</v>
      </c>
      <c r="W567" s="167" t="s">
        <v>2202</v>
      </c>
      <c r="X567" s="170" t="s">
        <v>6902</v>
      </c>
      <c r="Y567" s="170" t="s">
        <v>6893</v>
      </c>
      <c r="Z567" s="170" t="s">
        <v>6902</v>
      </c>
      <c r="AB567" s="184" t="s">
        <v>6916</v>
      </c>
      <c r="AC567" s="186" t="s">
        <v>1334</v>
      </c>
      <c r="AD567" s="170">
        <f>VLOOKUP(O567,CSAcctMap!A:B,2,FALSE)</f>
        <v>600050</v>
      </c>
      <c r="AE567" s="170" t="str">
        <f ca="1">VLOOKUP(AD567,CSAcctMap!B:F,5,FALSE)</f>
        <v>Performance Bonuses</v>
      </c>
    </row>
    <row r="568" spans="1:31" x14ac:dyDescent="0.2">
      <c r="A568" s="170" t="str">
        <f t="shared" si="16"/>
        <v>700.600085.7710.00000.000.000.000</v>
      </c>
      <c r="B568" s="184" t="s">
        <v>6916</v>
      </c>
      <c r="C568" s="185" t="s">
        <v>4649</v>
      </c>
      <c r="D568" s="186" t="s">
        <v>584</v>
      </c>
      <c r="E568" s="186" t="s">
        <v>1340</v>
      </c>
      <c r="F568" s="186" t="s">
        <v>2334</v>
      </c>
      <c r="G568" s="186" t="s">
        <v>2178</v>
      </c>
      <c r="H568" s="186" t="s">
        <v>2178</v>
      </c>
      <c r="I568" s="186" t="s">
        <v>2178</v>
      </c>
      <c r="J568" s="186" t="s">
        <v>6903</v>
      </c>
      <c r="K568" s="184"/>
      <c r="L568" s="187" t="str">
        <f t="shared" si="17"/>
        <v>700.601120.3812.00000.000.0000.0000.000.0000.0000</v>
      </c>
      <c r="M568" s="187" t="s">
        <v>5722</v>
      </c>
      <c r="N568" s="191">
        <v>700</v>
      </c>
      <c r="O568" s="189">
        <v>601120</v>
      </c>
      <c r="P568" s="195" t="s">
        <v>6846</v>
      </c>
      <c r="Q568" s="191" t="s">
        <v>2334</v>
      </c>
      <c r="R568" s="195" t="s">
        <v>2178</v>
      </c>
      <c r="S568" s="191" t="s">
        <v>2202</v>
      </c>
      <c r="T568" s="191" t="s">
        <v>2202</v>
      </c>
      <c r="U568" s="190" t="s">
        <v>2178</v>
      </c>
      <c r="V568" s="167" t="s">
        <v>2202</v>
      </c>
      <c r="W568" s="167" t="s">
        <v>2202</v>
      </c>
      <c r="X568" s="170" t="s">
        <v>2111</v>
      </c>
      <c r="Y568" s="170" t="s">
        <v>6893</v>
      </c>
      <c r="Z568" s="170" t="s">
        <v>6904</v>
      </c>
      <c r="AB568" s="184" t="s">
        <v>6916</v>
      </c>
      <c r="AC568" s="186" t="s">
        <v>1340</v>
      </c>
      <c r="AD568" s="170">
        <f>VLOOKUP(O568,CSAcctMap!A:B,2,FALSE)</f>
        <v>600050</v>
      </c>
      <c r="AE568" s="170" t="str">
        <f ca="1">VLOOKUP(AD568,CSAcctMap!B:F,5,FALSE)</f>
        <v>Performance Bonuses</v>
      </c>
    </row>
    <row r="569" spans="1:31" x14ac:dyDescent="0.2">
      <c r="A569" s="170" t="str">
        <f t="shared" si="16"/>
        <v>700.600085.7710.00000.250.000.000</v>
      </c>
      <c r="B569" s="184" t="s">
        <v>6916</v>
      </c>
      <c r="C569" s="185" t="s">
        <v>4649</v>
      </c>
      <c r="D569" s="186" t="s">
        <v>584</v>
      </c>
      <c r="E569" s="186" t="s">
        <v>1340</v>
      </c>
      <c r="F569" s="186" t="s">
        <v>2334</v>
      </c>
      <c r="G569" s="186" t="s">
        <v>4648</v>
      </c>
      <c r="H569" s="186" t="s">
        <v>2178</v>
      </c>
      <c r="I569" s="186" t="s">
        <v>2178</v>
      </c>
      <c r="J569" s="186" t="s">
        <v>6903</v>
      </c>
      <c r="K569" s="184"/>
      <c r="L569" s="187" t="str">
        <f t="shared" si="17"/>
        <v>700.601120.3812.00000.025.0000.0000.000.0000.0000</v>
      </c>
      <c r="M569" s="187" t="s">
        <v>5722</v>
      </c>
      <c r="N569" s="191">
        <v>700</v>
      </c>
      <c r="O569" s="189">
        <v>601120</v>
      </c>
      <c r="P569" s="195" t="s">
        <v>6846</v>
      </c>
      <c r="Q569" s="191" t="s">
        <v>2334</v>
      </c>
      <c r="R569" s="195" t="s">
        <v>6692</v>
      </c>
      <c r="S569" s="191" t="s">
        <v>2202</v>
      </c>
      <c r="T569" s="191" t="s">
        <v>2202</v>
      </c>
      <c r="U569" s="190" t="s">
        <v>2178</v>
      </c>
      <c r="V569" s="167" t="s">
        <v>2202</v>
      </c>
      <c r="W569" s="167" t="s">
        <v>2202</v>
      </c>
      <c r="X569" s="170" t="s">
        <v>2111</v>
      </c>
      <c r="Y569" s="170" t="s">
        <v>6893</v>
      </c>
      <c r="Z569" s="170" t="s">
        <v>6904</v>
      </c>
      <c r="AB569" s="184" t="s">
        <v>6916</v>
      </c>
      <c r="AC569" s="186" t="s">
        <v>1340</v>
      </c>
      <c r="AD569" s="170">
        <f>VLOOKUP(O569,CSAcctMap!A:B,2,FALSE)</f>
        <v>600050</v>
      </c>
      <c r="AE569" s="170" t="str">
        <f ca="1">VLOOKUP(AD569,CSAcctMap!B:F,5,FALSE)</f>
        <v>Performance Bonuses</v>
      </c>
    </row>
    <row r="570" spans="1:31" x14ac:dyDescent="0.2">
      <c r="A570" s="170" t="str">
        <f t="shared" si="16"/>
        <v>700.600085.7710.00000.430.000.000</v>
      </c>
      <c r="B570" s="184" t="s">
        <v>6916</v>
      </c>
      <c r="C570" s="185" t="s">
        <v>4649</v>
      </c>
      <c r="D570" s="186" t="s">
        <v>584</v>
      </c>
      <c r="E570" s="186" t="s">
        <v>1340</v>
      </c>
      <c r="F570" s="186" t="s">
        <v>2334</v>
      </c>
      <c r="G570" s="186" t="s">
        <v>1565</v>
      </c>
      <c r="H570" s="186" t="s">
        <v>2178</v>
      </c>
      <c r="I570" s="186" t="s">
        <v>2178</v>
      </c>
      <c r="J570" s="186" t="s">
        <v>6903</v>
      </c>
      <c r="K570" s="184"/>
      <c r="L570" s="187" t="str">
        <f t="shared" si="17"/>
        <v>700.601120.3812.00000.043.0000.0000.000.0000.0000</v>
      </c>
      <c r="M570" s="187" t="s">
        <v>5722</v>
      </c>
      <c r="N570" s="191">
        <v>700</v>
      </c>
      <c r="O570" s="189">
        <v>601120</v>
      </c>
      <c r="P570" s="195" t="s">
        <v>6846</v>
      </c>
      <c r="Q570" s="191" t="s">
        <v>2334</v>
      </c>
      <c r="R570" s="195" t="s">
        <v>6755</v>
      </c>
      <c r="S570" s="191" t="s">
        <v>2202</v>
      </c>
      <c r="T570" s="191" t="s">
        <v>2202</v>
      </c>
      <c r="U570" s="190" t="s">
        <v>2178</v>
      </c>
      <c r="V570" s="167" t="s">
        <v>2202</v>
      </c>
      <c r="W570" s="167" t="s">
        <v>2202</v>
      </c>
      <c r="X570" s="170" t="s">
        <v>2111</v>
      </c>
      <c r="Y570" s="170" t="s">
        <v>6893</v>
      </c>
      <c r="Z570" s="170" t="s">
        <v>6904</v>
      </c>
      <c r="AB570" s="184" t="s">
        <v>6916</v>
      </c>
      <c r="AC570" s="186" t="s">
        <v>1340</v>
      </c>
      <c r="AD570" s="170">
        <f>VLOOKUP(O570,CSAcctMap!A:B,2,FALSE)</f>
        <v>600050</v>
      </c>
      <c r="AE570" s="170" t="str">
        <f ca="1">VLOOKUP(AD570,CSAcctMap!B:F,5,FALSE)</f>
        <v>Performance Bonuses</v>
      </c>
    </row>
    <row r="571" spans="1:31" x14ac:dyDescent="0.2">
      <c r="A571" s="170" t="str">
        <f t="shared" si="16"/>
        <v>700.600085.7760.00000.000.000.000</v>
      </c>
      <c r="B571" s="184" t="s">
        <v>6916</v>
      </c>
      <c r="C571" s="185" t="s">
        <v>4649</v>
      </c>
      <c r="D571" s="186" t="s">
        <v>584</v>
      </c>
      <c r="E571" s="186" t="s">
        <v>1341</v>
      </c>
      <c r="F571" s="186" t="s">
        <v>2334</v>
      </c>
      <c r="G571" s="186" t="s">
        <v>2178</v>
      </c>
      <c r="H571" s="186" t="s">
        <v>2178</v>
      </c>
      <c r="I571" s="186" t="s">
        <v>2178</v>
      </c>
      <c r="J571" s="186" t="s">
        <v>6905</v>
      </c>
      <c r="K571" s="184"/>
      <c r="L571" s="187" t="str">
        <f t="shared" si="17"/>
        <v>700.601120.3800.00000.000.0000.0000.000.0000.0000</v>
      </c>
      <c r="M571" s="187" t="s">
        <v>5722</v>
      </c>
      <c r="N571" s="191">
        <v>700</v>
      </c>
      <c r="O571" s="189">
        <v>601120</v>
      </c>
      <c r="P571" s="195" t="s">
        <v>6840</v>
      </c>
      <c r="Q571" s="191" t="s">
        <v>2334</v>
      </c>
      <c r="R571" s="195" t="s">
        <v>2178</v>
      </c>
      <c r="S571" s="191" t="s">
        <v>2202</v>
      </c>
      <c r="T571" s="191" t="s">
        <v>2202</v>
      </c>
      <c r="U571" s="190" t="s">
        <v>2178</v>
      </c>
      <c r="V571" s="167" t="s">
        <v>2202</v>
      </c>
      <c r="W571" s="167" t="s">
        <v>2202</v>
      </c>
      <c r="X571" s="170" t="s">
        <v>6843</v>
      </c>
      <c r="Y571" s="170" t="s">
        <v>6893</v>
      </c>
      <c r="Z571" s="170" t="s">
        <v>6904</v>
      </c>
      <c r="AB571" s="184" t="s">
        <v>6916</v>
      </c>
      <c r="AC571" s="186" t="s">
        <v>1341</v>
      </c>
      <c r="AD571" s="170">
        <f>VLOOKUP(O571,CSAcctMap!A:B,2,FALSE)</f>
        <v>600050</v>
      </c>
      <c r="AE571" s="170" t="str">
        <f ca="1">VLOOKUP(AD571,CSAcctMap!B:F,5,FALSE)</f>
        <v>Performance Bonuses</v>
      </c>
    </row>
    <row r="572" spans="1:31" x14ac:dyDescent="0.2">
      <c r="A572" s="170" t="str">
        <f t="shared" si="16"/>
        <v>700.600085.7760.00000.250.000.000</v>
      </c>
      <c r="B572" s="184" t="s">
        <v>6916</v>
      </c>
      <c r="C572" s="185" t="s">
        <v>4649</v>
      </c>
      <c r="D572" s="186" t="s">
        <v>584</v>
      </c>
      <c r="E572" s="186" t="s">
        <v>1341</v>
      </c>
      <c r="F572" s="186" t="s">
        <v>2334</v>
      </c>
      <c r="G572" s="186" t="s">
        <v>4648</v>
      </c>
      <c r="H572" s="186" t="s">
        <v>2178</v>
      </c>
      <c r="I572" s="186" t="s">
        <v>2178</v>
      </c>
      <c r="J572" s="186" t="s">
        <v>6905</v>
      </c>
      <c r="K572" s="184"/>
      <c r="L572" s="187" t="str">
        <f t="shared" si="17"/>
        <v>700.601120.3800.00000.025.0000.0000.000.0000.0000</v>
      </c>
      <c r="M572" s="187" t="s">
        <v>5722</v>
      </c>
      <c r="N572" s="191">
        <v>700</v>
      </c>
      <c r="O572" s="189">
        <v>601120</v>
      </c>
      <c r="P572" s="195" t="s">
        <v>6840</v>
      </c>
      <c r="Q572" s="191" t="s">
        <v>2334</v>
      </c>
      <c r="R572" s="195" t="s">
        <v>6692</v>
      </c>
      <c r="S572" s="191" t="s">
        <v>2202</v>
      </c>
      <c r="T572" s="191" t="s">
        <v>2202</v>
      </c>
      <c r="U572" s="190" t="s">
        <v>2178</v>
      </c>
      <c r="V572" s="167" t="s">
        <v>2202</v>
      </c>
      <c r="W572" s="167" t="s">
        <v>2202</v>
      </c>
      <c r="X572" s="170" t="s">
        <v>6843</v>
      </c>
      <c r="Y572" s="170" t="s">
        <v>6893</v>
      </c>
      <c r="Z572" s="170" t="s">
        <v>6904</v>
      </c>
      <c r="AB572" s="184" t="s">
        <v>6916</v>
      </c>
      <c r="AC572" s="186" t="s">
        <v>1341</v>
      </c>
      <c r="AD572" s="170">
        <f>VLOOKUP(O572,CSAcctMap!A:B,2,FALSE)</f>
        <v>600050</v>
      </c>
      <c r="AE572" s="170" t="str">
        <f ca="1">VLOOKUP(AD572,CSAcctMap!B:F,5,FALSE)</f>
        <v>Performance Bonuses</v>
      </c>
    </row>
    <row r="573" spans="1:31" x14ac:dyDescent="0.2">
      <c r="A573" s="170" t="str">
        <f t="shared" si="16"/>
        <v>700.600085.7900.00000.000.000.000</v>
      </c>
      <c r="B573" s="184" t="s">
        <v>6916</v>
      </c>
      <c r="C573" s="185" t="s">
        <v>4649</v>
      </c>
      <c r="D573" s="186" t="s">
        <v>584</v>
      </c>
      <c r="E573" s="186" t="s">
        <v>1342</v>
      </c>
      <c r="F573" s="186" t="s">
        <v>2334</v>
      </c>
      <c r="G573" s="186" t="s">
        <v>2178</v>
      </c>
      <c r="H573" s="186" t="s">
        <v>2178</v>
      </c>
      <c r="I573" s="186" t="s">
        <v>2178</v>
      </c>
      <c r="J573" s="186" t="s">
        <v>741</v>
      </c>
      <c r="K573" s="184"/>
      <c r="L573" s="187" t="str">
        <f t="shared" si="17"/>
        <v>700.601120.6251.00000.000.0000.0000.000.0000.0000</v>
      </c>
      <c r="M573" s="187" t="s">
        <v>5722</v>
      </c>
      <c r="N573" s="191">
        <v>700</v>
      </c>
      <c r="O573" s="189">
        <v>601120</v>
      </c>
      <c r="P573" s="195" t="s">
        <v>6906</v>
      </c>
      <c r="Q573" s="191" t="s">
        <v>2334</v>
      </c>
      <c r="R573" s="195" t="s">
        <v>2178</v>
      </c>
      <c r="S573" s="191" t="s">
        <v>2202</v>
      </c>
      <c r="T573" s="191" t="s">
        <v>2202</v>
      </c>
      <c r="U573" s="190" t="s">
        <v>2178</v>
      </c>
      <c r="V573" s="167" t="s">
        <v>2202</v>
      </c>
      <c r="W573" s="167" t="s">
        <v>2202</v>
      </c>
      <c r="X573" s="170" t="s">
        <v>6907</v>
      </c>
      <c r="Y573" s="170" t="s">
        <v>6893</v>
      </c>
      <c r="Z573" s="170" t="s">
        <v>6908</v>
      </c>
      <c r="AB573" s="184" t="s">
        <v>6916</v>
      </c>
      <c r="AC573" s="186" t="s">
        <v>1342</v>
      </c>
      <c r="AD573" s="170">
        <f>VLOOKUP(O573,CSAcctMap!A:B,2,FALSE)</f>
        <v>600050</v>
      </c>
      <c r="AE573" s="170" t="str">
        <f ca="1">VLOOKUP(AD573,CSAcctMap!B:F,5,FALSE)</f>
        <v>Performance Bonuses</v>
      </c>
    </row>
    <row r="574" spans="1:31" x14ac:dyDescent="0.2">
      <c r="A574" s="170" t="str">
        <f t="shared" si="16"/>
        <v>700.600085.7900.00000.250.000.000</v>
      </c>
      <c r="B574" s="184" t="s">
        <v>6916</v>
      </c>
      <c r="C574" s="185" t="s">
        <v>4649</v>
      </c>
      <c r="D574" s="186" t="s">
        <v>584</v>
      </c>
      <c r="E574" s="186" t="s">
        <v>1342</v>
      </c>
      <c r="F574" s="186" t="s">
        <v>2334</v>
      </c>
      <c r="G574" s="186" t="s">
        <v>4648</v>
      </c>
      <c r="H574" s="186" t="s">
        <v>2178</v>
      </c>
      <c r="I574" s="186" t="s">
        <v>2178</v>
      </c>
      <c r="J574" s="186" t="s">
        <v>741</v>
      </c>
      <c r="K574" s="184"/>
      <c r="L574" s="187" t="str">
        <f t="shared" si="17"/>
        <v>700.601120.6251.00000.025.0000.0000.000.0000.0000</v>
      </c>
      <c r="M574" s="187" t="s">
        <v>5722</v>
      </c>
      <c r="N574" s="191">
        <v>700</v>
      </c>
      <c r="O574" s="189">
        <v>601120</v>
      </c>
      <c r="P574" s="195" t="s">
        <v>6906</v>
      </c>
      <c r="Q574" s="191" t="s">
        <v>2334</v>
      </c>
      <c r="R574" s="195" t="s">
        <v>6692</v>
      </c>
      <c r="S574" s="191" t="s">
        <v>2202</v>
      </c>
      <c r="T574" s="191" t="s">
        <v>2202</v>
      </c>
      <c r="U574" s="190" t="s">
        <v>2178</v>
      </c>
      <c r="V574" s="167" t="s">
        <v>2202</v>
      </c>
      <c r="W574" s="167" t="s">
        <v>2202</v>
      </c>
      <c r="X574" s="170" t="s">
        <v>6907</v>
      </c>
      <c r="Y574" s="170" t="s">
        <v>6893</v>
      </c>
      <c r="Z574" s="170" t="s">
        <v>6908</v>
      </c>
      <c r="AB574" s="184" t="s">
        <v>6916</v>
      </c>
      <c r="AC574" s="186" t="s">
        <v>1342</v>
      </c>
      <c r="AD574" s="170">
        <f>VLOOKUP(O574,CSAcctMap!A:B,2,FALSE)</f>
        <v>600050</v>
      </c>
      <c r="AE574" s="170" t="str">
        <f ca="1">VLOOKUP(AD574,CSAcctMap!B:F,5,FALSE)</f>
        <v>Performance Bonuses</v>
      </c>
    </row>
    <row r="575" spans="1:31" x14ac:dyDescent="0.2">
      <c r="A575" s="170" t="str">
        <f t="shared" si="16"/>
        <v>700.600085.7350.00000.010.000.000</v>
      </c>
      <c r="B575" s="184" t="s">
        <v>6916</v>
      </c>
      <c r="C575" s="185" t="s">
        <v>4649</v>
      </c>
      <c r="D575" s="186" t="s">
        <v>584</v>
      </c>
      <c r="E575" s="186" t="s">
        <v>22</v>
      </c>
      <c r="F575" s="186" t="s">
        <v>2334</v>
      </c>
      <c r="G575" s="186" t="s">
        <v>2179</v>
      </c>
      <c r="H575" s="186" t="s">
        <v>2178</v>
      </c>
      <c r="I575" s="186" t="s">
        <v>2178</v>
      </c>
      <c r="J575" s="186" t="s">
        <v>971</v>
      </c>
      <c r="K575" s="184"/>
      <c r="L575" s="187" t="str">
        <f t="shared" si="17"/>
        <v>700.601120.1100.00000.001.0000.0000.000.0000.0000</v>
      </c>
      <c r="M575" s="187" t="s">
        <v>5722</v>
      </c>
      <c r="N575" s="191">
        <v>700</v>
      </c>
      <c r="O575" s="189">
        <v>601120</v>
      </c>
      <c r="P575" s="195" t="s">
        <v>6891</v>
      </c>
      <c r="Q575" s="191" t="s">
        <v>2334</v>
      </c>
      <c r="R575" s="195" t="s">
        <v>3778</v>
      </c>
      <c r="S575" s="191" t="s">
        <v>2202</v>
      </c>
      <c r="T575" s="191" t="s">
        <v>2202</v>
      </c>
      <c r="U575" s="190" t="s">
        <v>2178</v>
      </c>
      <c r="V575" s="167" t="s">
        <v>2202</v>
      </c>
      <c r="W575" s="167" t="s">
        <v>2202</v>
      </c>
      <c r="X575" s="170" t="s">
        <v>6892</v>
      </c>
      <c r="Y575" s="170" t="s">
        <v>6893</v>
      </c>
      <c r="Z575" s="170" t="s">
        <v>6894</v>
      </c>
      <c r="AB575" s="184" t="s">
        <v>6916</v>
      </c>
      <c r="AC575" s="186" t="s">
        <v>22</v>
      </c>
      <c r="AD575" s="170">
        <f>VLOOKUP(O575,CSAcctMap!A:B,2,FALSE)</f>
        <v>600050</v>
      </c>
      <c r="AE575" s="170" t="str">
        <f ca="1">VLOOKUP(AD575,CSAcctMap!B:F,5,FALSE)</f>
        <v>Performance Bonuses</v>
      </c>
    </row>
    <row r="576" spans="1:31" x14ac:dyDescent="0.2">
      <c r="A576" s="170" t="str">
        <f t="shared" si="16"/>
        <v>700.600085.7710.00000.010.000.000</v>
      </c>
      <c r="B576" s="184" t="s">
        <v>6916</v>
      </c>
      <c r="C576" s="185" t="s">
        <v>4649</v>
      </c>
      <c r="D576" s="186" t="s">
        <v>584</v>
      </c>
      <c r="E576" s="186" t="s">
        <v>1340</v>
      </c>
      <c r="F576" s="186" t="s">
        <v>2334</v>
      </c>
      <c r="G576" s="186" t="s">
        <v>2179</v>
      </c>
      <c r="H576" s="186" t="s">
        <v>2178</v>
      </c>
      <c r="I576" s="186" t="s">
        <v>2178</v>
      </c>
      <c r="J576" s="186" t="s">
        <v>6903</v>
      </c>
      <c r="K576" s="184"/>
      <c r="L576" s="187" t="str">
        <f t="shared" si="17"/>
        <v>700.601120.3812.00000.001.0000.0000.000.0000.0000</v>
      </c>
      <c r="M576" s="187" t="s">
        <v>5722</v>
      </c>
      <c r="N576" s="191">
        <v>700</v>
      </c>
      <c r="O576" s="189">
        <v>601120</v>
      </c>
      <c r="P576" s="195" t="s">
        <v>6846</v>
      </c>
      <c r="Q576" s="191" t="s">
        <v>2334</v>
      </c>
      <c r="R576" s="195" t="s">
        <v>3778</v>
      </c>
      <c r="S576" s="191" t="s">
        <v>2202</v>
      </c>
      <c r="T576" s="191" t="s">
        <v>2202</v>
      </c>
      <c r="U576" s="190" t="s">
        <v>2178</v>
      </c>
      <c r="V576" s="167" t="s">
        <v>2202</v>
      </c>
      <c r="W576" s="167" t="s">
        <v>2202</v>
      </c>
      <c r="X576" s="170" t="s">
        <v>2111</v>
      </c>
      <c r="Y576" s="170" t="s">
        <v>6893</v>
      </c>
      <c r="Z576" s="170" t="s">
        <v>6904</v>
      </c>
      <c r="AB576" s="184" t="s">
        <v>6916</v>
      </c>
      <c r="AC576" s="186" t="s">
        <v>1340</v>
      </c>
      <c r="AD576" s="170">
        <f>VLOOKUP(O576,CSAcctMap!A:B,2,FALSE)</f>
        <v>600050</v>
      </c>
      <c r="AE576" s="170" t="str">
        <f ca="1">VLOOKUP(AD576,CSAcctMap!B:F,5,FALSE)</f>
        <v>Performance Bonuses</v>
      </c>
    </row>
    <row r="577" spans="1:31" x14ac:dyDescent="0.2">
      <c r="A577" s="170" t="str">
        <f t="shared" si="16"/>
        <v>700.600085.7360.00000.250.000.000</v>
      </c>
      <c r="B577" s="184" t="s">
        <v>6916</v>
      </c>
      <c r="C577" s="185" t="s">
        <v>4649</v>
      </c>
      <c r="D577" s="186" t="s">
        <v>584</v>
      </c>
      <c r="E577" s="186" t="s">
        <v>23</v>
      </c>
      <c r="F577" s="186" t="s">
        <v>2334</v>
      </c>
      <c r="G577" s="186" t="s">
        <v>4648</v>
      </c>
      <c r="H577" s="186" t="s">
        <v>2178</v>
      </c>
      <c r="I577" s="186" t="s">
        <v>2178</v>
      </c>
      <c r="J577" s="186" t="s">
        <v>6909</v>
      </c>
      <c r="K577" s="184"/>
      <c r="L577" s="187" t="str">
        <f t="shared" si="17"/>
        <v>700.601120.1601.00000.025.0000.0000.000.0000.0000</v>
      </c>
      <c r="M577" s="187" t="s">
        <v>5722</v>
      </c>
      <c r="N577" s="191">
        <v>700</v>
      </c>
      <c r="O577" s="189">
        <v>601120</v>
      </c>
      <c r="P577" s="195" t="s">
        <v>6910</v>
      </c>
      <c r="Q577" s="191" t="s">
        <v>2334</v>
      </c>
      <c r="R577" s="195" t="s">
        <v>6692</v>
      </c>
      <c r="S577" s="191" t="s">
        <v>2202</v>
      </c>
      <c r="T577" s="191" t="s">
        <v>2202</v>
      </c>
      <c r="U577" s="190" t="s">
        <v>2178</v>
      </c>
      <c r="V577" s="167" t="s">
        <v>2202</v>
      </c>
      <c r="W577" s="167" t="s">
        <v>2202</v>
      </c>
      <c r="X577" s="170" t="s">
        <v>6911</v>
      </c>
      <c r="Y577" s="170" t="s">
        <v>6893</v>
      </c>
      <c r="Z577" s="170" t="s">
        <v>6894</v>
      </c>
      <c r="AB577" s="184" t="s">
        <v>6916</v>
      </c>
      <c r="AC577" s="186" t="s">
        <v>23</v>
      </c>
      <c r="AD577" s="170">
        <f>VLOOKUP(O577,CSAcctMap!A:B,2,FALSE)</f>
        <v>600050</v>
      </c>
      <c r="AE577" s="170" t="str">
        <f ca="1">VLOOKUP(AD577,CSAcctMap!B:F,5,FALSE)</f>
        <v>Performance Bonuses</v>
      </c>
    </row>
    <row r="578" spans="1:31" x14ac:dyDescent="0.2">
      <c r="A578" s="170" t="str">
        <f t="shared" si="16"/>
        <v>700.600085.7360.00000.000.000.000</v>
      </c>
      <c r="B578" s="184" t="s">
        <v>6916</v>
      </c>
      <c r="C578" s="185" t="s">
        <v>4649</v>
      </c>
      <c r="D578" s="186" t="s">
        <v>584</v>
      </c>
      <c r="E578" s="186" t="s">
        <v>23</v>
      </c>
      <c r="F578" s="186" t="s">
        <v>2334</v>
      </c>
      <c r="G578" s="186" t="s">
        <v>2178</v>
      </c>
      <c r="H578" s="186" t="s">
        <v>2178</v>
      </c>
      <c r="I578" s="186" t="s">
        <v>2178</v>
      </c>
      <c r="J578" s="186" t="s">
        <v>6909</v>
      </c>
      <c r="K578" s="184"/>
      <c r="L578" s="187" t="str">
        <f t="shared" si="17"/>
        <v>700.601120.1601.00000.000.0000.0000.000.0000.0000</v>
      </c>
      <c r="M578" s="187" t="s">
        <v>5722</v>
      </c>
      <c r="N578" s="191">
        <v>700</v>
      </c>
      <c r="O578" s="189">
        <v>601120</v>
      </c>
      <c r="P578" s="195" t="s">
        <v>6910</v>
      </c>
      <c r="Q578" s="191" t="s">
        <v>2334</v>
      </c>
      <c r="R578" s="195" t="s">
        <v>2178</v>
      </c>
      <c r="S578" s="191" t="s">
        <v>2202</v>
      </c>
      <c r="T578" s="191" t="s">
        <v>2202</v>
      </c>
      <c r="U578" s="190" t="s">
        <v>2178</v>
      </c>
      <c r="V578" s="167" t="s">
        <v>2202</v>
      </c>
      <c r="W578" s="167" t="s">
        <v>2202</v>
      </c>
      <c r="X578" s="170" t="s">
        <v>6911</v>
      </c>
      <c r="Y578" s="170" t="s">
        <v>6893</v>
      </c>
      <c r="Z578" s="170" t="s">
        <v>6894</v>
      </c>
      <c r="AB578" s="184" t="s">
        <v>6916</v>
      </c>
      <c r="AC578" s="186" t="s">
        <v>23</v>
      </c>
      <c r="AD578" s="170">
        <f>VLOOKUP(O578,CSAcctMap!A:B,2,FALSE)</f>
        <v>600050</v>
      </c>
      <c r="AE578" s="170" t="str">
        <f ca="1">VLOOKUP(AD578,CSAcctMap!B:F,5,FALSE)</f>
        <v>Performance Bonuses</v>
      </c>
    </row>
    <row r="579" spans="1:31" x14ac:dyDescent="0.2">
      <c r="A579" s="170" t="str">
        <f t="shared" si="16"/>
        <v>700.600085.7350.00000.430.000.000</v>
      </c>
      <c r="B579" s="184" t="s">
        <v>6916</v>
      </c>
      <c r="C579" s="185" t="s">
        <v>4649</v>
      </c>
      <c r="D579" s="186" t="s">
        <v>584</v>
      </c>
      <c r="E579" s="186" t="s">
        <v>22</v>
      </c>
      <c r="F579" s="186" t="s">
        <v>2334</v>
      </c>
      <c r="G579" s="186" t="s">
        <v>1565</v>
      </c>
      <c r="H579" s="186" t="s">
        <v>2178</v>
      </c>
      <c r="I579" s="186" t="s">
        <v>2178</v>
      </c>
      <c r="J579" s="186" t="s">
        <v>971</v>
      </c>
      <c r="K579" s="184"/>
      <c r="L579" s="187" t="str">
        <f t="shared" si="17"/>
        <v>700.601120.1100.00000.043.0000.0000.000.0000.0000</v>
      </c>
      <c r="M579" s="187" t="s">
        <v>5722</v>
      </c>
      <c r="N579" s="191">
        <v>700</v>
      </c>
      <c r="O579" s="189">
        <v>601120</v>
      </c>
      <c r="P579" s="195" t="s">
        <v>6891</v>
      </c>
      <c r="Q579" s="191" t="s">
        <v>2334</v>
      </c>
      <c r="R579" s="195" t="s">
        <v>6755</v>
      </c>
      <c r="S579" s="191" t="s">
        <v>2202</v>
      </c>
      <c r="T579" s="191" t="s">
        <v>2202</v>
      </c>
      <c r="U579" s="190" t="s">
        <v>2178</v>
      </c>
      <c r="V579" s="167" t="s">
        <v>2202</v>
      </c>
      <c r="W579" s="167" t="s">
        <v>2202</v>
      </c>
      <c r="X579" s="170" t="s">
        <v>6892</v>
      </c>
      <c r="Y579" s="170" t="s">
        <v>6893</v>
      </c>
      <c r="Z579" s="170" t="s">
        <v>6894</v>
      </c>
      <c r="AB579" s="184" t="s">
        <v>6916</v>
      </c>
      <c r="AC579" s="186" t="s">
        <v>22</v>
      </c>
      <c r="AD579" s="170">
        <f>VLOOKUP(O579,CSAcctMap!A:B,2,FALSE)</f>
        <v>600050</v>
      </c>
      <c r="AE579" s="170" t="str">
        <f ca="1">VLOOKUP(AD579,CSAcctMap!B:F,5,FALSE)</f>
        <v>Performance Bonuses</v>
      </c>
    </row>
    <row r="580" spans="1:31" x14ac:dyDescent="0.2">
      <c r="A580" s="170" t="str">
        <f t="shared" si="16"/>
        <v>700.600085.7360.00000.010.000.000</v>
      </c>
      <c r="B580" s="184" t="s">
        <v>6916</v>
      </c>
      <c r="C580" s="185" t="s">
        <v>4649</v>
      </c>
      <c r="D580" s="186" t="s">
        <v>584</v>
      </c>
      <c r="E580" s="186" t="s">
        <v>23</v>
      </c>
      <c r="F580" s="186" t="s">
        <v>2334</v>
      </c>
      <c r="G580" s="186" t="s">
        <v>2179</v>
      </c>
      <c r="H580" s="186" t="s">
        <v>2178</v>
      </c>
      <c r="I580" s="186" t="s">
        <v>2178</v>
      </c>
      <c r="J580" s="186" t="s">
        <v>6909</v>
      </c>
      <c r="K580" s="184"/>
      <c r="L580" s="187" t="str">
        <f t="shared" si="17"/>
        <v>700.601120.1601.00000.001.0000.0000.000.0000.0000</v>
      </c>
      <c r="M580" s="187" t="s">
        <v>5722</v>
      </c>
      <c r="N580" s="191">
        <v>700</v>
      </c>
      <c r="O580" s="189">
        <v>601120</v>
      </c>
      <c r="P580" s="195" t="s">
        <v>6910</v>
      </c>
      <c r="Q580" s="191" t="s">
        <v>2334</v>
      </c>
      <c r="R580" s="195" t="s">
        <v>3778</v>
      </c>
      <c r="S580" s="191" t="s">
        <v>2202</v>
      </c>
      <c r="T580" s="191" t="s">
        <v>2202</v>
      </c>
      <c r="U580" s="190" t="s">
        <v>2178</v>
      </c>
      <c r="V580" s="167" t="s">
        <v>2202</v>
      </c>
      <c r="W580" s="167" t="s">
        <v>2202</v>
      </c>
      <c r="X580" s="170" t="s">
        <v>6911</v>
      </c>
      <c r="Y580" s="170" t="s">
        <v>6893</v>
      </c>
      <c r="Z580" s="170" t="s">
        <v>6894</v>
      </c>
      <c r="AB580" s="184" t="s">
        <v>6916</v>
      </c>
      <c r="AC580" s="186" t="s">
        <v>23</v>
      </c>
      <c r="AD580" s="170">
        <f>VLOOKUP(O580,CSAcctMap!A:B,2,FALSE)</f>
        <v>600050</v>
      </c>
      <c r="AE580" s="170" t="str">
        <f ca="1">VLOOKUP(AD580,CSAcctMap!B:F,5,FALSE)</f>
        <v>Performance Bonuses</v>
      </c>
    </row>
    <row r="581" spans="1:31" x14ac:dyDescent="0.2">
      <c r="A581" s="170" t="str">
        <f t="shared" si="16"/>
        <v>700.600099.7350.00000.000.000.000</v>
      </c>
      <c r="B581" s="184" t="s">
        <v>6917</v>
      </c>
      <c r="C581" s="185" t="s">
        <v>4649</v>
      </c>
      <c r="D581" s="186" t="s">
        <v>532</v>
      </c>
      <c r="E581" s="186" t="s">
        <v>22</v>
      </c>
      <c r="F581" s="186" t="s">
        <v>2334</v>
      </c>
      <c r="G581" s="186" t="s">
        <v>2178</v>
      </c>
      <c r="H581" s="186" t="s">
        <v>2178</v>
      </c>
      <c r="I581" s="186" t="s">
        <v>2178</v>
      </c>
      <c r="J581" s="186" t="s">
        <v>971</v>
      </c>
      <c r="K581" s="184"/>
      <c r="L581" s="187" t="str">
        <f t="shared" si="17"/>
        <v>700.615070.1100.00000.000.0000.0000.000.0000.0000</v>
      </c>
      <c r="M581" s="187" t="s">
        <v>6918</v>
      </c>
      <c r="N581" s="191">
        <v>700</v>
      </c>
      <c r="O581" s="189">
        <v>615070</v>
      </c>
      <c r="P581" s="195" t="s">
        <v>6891</v>
      </c>
      <c r="Q581" s="191" t="s">
        <v>2334</v>
      </c>
      <c r="R581" s="195" t="s">
        <v>2178</v>
      </c>
      <c r="S581" s="191" t="s">
        <v>2202</v>
      </c>
      <c r="T581" s="191" t="s">
        <v>2202</v>
      </c>
      <c r="U581" s="190" t="s">
        <v>2178</v>
      </c>
      <c r="V581" s="167" t="s">
        <v>2202</v>
      </c>
      <c r="W581" s="167" t="s">
        <v>2202</v>
      </c>
      <c r="X581" s="170" t="s">
        <v>6892</v>
      </c>
      <c r="Y581" s="170" t="s">
        <v>6893</v>
      </c>
      <c r="Z581" s="170" t="s">
        <v>6894</v>
      </c>
      <c r="AB581" s="184" t="s">
        <v>6917</v>
      </c>
      <c r="AC581" s="186" t="s">
        <v>22</v>
      </c>
      <c r="AD581" s="170">
        <f>VLOOKUP(O581,CSAcctMap!A:B,2,FALSE)</f>
        <v>615015</v>
      </c>
      <c r="AE581" s="170" t="str">
        <f ca="1">VLOOKUP(AD581,CSAcctMap!B:F,5,FALSE)</f>
        <v>Engineering</v>
      </c>
    </row>
    <row r="582" spans="1:31" x14ac:dyDescent="0.2">
      <c r="A582" s="170" t="str">
        <f t="shared" ref="A582:A645" si="18">CONCATENATE(C582,".",D582,".",E582,".",F582,".",G582,".",H582,".",I582)</f>
        <v>700.602505.7350.00000.000.000.000</v>
      </c>
      <c r="B582" s="184" t="s">
        <v>6919</v>
      </c>
      <c r="C582" s="185" t="s">
        <v>4649</v>
      </c>
      <c r="D582" s="186" t="s">
        <v>3362</v>
      </c>
      <c r="E582" s="186" t="s">
        <v>22</v>
      </c>
      <c r="F582" s="186" t="s">
        <v>2334</v>
      </c>
      <c r="G582" s="186" t="s">
        <v>2178</v>
      </c>
      <c r="H582" s="186" t="s">
        <v>2178</v>
      </c>
      <c r="I582" s="186" t="s">
        <v>2178</v>
      </c>
      <c r="J582" s="186" t="s">
        <v>971</v>
      </c>
      <c r="K582" s="184"/>
      <c r="L582" s="187" t="str">
        <f t="shared" ref="L582:L645" si="19">CONCATENATE(N582,".",O582,".",P582,".",Q582,".",R582,".",S582,".",T582,".",U582,".",V582,".",W582)</f>
        <v>700.601201.1100.00000.000.0000.0000.000.0000.0000</v>
      </c>
      <c r="M582" s="187" t="s">
        <v>893</v>
      </c>
      <c r="N582" s="191">
        <v>700</v>
      </c>
      <c r="O582" s="189">
        <v>601201</v>
      </c>
      <c r="P582" s="195" t="s">
        <v>6891</v>
      </c>
      <c r="Q582" s="191" t="s">
        <v>2334</v>
      </c>
      <c r="R582" s="195" t="s">
        <v>2178</v>
      </c>
      <c r="S582" s="191" t="s">
        <v>2202</v>
      </c>
      <c r="T582" s="191" t="s">
        <v>2202</v>
      </c>
      <c r="U582" s="190" t="s">
        <v>2178</v>
      </c>
      <c r="V582" s="167" t="s">
        <v>2202</v>
      </c>
      <c r="W582" s="167" t="s">
        <v>2202</v>
      </c>
      <c r="X582" s="170" t="s">
        <v>6892</v>
      </c>
      <c r="Y582" s="170" t="s">
        <v>6893</v>
      </c>
      <c r="Z582" s="170" t="s">
        <v>6894</v>
      </c>
      <c r="AB582" s="184" t="s">
        <v>6919</v>
      </c>
      <c r="AC582" s="186" t="s">
        <v>22</v>
      </c>
      <c r="AD582" s="170">
        <f>VLOOKUP(O582,CSAcctMap!A:B,2,FALSE)</f>
        <v>602505</v>
      </c>
      <c r="AE582" s="170" t="str">
        <f ca="1">VLOOKUP(AD582,CSAcctMap!B:F,5,FALSE)</f>
        <v>Health, Life, &amp; Disability</v>
      </c>
    </row>
    <row r="583" spans="1:31" x14ac:dyDescent="0.2">
      <c r="A583" s="170" t="str">
        <f t="shared" si="18"/>
        <v>700.602505.7410.00000.000.000.000</v>
      </c>
      <c r="B583" s="184" t="s">
        <v>6919</v>
      </c>
      <c r="C583" s="185" t="s">
        <v>4649</v>
      </c>
      <c r="D583" s="186" t="s">
        <v>3362</v>
      </c>
      <c r="E583" s="186" t="s">
        <v>1337</v>
      </c>
      <c r="F583" s="186" t="s">
        <v>2334</v>
      </c>
      <c r="G583" s="186" t="s">
        <v>2178</v>
      </c>
      <c r="H583" s="186" t="s">
        <v>2178</v>
      </c>
      <c r="I583" s="186" t="s">
        <v>2178</v>
      </c>
      <c r="J583" s="186" t="s">
        <v>3768</v>
      </c>
      <c r="K583" s="184"/>
      <c r="L583" s="187" t="str">
        <f t="shared" si="19"/>
        <v>700.601201.6051.00000.000.0000.0000.000.0000.0000</v>
      </c>
      <c r="M583" s="187" t="s">
        <v>893</v>
      </c>
      <c r="N583" s="191">
        <v>700</v>
      </c>
      <c r="O583" s="189">
        <v>601201</v>
      </c>
      <c r="P583" s="195" t="s">
        <v>6895</v>
      </c>
      <c r="Q583" s="191" t="s">
        <v>2334</v>
      </c>
      <c r="R583" s="195" t="s">
        <v>2178</v>
      </c>
      <c r="S583" s="191" t="s">
        <v>2202</v>
      </c>
      <c r="T583" s="191" t="s">
        <v>2202</v>
      </c>
      <c r="U583" s="190" t="s">
        <v>2178</v>
      </c>
      <c r="V583" s="167" t="s">
        <v>2202</v>
      </c>
      <c r="W583" s="167" t="s">
        <v>2202</v>
      </c>
      <c r="X583" s="170" t="s">
        <v>6896</v>
      </c>
      <c r="Y583" s="170" t="s">
        <v>6893</v>
      </c>
      <c r="Z583" s="170" t="s">
        <v>6896</v>
      </c>
      <c r="AB583" s="184" t="s">
        <v>6919</v>
      </c>
      <c r="AC583" s="186" t="s">
        <v>1337</v>
      </c>
      <c r="AD583" s="170">
        <f>VLOOKUP(O583,CSAcctMap!A:B,2,FALSE)</f>
        <v>602505</v>
      </c>
      <c r="AE583" s="170" t="str">
        <f ca="1">VLOOKUP(AD583,CSAcctMap!B:F,5,FALSE)</f>
        <v>Health, Life, &amp; Disability</v>
      </c>
    </row>
    <row r="584" spans="1:31" x14ac:dyDescent="0.2">
      <c r="A584" s="170" t="str">
        <f t="shared" si="18"/>
        <v>700.602505.7520.00000.000.000.000</v>
      </c>
      <c r="B584" s="184" t="s">
        <v>6919</v>
      </c>
      <c r="C584" s="185" t="s">
        <v>4649</v>
      </c>
      <c r="D584" s="186" t="s">
        <v>3362</v>
      </c>
      <c r="E584" s="186" t="s">
        <v>24</v>
      </c>
      <c r="F584" s="186" t="s">
        <v>2334</v>
      </c>
      <c r="G584" s="186" t="s">
        <v>2178</v>
      </c>
      <c r="H584" s="186" t="s">
        <v>2178</v>
      </c>
      <c r="I584" s="186" t="s">
        <v>2178</v>
      </c>
      <c r="J584" s="186" t="s">
        <v>3763</v>
      </c>
      <c r="K584" s="184"/>
      <c r="L584" s="187" t="str">
        <f t="shared" si="19"/>
        <v>700.601201.6201.00000.000.0000.0000.000.0000.0000</v>
      </c>
      <c r="M584" s="187" t="s">
        <v>893</v>
      </c>
      <c r="N584" s="191">
        <v>700</v>
      </c>
      <c r="O584" s="189">
        <v>601201</v>
      </c>
      <c r="P584" s="195" t="s">
        <v>6897</v>
      </c>
      <c r="Q584" s="191" t="s">
        <v>2334</v>
      </c>
      <c r="R584" s="195" t="s">
        <v>2178</v>
      </c>
      <c r="S584" s="191" t="s">
        <v>2202</v>
      </c>
      <c r="T584" s="191" t="s">
        <v>2202</v>
      </c>
      <c r="U584" s="190" t="s">
        <v>2178</v>
      </c>
      <c r="V584" s="167" t="s">
        <v>2202</v>
      </c>
      <c r="W584" s="167" t="s">
        <v>2202</v>
      </c>
      <c r="X584" s="170" t="s">
        <v>6898</v>
      </c>
      <c r="Y584" s="170" t="s">
        <v>6893</v>
      </c>
      <c r="Z584" s="170" t="s">
        <v>6898</v>
      </c>
      <c r="AB584" s="184" t="s">
        <v>6919</v>
      </c>
      <c r="AC584" s="186" t="s">
        <v>24</v>
      </c>
      <c r="AD584" s="170">
        <f>VLOOKUP(O584,CSAcctMap!A:B,2,FALSE)</f>
        <v>602505</v>
      </c>
      <c r="AE584" s="170" t="str">
        <f ca="1">VLOOKUP(AD584,CSAcctMap!B:F,5,FALSE)</f>
        <v>Health, Life, &amp; Disability</v>
      </c>
    </row>
    <row r="585" spans="1:31" x14ac:dyDescent="0.2">
      <c r="A585" s="170" t="str">
        <f t="shared" si="18"/>
        <v>700.602505.7540.00000.000.000.000</v>
      </c>
      <c r="B585" s="184" t="s">
        <v>6919</v>
      </c>
      <c r="C585" s="185" t="s">
        <v>4649</v>
      </c>
      <c r="D585" s="186" t="s">
        <v>3362</v>
      </c>
      <c r="E585" s="186" t="s">
        <v>1333</v>
      </c>
      <c r="F585" s="186" t="s">
        <v>2334</v>
      </c>
      <c r="G585" s="186" t="s">
        <v>2178</v>
      </c>
      <c r="H585" s="186" t="s">
        <v>2178</v>
      </c>
      <c r="I585" s="186" t="s">
        <v>2178</v>
      </c>
      <c r="J585" s="186" t="s">
        <v>727</v>
      </c>
      <c r="K585" s="184"/>
      <c r="L585" s="187" t="str">
        <f t="shared" si="19"/>
        <v>700.601201.6035.00000.000.0000.0000.000.0000.0000</v>
      </c>
      <c r="M585" s="187" t="s">
        <v>893</v>
      </c>
      <c r="N585" s="191">
        <v>700</v>
      </c>
      <c r="O585" s="189">
        <v>601201</v>
      </c>
      <c r="P585" s="195" t="s">
        <v>6899</v>
      </c>
      <c r="Q585" s="191" t="s">
        <v>2334</v>
      </c>
      <c r="R585" s="195" t="s">
        <v>2178</v>
      </c>
      <c r="S585" s="191" t="s">
        <v>2202</v>
      </c>
      <c r="T585" s="191" t="s">
        <v>2202</v>
      </c>
      <c r="U585" s="190" t="s">
        <v>2178</v>
      </c>
      <c r="V585" s="167" t="s">
        <v>2202</v>
      </c>
      <c r="W585" s="167" t="s">
        <v>2202</v>
      </c>
      <c r="X585" s="170" t="s">
        <v>6900</v>
      </c>
      <c r="Y585" s="170" t="s">
        <v>6893</v>
      </c>
      <c r="Z585" s="170" t="s">
        <v>6900</v>
      </c>
      <c r="AB585" s="184" t="s">
        <v>6919</v>
      </c>
      <c r="AC585" s="186" t="s">
        <v>1333</v>
      </c>
      <c r="AD585" s="170">
        <f>VLOOKUP(O585,CSAcctMap!A:B,2,FALSE)</f>
        <v>602505</v>
      </c>
      <c r="AE585" s="170" t="str">
        <f ca="1">VLOOKUP(AD585,CSAcctMap!B:F,5,FALSE)</f>
        <v>Health, Life, &amp; Disability</v>
      </c>
    </row>
    <row r="586" spans="1:31" x14ac:dyDescent="0.2">
      <c r="A586" s="170" t="str">
        <f t="shared" si="18"/>
        <v>700.602505.7551.00000.000.000.000</v>
      </c>
      <c r="B586" s="184" t="s">
        <v>6919</v>
      </c>
      <c r="C586" s="185" t="s">
        <v>4649</v>
      </c>
      <c r="D586" s="186" t="s">
        <v>3362</v>
      </c>
      <c r="E586" s="186" t="s">
        <v>1334</v>
      </c>
      <c r="F586" s="186" t="s">
        <v>2334</v>
      </c>
      <c r="G586" s="186" t="s">
        <v>2178</v>
      </c>
      <c r="H586" s="186" t="s">
        <v>2178</v>
      </c>
      <c r="I586" s="186" t="s">
        <v>2178</v>
      </c>
      <c r="J586" s="186" t="s">
        <v>974</v>
      </c>
      <c r="K586" s="184"/>
      <c r="L586" s="187" t="str">
        <f t="shared" si="19"/>
        <v>700.601201.6015.00000.000.0000.0000.000.0000.0000</v>
      </c>
      <c r="M586" s="187" t="s">
        <v>893</v>
      </c>
      <c r="N586" s="191">
        <v>700</v>
      </c>
      <c r="O586" s="189">
        <v>601201</v>
      </c>
      <c r="P586" s="195" t="s">
        <v>6901</v>
      </c>
      <c r="Q586" s="191" t="s">
        <v>2334</v>
      </c>
      <c r="R586" s="195" t="s">
        <v>2178</v>
      </c>
      <c r="S586" s="191" t="s">
        <v>2202</v>
      </c>
      <c r="T586" s="191" t="s">
        <v>2202</v>
      </c>
      <c r="U586" s="190" t="s">
        <v>2178</v>
      </c>
      <c r="V586" s="167" t="s">
        <v>2202</v>
      </c>
      <c r="W586" s="167" t="s">
        <v>2202</v>
      </c>
      <c r="X586" s="170" t="s">
        <v>6902</v>
      </c>
      <c r="Y586" s="170" t="s">
        <v>6893</v>
      </c>
      <c r="Z586" s="170" t="s">
        <v>6902</v>
      </c>
      <c r="AB586" s="184" t="s">
        <v>6919</v>
      </c>
      <c r="AC586" s="186" t="s">
        <v>1334</v>
      </c>
      <c r="AD586" s="170">
        <f>VLOOKUP(O586,CSAcctMap!A:B,2,FALSE)</f>
        <v>602505</v>
      </c>
      <c r="AE586" s="170" t="str">
        <f ca="1">VLOOKUP(AD586,CSAcctMap!B:F,5,FALSE)</f>
        <v>Health, Life, &amp; Disability</v>
      </c>
    </row>
    <row r="587" spans="1:31" x14ac:dyDescent="0.2">
      <c r="A587" s="170" t="str">
        <f t="shared" si="18"/>
        <v>700.602505.7710.00000.000.000.000</v>
      </c>
      <c r="B587" s="184" t="s">
        <v>6919</v>
      </c>
      <c r="C587" s="185" t="s">
        <v>4649</v>
      </c>
      <c r="D587" s="186" t="s">
        <v>3362</v>
      </c>
      <c r="E587" s="186" t="s">
        <v>1340</v>
      </c>
      <c r="F587" s="186" t="s">
        <v>2334</v>
      </c>
      <c r="G587" s="186" t="s">
        <v>2178</v>
      </c>
      <c r="H587" s="186" t="s">
        <v>2178</v>
      </c>
      <c r="I587" s="186" t="s">
        <v>2178</v>
      </c>
      <c r="J587" s="186" t="s">
        <v>6903</v>
      </c>
      <c r="K587" s="184"/>
      <c r="L587" s="187" t="str">
        <f t="shared" si="19"/>
        <v>700.601201.3812.00000.000.0000.0000.000.0000.0000</v>
      </c>
      <c r="M587" s="187" t="s">
        <v>893</v>
      </c>
      <c r="N587" s="191">
        <v>700</v>
      </c>
      <c r="O587" s="189">
        <v>601201</v>
      </c>
      <c r="P587" s="195" t="s">
        <v>6846</v>
      </c>
      <c r="Q587" s="191" t="s">
        <v>2334</v>
      </c>
      <c r="R587" s="195" t="s">
        <v>2178</v>
      </c>
      <c r="S587" s="191" t="s">
        <v>2202</v>
      </c>
      <c r="T587" s="191" t="s">
        <v>2202</v>
      </c>
      <c r="U587" s="190" t="s">
        <v>2178</v>
      </c>
      <c r="V587" s="167" t="s">
        <v>2202</v>
      </c>
      <c r="W587" s="167" t="s">
        <v>2202</v>
      </c>
      <c r="X587" s="170" t="s">
        <v>2111</v>
      </c>
      <c r="Y587" s="170" t="s">
        <v>6893</v>
      </c>
      <c r="Z587" s="170" t="s">
        <v>6904</v>
      </c>
      <c r="AB587" s="184" t="s">
        <v>6919</v>
      </c>
      <c r="AC587" s="186" t="s">
        <v>1340</v>
      </c>
      <c r="AD587" s="170">
        <f>VLOOKUP(O587,CSAcctMap!A:B,2,FALSE)</f>
        <v>602505</v>
      </c>
      <c r="AE587" s="170" t="str">
        <f ca="1">VLOOKUP(AD587,CSAcctMap!B:F,5,FALSE)</f>
        <v>Health, Life, &amp; Disability</v>
      </c>
    </row>
    <row r="588" spans="1:31" x14ac:dyDescent="0.2">
      <c r="A588" s="170" t="str">
        <f t="shared" si="18"/>
        <v>700.602505.7760.00000.000.000.000</v>
      </c>
      <c r="B588" s="184" t="s">
        <v>6919</v>
      </c>
      <c r="C588" s="185" t="s">
        <v>4649</v>
      </c>
      <c r="D588" s="186" t="s">
        <v>3362</v>
      </c>
      <c r="E588" s="186" t="s">
        <v>1341</v>
      </c>
      <c r="F588" s="186" t="s">
        <v>2334</v>
      </c>
      <c r="G588" s="186" t="s">
        <v>2178</v>
      </c>
      <c r="H588" s="186" t="s">
        <v>2178</v>
      </c>
      <c r="I588" s="186" t="s">
        <v>2178</v>
      </c>
      <c r="J588" s="186" t="s">
        <v>6905</v>
      </c>
      <c r="K588" s="184"/>
      <c r="L588" s="187" t="str">
        <f t="shared" si="19"/>
        <v>700.601201.3800.00000.000.0000.0000.000.0000.0000</v>
      </c>
      <c r="M588" s="187" t="s">
        <v>893</v>
      </c>
      <c r="N588" s="191">
        <v>700</v>
      </c>
      <c r="O588" s="189">
        <v>601201</v>
      </c>
      <c r="P588" s="195" t="s">
        <v>6840</v>
      </c>
      <c r="Q588" s="191" t="s">
        <v>2334</v>
      </c>
      <c r="R588" s="195" t="s">
        <v>2178</v>
      </c>
      <c r="S588" s="191" t="s">
        <v>2202</v>
      </c>
      <c r="T588" s="191" t="s">
        <v>2202</v>
      </c>
      <c r="U588" s="190" t="s">
        <v>2178</v>
      </c>
      <c r="V588" s="167" t="s">
        <v>2202</v>
      </c>
      <c r="W588" s="167" t="s">
        <v>2202</v>
      </c>
      <c r="X588" s="170" t="s">
        <v>6843</v>
      </c>
      <c r="Y588" s="170" t="s">
        <v>6893</v>
      </c>
      <c r="Z588" s="170" t="s">
        <v>6904</v>
      </c>
      <c r="AB588" s="184" t="s">
        <v>6919</v>
      </c>
      <c r="AC588" s="186" t="s">
        <v>1341</v>
      </c>
      <c r="AD588" s="170">
        <f>VLOOKUP(O588,CSAcctMap!A:B,2,FALSE)</f>
        <v>602505</v>
      </c>
      <c r="AE588" s="170" t="str">
        <f ca="1">VLOOKUP(AD588,CSAcctMap!B:F,5,FALSE)</f>
        <v>Health, Life, &amp; Disability</v>
      </c>
    </row>
    <row r="589" spans="1:31" x14ac:dyDescent="0.2">
      <c r="A589" s="170" t="str">
        <f t="shared" si="18"/>
        <v>700.602505.7900.00000.000.000.000</v>
      </c>
      <c r="B589" s="184" t="s">
        <v>6919</v>
      </c>
      <c r="C589" s="185" t="s">
        <v>4649</v>
      </c>
      <c r="D589" s="186" t="s">
        <v>3362</v>
      </c>
      <c r="E589" s="186" t="s">
        <v>1342</v>
      </c>
      <c r="F589" s="186" t="s">
        <v>2334</v>
      </c>
      <c r="G589" s="186" t="s">
        <v>2178</v>
      </c>
      <c r="H589" s="186" t="s">
        <v>2178</v>
      </c>
      <c r="I589" s="186" t="s">
        <v>2178</v>
      </c>
      <c r="J589" s="186" t="s">
        <v>741</v>
      </c>
      <c r="K589" s="184"/>
      <c r="L589" s="187" t="str">
        <f t="shared" si="19"/>
        <v>700.601201.6251.00000.000.0000.0000.000.0000.0000</v>
      </c>
      <c r="M589" s="187" t="s">
        <v>893</v>
      </c>
      <c r="N589" s="191">
        <v>700</v>
      </c>
      <c r="O589" s="189">
        <v>601201</v>
      </c>
      <c r="P589" s="195" t="s">
        <v>6906</v>
      </c>
      <c r="Q589" s="191" t="s">
        <v>2334</v>
      </c>
      <c r="R589" s="195" t="s">
        <v>2178</v>
      </c>
      <c r="S589" s="191" t="s">
        <v>2202</v>
      </c>
      <c r="T589" s="191" t="s">
        <v>2202</v>
      </c>
      <c r="U589" s="190" t="s">
        <v>2178</v>
      </c>
      <c r="V589" s="167" t="s">
        <v>2202</v>
      </c>
      <c r="W589" s="167" t="s">
        <v>2202</v>
      </c>
      <c r="X589" s="170" t="s">
        <v>6907</v>
      </c>
      <c r="Y589" s="170" t="s">
        <v>6893</v>
      </c>
      <c r="Z589" s="170" t="s">
        <v>6908</v>
      </c>
      <c r="AB589" s="184" t="s">
        <v>6919</v>
      </c>
      <c r="AC589" s="186" t="s">
        <v>1342</v>
      </c>
      <c r="AD589" s="170">
        <f>VLOOKUP(O589,CSAcctMap!A:B,2,FALSE)</f>
        <v>602505</v>
      </c>
      <c r="AE589" s="170" t="str">
        <f ca="1">VLOOKUP(AD589,CSAcctMap!B:F,5,FALSE)</f>
        <v>Health, Life, &amp; Disability</v>
      </c>
    </row>
    <row r="590" spans="1:31" x14ac:dyDescent="0.2">
      <c r="A590" s="170" t="str">
        <f t="shared" si="18"/>
        <v>700.602505.7360.00000.000.000.000</v>
      </c>
      <c r="B590" s="184" t="s">
        <v>6919</v>
      </c>
      <c r="C590" s="185" t="s">
        <v>4649</v>
      </c>
      <c r="D590" s="186" t="s">
        <v>3362</v>
      </c>
      <c r="E590" s="186" t="s">
        <v>23</v>
      </c>
      <c r="F590" s="186" t="s">
        <v>2334</v>
      </c>
      <c r="G590" s="186" t="s">
        <v>2178</v>
      </c>
      <c r="H590" s="186" t="s">
        <v>2178</v>
      </c>
      <c r="I590" s="186" t="s">
        <v>2178</v>
      </c>
      <c r="J590" s="186" t="s">
        <v>6909</v>
      </c>
      <c r="K590" s="184"/>
      <c r="L590" s="187" t="str">
        <f t="shared" si="19"/>
        <v>700.601201.1601.00000.000.0000.0000.000.0000.0000</v>
      </c>
      <c r="M590" s="187" t="s">
        <v>893</v>
      </c>
      <c r="N590" s="191">
        <v>700</v>
      </c>
      <c r="O590" s="189">
        <v>601201</v>
      </c>
      <c r="P590" s="195" t="s">
        <v>6910</v>
      </c>
      <c r="Q590" s="191" t="s">
        <v>2334</v>
      </c>
      <c r="R590" s="195" t="s">
        <v>2178</v>
      </c>
      <c r="S590" s="191" t="s">
        <v>2202</v>
      </c>
      <c r="T590" s="191" t="s">
        <v>2202</v>
      </c>
      <c r="U590" s="190" t="s">
        <v>2178</v>
      </c>
      <c r="V590" s="167" t="s">
        <v>2202</v>
      </c>
      <c r="W590" s="167" t="s">
        <v>2202</v>
      </c>
      <c r="X590" s="170" t="s">
        <v>6911</v>
      </c>
      <c r="Y590" s="170" t="s">
        <v>6893</v>
      </c>
      <c r="Z590" s="170" t="s">
        <v>6894</v>
      </c>
      <c r="AB590" s="184" t="s">
        <v>6919</v>
      </c>
      <c r="AC590" s="186" t="s">
        <v>23</v>
      </c>
      <c r="AD590" s="170">
        <f>VLOOKUP(O590,CSAcctMap!A:B,2,FALSE)</f>
        <v>602505</v>
      </c>
      <c r="AE590" s="170" t="str">
        <f ca="1">VLOOKUP(AD590,CSAcctMap!B:F,5,FALSE)</f>
        <v>Health, Life, &amp; Disability</v>
      </c>
    </row>
    <row r="591" spans="1:31" x14ac:dyDescent="0.2">
      <c r="A591" s="170" t="str">
        <f t="shared" si="18"/>
        <v>700.602510.7350.00000.000.000.000</v>
      </c>
      <c r="B591" s="184" t="s">
        <v>6920</v>
      </c>
      <c r="C591" s="185" t="s">
        <v>4649</v>
      </c>
      <c r="D591" s="186" t="s">
        <v>533</v>
      </c>
      <c r="E591" s="186" t="s">
        <v>22</v>
      </c>
      <c r="F591" s="186" t="s">
        <v>2334</v>
      </c>
      <c r="G591" s="186" t="s">
        <v>2178</v>
      </c>
      <c r="H591" s="186" t="s">
        <v>2178</v>
      </c>
      <c r="I591" s="186" t="s">
        <v>2178</v>
      </c>
      <c r="J591" s="186" t="s">
        <v>971</v>
      </c>
      <c r="K591" s="184"/>
      <c r="L591" s="187" t="str">
        <f t="shared" si="19"/>
        <v>700.601215.1100.00000.000.0000.0000.000.0000.0000</v>
      </c>
      <c r="M591" s="187" t="s">
        <v>27</v>
      </c>
      <c r="N591" s="191">
        <v>700</v>
      </c>
      <c r="O591" s="189">
        <v>601215</v>
      </c>
      <c r="P591" s="195" t="s">
        <v>6891</v>
      </c>
      <c r="Q591" s="191" t="s">
        <v>2334</v>
      </c>
      <c r="R591" s="195" t="s">
        <v>2178</v>
      </c>
      <c r="S591" s="191" t="s">
        <v>2202</v>
      </c>
      <c r="T591" s="191" t="s">
        <v>2202</v>
      </c>
      <c r="U591" s="190" t="s">
        <v>2178</v>
      </c>
      <c r="V591" s="167" t="s">
        <v>2202</v>
      </c>
      <c r="W591" s="167" t="s">
        <v>2202</v>
      </c>
      <c r="X591" s="170" t="s">
        <v>6892</v>
      </c>
      <c r="Y591" s="170" t="s">
        <v>6893</v>
      </c>
      <c r="Z591" s="170" t="s">
        <v>6894</v>
      </c>
      <c r="AB591" s="184" t="s">
        <v>6920</v>
      </c>
      <c r="AC591" s="186" t="s">
        <v>22</v>
      </c>
      <c r="AD591" s="170">
        <f>VLOOKUP(O591,CSAcctMap!A:B,2,FALSE)</f>
        <v>602510</v>
      </c>
      <c r="AE591" s="170" t="str">
        <f ca="1">VLOOKUP(AD591,CSAcctMap!B:F,5,FALSE)</f>
        <v>401k Contribution</v>
      </c>
    </row>
    <row r="592" spans="1:31" x14ac:dyDescent="0.2">
      <c r="A592" s="170" t="str">
        <f t="shared" si="18"/>
        <v>700.602510.7410.00000.000.000.000</v>
      </c>
      <c r="B592" s="184" t="s">
        <v>6920</v>
      </c>
      <c r="C592" s="185" t="s">
        <v>4649</v>
      </c>
      <c r="D592" s="186" t="s">
        <v>533</v>
      </c>
      <c r="E592" s="186" t="s">
        <v>1337</v>
      </c>
      <c r="F592" s="186" t="s">
        <v>2334</v>
      </c>
      <c r="G592" s="186" t="s">
        <v>2178</v>
      </c>
      <c r="H592" s="186" t="s">
        <v>2178</v>
      </c>
      <c r="I592" s="186" t="s">
        <v>2178</v>
      </c>
      <c r="J592" s="186" t="s">
        <v>3768</v>
      </c>
      <c r="K592" s="184"/>
      <c r="L592" s="187" t="str">
        <f t="shared" si="19"/>
        <v>700.601215.6051.00000.000.0000.0000.000.0000.0000</v>
      </c>
      <c r="M592" s="187" t="s">
        <v>27</v>
      </c>
      <c r="N592" s="191">
        <v>700</v>
      </c>
      <c r="O592" s="189">
        <v>601215</v>
      </c>
      <c r="P592" s="195" t="s">
        <v>6895</v>
      </c>
      <c r="Q592" s="191" t="s">
        <v>2334</v>
      </c>
      <c r="R592" s="195" t="s">
        <v>2178</v>
      </c>
      <c r="S592" s="191" t="s">
        <v>2202</v>
      </c>
      <c r="T592" s="191" t="s">
        <v>2202</v>
      </c>
      <c r="U592" s="190" t="s">
        <v>2178</v>
      </c>
      <c r="V592" s="167" t="s">
        <v>2202</v>
      </c>
      <c r="W592" s="167" t="s">
        <v>2202</v>
      </c>
      <c r="X592" s="170" t="s">
        <v>6896</v>
      </c>
      <c r="Y592" s="170" t="s">
        <v>6893</v>
      </c>
      <c r="Z592" s="170" t="s">
        <v>6896</v>
      </c>
      <c r="AB592" s="184" t="s">
        <v>6920</v>
      </c>
      <c r="AC592" s="186" t="s">
        <v>1337</v>
      </c>
      <c r="AD592" s="170">
        <f>VLOOKUP(O592,CSAcctMap!A:B,2,FALSE)</f>
        <v>602510</v>
      </c>
      <c r="AE592" s="170" t="str">
        <f ca="1">VLOOKUP(AD592,CSAcctMap!B:F,5,FALSE)</f>
        <v>401k Contribution</v>
      </c>
    </row>
    <row r="593" spans="1:31" x14ac:dyDescent="0.2">
      <c r="A593" s="170" t="str">
        <f t="shared" si="18"/>
        <v>700.602510.7520.00000.000.000.000</v>
      </c>
      <c r="B593" s="184" t="s">
        <v>6920</v>
      </c>
      <c r="C593" s="185" t="s">
        <v>4649</v>
      </c>
      <c r="D593" s="186" t="s">
        <v>533</v>
      </c>
      <c r="E593" s="186" t="s">
        <v>24</v>
      </c>
      <c r="F593" s="186" t="s">
        <v>2334</v>
      </c>
      <c r="G593" s="186" t="s">
        <v>2178</v>
      </c>
      <c r="H593" s="186" t="s">
        <v>2178</v>
      </c>
      <c r="I593" s="186" t="s">
        <v>2178</v>
      </c>
      <c r="J593" s="186" t="s">
        <v>3763</v>
      </c>
      <c r="K593" s="184"/>
      <c r="L593" s="187" t="str">
        <f t="shared" si="19"/>
        <v>700.601215.6201.00000.000.0000.0000.000.0000.0000</v>
      </c>
      <c r="M593" s="187" t="s">
        <v>27</v>
      </c>
      <c r="N593" s="191">
        <v>700</v>
      </c>
      <c r="O593" s="189">
        <v>601215</v>
      </c>
      <c r="P593" s="195" t="s">
        <v>6897</v>
      </c>
      <c r="Q593" s="191" t="s">
        <v>2334</v>
      </c>
      <c r="R593" s="195" t="s">
        <v>2178</v>
      </c>
      <c r="S593" s="191" t="s">
        <v>2202</v>
      </c>
      <c r="T593" s="191" t="s">
        <v>2202</v>
      </c>
      <c r="U593" s="190" t="s">
        <v>2178</v>
      </c>
      <c r="V593" s="167" t="s">
        <v>2202</v>
      </c>
      <c r="W593" s="167" t="s">
        <v>2202</v>
      </c>
      <c r="X593" s="170" t="s">
        <v>6898</v>
      </c>
      <c r="Y593" s="170" t="s">
        <v>6893</v>
      </c>
      <c r="Z593" s="170" t="s">
        <v>6898</v>
      </c>
      <c r="AB593" s="184" t="s">
        <v>6920</v>
      </c>
      <c r="AC593" s="186" t="s">
        <v>24</v>
      </c>
      <c r="AD593" s="170">
        <f>VLOOKUP(O593,CSAcctMap!A:B,2,FALSE)</f>
        <v>602510</v>
      </c>
      <c r="AE593" s="170" t="str">
        <f ca="1">VLOOKUP(AD593,CSAcctMap!B:F,5,FALSE)</f>
        <v>401k Contribution</v>
      </c>
    </row>
    <row r="594" spans="1:31" x14ac:dyDescent="0.2">
      <c r="A594" s="170" t="str">
        <f t="shared" si="18"/>
        <v>700.602510.7540.00000.000.000.000</v>
      </c>
      <c r="B594" s="184" t="s">
        <v>6920</v>
      </c>
      <c r="C594" s="185" t="s">
        <v>4649</v>
      </c>
      <c r="D594" s="186" t="s">
        <v>533</v>
      </c>
      <c r="E594" s="186" t="s">
        <v>1333</v>
      </c>
      <c r="F594" s="186" t="s">
        <v>2334</v>
      </c>
      <c r="G594" s="186" t="s">
        <v>2178</v>
      </c>
      <c r="H594" s="186" t="s">
        <v>2178</v>
      </c>
      <c r="I594" s="186" t="s">
        <v>2178</v>
      </c>
      <c r="J594" s="186" t="s">
        <v>727</v>
      </c>
      <c r="K594" s="184"/>
      <c r="L594" s="187" t="str">
        <f t="shared" si="19"/>
        <v>700.601215.6035.00000.000.0000.0000.000.0000.0000</v>
      </c>
      <c r="M594" s="187" t="s">
        <v>27</v>
      </c>
      <c r="N594" s="191">
        <v>700</v>
      </c>
      <c r="O594" s="189">
        <v>601215</v>
      </c>
      <c r="P594" s="195" t="s">
        <v>6899</v>
      </c>
      <c r="Q594" s="191" t="s">
        <v>2334</v>
      </c>
      <c r="R594" s="195" t="s">
        <v>2178</v>
      </c>
      <c r="S594" s="191" t="s">
        <v>2202</v>
      </c>
      <c r="T594" s="191" t="s">
        <v>2202</v>
      </c>
      <c r="U594" s="190" t="s">
        <v>2178</v>
      </c>
      <c r="V594" s="167" t="s">
        <v>2202</v>
      </c>
      <c r="W594" s="167" t="s">
        <v>2202</v>
      </c>
      <c r="X594" s="170" t="s">
        <v>6900</v>
      </c>
      <c r="Y594" s="170" t="s">
        <v>6893</v>
      </c>
      <c r="Z594" s="170" t="s">
        <v>6900</v>
      </c>
      <c r="AB594" s="184" t="s">
        <v>6920</v>
      </c>
      <c r="AC594" s="186" t="s">
        <v>1333</v>
      </c>
      <c r="AD594" s="170">
        <f>VLOOKUP(O594,CSAcctMap!A:B,2,FALSE)</f>
        <v>602510</v>
      </c>
      <c r="AE594" s="170" t="str">
        <f ca="1">VLOOKUP(AD594,CSAcctMap!B:F,5,FALSE)</f>
        <v>401k Contribution</v>
      </c>
    </row>
    <row r="595" spans="1:31" x14ac:dyDescent="0.2">
      <c r="A595" s="170" t="str">
        <f t="shared" si="18"/>
        <v>700.602510.7551.00000.000.000.000</v>
      </c>
      <c r="B595" s="184" t="s">
        <v>6920</v>
      </c>
      <c r="C595" s="185" t="s">
        <v>4649</v>
      </c>
      <c r="D595" s="186" t="s">
        <v>533</v>
      </c>
      <c r="E595" s="186" t="s">
        <v>1334</v>
      </c>
      <c r="F595" s="186" t="s">
        <v>2334</v>
      </c>
      <c r="G595" s="186" t="s">
        <v>2178</v>
      </c>
      <c r="H595" s="186" t="s">
        <v>2178</v>
      </c>
      <c r="I595" s="186" t="s">
        <v>2178</v>
      </c>
      <c r="J595" s="186" t="s">
        <v>974</v>
      </c>
      <c r="K595" s="184"/>
      <c r="L595" s="187" t="str">
        <f t="shared" si="19"/>
        <v>700.601215.6015.00000.000.0000.0000.000.0000.0000</v>
      </c>
      <c r="M595" s="187" t="s">
        <v>27</v>
      </c>
      <c r="N595" s="191">
        <v>700</v>
      </c>
      <c r="O595" s="189">
        <v>601215</v>
      </c>
      <c r="P595" s="195" t="s">
        <v>6901</v>
      </c>
      <c r="Q595" s="191" t="s">
        <v>2334</v>
      </c>
      <c r="R595" s="195" t="s">
        <v>2178</v>
      </c>
      <c r="S595" s="191" t="s">
        <v>2202</v>
      </c>
      <c r="T595" s="191" t="s">
        <v>2202</v>
      </c>
      <c r="U595" s="190" t="s">
        <v>2178</v>
      </c>
      <c r="V595" s="167" t="s">
        <v>2202</v>
      </c>
      <c r="W595" s="167" t="s">
        <v>2202</v>
      </c>
      <c r="X595" s="170" t="s">
        <v>6902</v>
      </c>
      <c r="Y595" s="170" t="s">
        <v>6893</v>
      </c>
      <c r="Z595" s="170" t="s">
        <v>6902</v>
      </c>
      <c r="AB595" s="184" t="s">
        <v>6920</v>
      </c>
      <c r="AC595" s="186" t="s">
        <v>1334</v>
      </c>
      <c r="AD595" s="170">
        <f>VLOOKUP(O595,CSAcctMap!A:B,2,FALSE)</f>
        <v>602510</v>
      </c>
      <c r="AE595" s="170" t="str">
        <f ca="1">VLOOKUP(AD595,CSAcctMap!B:F,5,FALSE)</f>
        <v>401k Contribution</v>
      </c>
    </row>
    <row r="596" spans="1:31" x14ac:dyDescent="0.2">
      <c r="A596" s="170" t="str">
        <f t="shared" si="18"/>
        <v>700.602510.7710.00000.000.000.000</v>
      </c>
      <c r="B596" s="184" t="s">
        <v>6920</v>
      </c>
      <c r="C596" s="185" t="s">
        <v>4649</v>
      </c>
      <c r="D596" s="186" t="s">
        <v>533</v>
      </c>
      <c r="E596" s="186" t="s">
        <v>1340</v>
      </c>
      <c r="F596" s="186" t="s">
        <v>2334</v>
      </c>
      <c r="G596" s="186" t="s">
        <v>2178</v>
      </c>
      <c r="H596" s="186" t="s">
        <v>2178</v>
      </c>
      <c r="I596" s="186" t="s">
        <v>2178</v>
      </c>
      <c r="J596" s="186" t="s">
        <v>6903</v>
      </c>
      <c r="K596" s="184"/>
      <c r="L596" s="187" t="str">
        <f t="shared" si="19"/>
        <v>700.601215.3812.00000.000.0000.0000.000.0000.0000</v>
      </c>
      <c r="M596" s="187" t="s">
        <v>27</v>
      </c>
      <c r="N596" s="191">
        <v>700</v>
      </c>
      <c r="O596" s="189">
        <v>601215</v>
      </c>
      <c r="P596" s="195" t="s">
        <v>6846</v>
      </c>
      <c r="Q596" s="191" t="s">
        <v>2334</v>
      </c>
      <c r="R596" s="195" t="s">
        <v>2178</v>
      </c>
      <c r="S596" s="191" t="s">
        <v>2202</v>
      </c>
      <c r="T596" s="191" t="s">
        <v>2202</v>
      </c>
      <c r="U596" s="190" t="s">
        <v>2178</v>
      </c>
      <c r="V596" s="167" t="s">
        <v>2202</v>
      </c>
      <c r="W596" s="167" t="s">
        <v>2202</v>
      </c>
      <c r="X596" s="170" t="s">
        <v>2111</v>
      </c>
      <c r="Y596" s="170" t="s">
        <v>6893</v>
      </c>
      <c r="Z596" s="170" t="s">
        <v>6904</v>
      </c>
      <c r="AB596" s="184" t="s">
        <v>6920</v>
      </c>
      <c r="AC596" s="186" t="s">
        <v>1340</v>
      </c>
      <c r="AD596" s="170">
        <f>VLOOKUP(O596,CSAcctMap!A:B,2,FALSE)</f>
        <v>602510</v>
      </c>
      <c r="AE596" s="170" t="str">
        <f ca="1">VLOOKUP(AD596,CSAcctMap!B:F,5,FALSE)</f>
        <v>401k Contribution</v>
      </c>
    </row>
    <row r="597" spans="1:31" x14ac:dyDescent="0.2">
      <c r="A597" s="170" t="str">
        <f t="shared" si="18"/>
        <v>700.602510.7760.00000.000.000.000</v>
      </c>
      <c r="B597" s="184" t="s">
        <v>6920</v>
      </c>
      <c r="C597" s="185" t="s">
        <v>4649</v>
      </c>
      <c r="D597" s="186" t="s">
        <v>533</v>
      </c>
      <c r="E597" s="186" t="s">
        <v>1341</v>
      </c>
      <c r="F597" s="186" t="s">
        <v>2334</v>
      </c>
      <c r="G597" s="186" t="s">
        <v>2178</v>
      </c>
      <c r="H597" s="186" t="s">
        <v>2178</v>
      </c>
      <c r="I597" s="186" t="s">
        <v>2178</v>
      </c>
      <c r="J597" s="186" t="s">
        <v>6905</v>
      </c>
      <c r="K597" s="184"/>
      <c r="L597" s="187" t="str">
        <f t="shared" si="19"/>
        <v>700.601215.3800.00000.000.0000.0000.000.0000.0000</v>
      </c>
      <c r="M597" s="187" t="s">
        <v>27</v>
      </c>
      <c r="N597" s="191">
        <v>700</v>
      </c>
      <c r="O597" s="189">
        <v>601215</v>
      </c>
      <c r="P597" s="195" t="s">
        <v>6840</v>
      </c>
      <c r="Q597" s="191" t="s">
        <v>2334</v>
      </c>
      <c r="R597" s="195" t="s">
        <v>2178</v>
      </c>
      <c r="S597" s="191" t="s">
        <v>2202</v>
      </c>
      <c r="T597" s="191" t="s">
        <v>2202</v>
      </c>
      <c r="U597" s="190" t="s">
        <v>2178</v>
      </c>
      <c r="V597" s="167" t="s">
        <v>2202</v>
      </c>
      <c r="W597" s="167" t="s">
        <v>2202</v>
      </c>
      <c r="X597" s="170" t="s">
        <v>6843</v>
      </c>
      <c r="Y597" s="170" t="s">
        <v>6893</v>
      </c>
      <c r="Z597" s="170" t="s">
        <v>6904</v>
      </c>
      <c r="AB597" s="184" t="s">
        <v>6920</v>
      </c>
      <c r="AC597" s="186" t="s">
        <v>1341</v>
      </c>
      <c r="AD597" s="170">
        <f>VLOOKUP(O597,CSAcctMap!A:B,2,FALSE)</f>
        <v>602510</v>
      </c>
      <c r="AE597" s="170" t="str">
        <f ca="1">VLOOKUP(AD597,CSAcctMap!B:F,5,FALSE)</f>
        <v>401k Contribution</v>
      </c>
    </row>
    <row r="598" spans="1:31" x14ac:dyDescent="0.2">
      <c r="A598" s="170" t="str">
        <f t="shared" si="18"/>
        <v>700.602510.7900.00000.000.000.000</v>
      </c>
      <c r="B598" s="184" t="s">
        <v>6920</v>
      </c>
      <c r="C598" s="185" t="s">
        <v>4649</v>
      </c>
      <c r="D598" s="186" t="s">
        <v>533</v>
      </c>
      <c r="E598" s="186" t="s">
        <v>1342</v>
      </c>
      <c r="F598" s="186" t="s">
        <v>2334</v>
      </c>
      <c r="G598" s="186" t="s">
        <v>2178</v>
      </c>
      <c r="H598" s="186" t="s">
        <v>2178</v>
      </c>
      <c r="I598" s="186" t="s">
        <v>2178</v>
      </c>
      <c r="J598" s="186" t="s">
        <v>741</v>
      </c>
      <c r="K598" s="184"/>
      <c r="L598" s="187" t="str">
        <f t="shared" si="19"/>
        <v>700.601215.6251.00000.000.0000.0000.000.0000.0000</v>
      </c>
      <c r="M598" s="187" t="s">
        <v>27</v>
      </c>
      <c r="N598" s="191">
        <v>700</v>
      </c>
      <c r="O598" s="189">
        <v>601215</v>
      </c>
      <c r="P598" s="195" t="s">
        <v>6906</v>
      </c>
      <c r="Q598" s="191" t="s">
        <v>2334</v>
      </c>
      <c r="R598" s="195" t="s">
        <v>2178</v>
      </c>
      <c r="S598" s="191" t="s">
        <v>2202</v>
      </c>
      <c r="T598" s="191" t="s">
        <v>2202</v>
      </c>
      <c r="U598" s="190" t="s">
        <v>2178</v>
      </c>
      <c r="V598" s="167" t="s">
        <v>2202</v>
      </c>
      <c r="W598" s="167" t="s">
        <v>2202</v>
      </c>
      <c r="X598" s="170" t="s">
        <v>6907</v>
      </c>
      <c r="Y598" s="170" t="s">
        <v>6893</v>
      </c>
      <c r="Z598" s="170" t="s">
        <v>6908</v>
      </c>
      <c r="AB598" s="184" t="s">
        <v>6920</v>
      </c>
      <c r="AC598" s="186" t="s">
        <v>1342</v>
      </c>
      <c r="AD598" s="170">
        <f>VLOOKUP(O598,CSAcctMap!A:B,2,FALSE)</f>
        <v>602510</v>
      </c>
      <c r="AE598" s="170" t="str">
        <f ca="1">VLOOKUP(AD598,CSAcctMap!B:F,5,FALSE)</f>
        <v>401k Contribution</v>
      </c>
    </row>
    <row r="599" spans="1:31" x14ac:dyDescent="0.2">
      <c r="A599" s="170" t="str">
        <f t="shared" si="18"/>
        <v>700.602510.7360.00000.000.000.000</v>
      </c>
      <c r="B599" s="184" t="s">
        <v>6920</v>
      </c>
      <c r="C599" s="185" t="s">
        <v>4649</v>
      </c>
      <c r="D599" s="186" t="s">
        <v>533</v>
      </c>
      <c r="E599" s="186" t="s">
        <v>23</v>
      </c>
      <c r="F599" s="186" t="s">
        <v>2334</v>
      </c>
      <c r="G599" s="186" t="s">
        <v>2178</v>
      </c>
      <c r="H599" s="186" t="s">
        <v>2178</v>
      </c>
      <c r="I599" s="186" t="s">
        <v>2178</v>
      </c>
      <c r="J599" s="186" t="s">
        <v>6909</v>
      </c>
      <c r="K599" s="184"/>
      <c r="L599" s="187" t="str">
        <f t="shared" si="19"/>
        <v>700.601215.1601.00000.000.0000.0000.000.0000.0000</v>
      </c>
      <c r="M599" s="187" t="s">
        <v>27</v>
      </c>
      <c r="N599" s="191">
        <v>700</v>
      </c>
      <c r="O599" s="189">
        <v>601215</v>
      </c>
      <c r="P599" s="195" t="s">
        <v>6910</v>
      </c>
      <c r="Q599" s="191" t="s">
        <v>2334</v>
      </c>
      <c r="R599" s="195" t="s">
        <v>2178</v>
      </c>
      <c r="S599" s="191" t="s">
        <v>2202</v>
      </c>
      <c r="T599" s="191" t="s">
        <v>2202</v>
      </c>
      <c r="U599" s="190" t="s">
        <v>2178</v>
      </c>
      <c r="V599" s="167" t="s">
        <v>2202</v>
      </c>
      <c r="W599" s="167" t="s">
        <v>2202</v>
      </c>
      <c r="X599" s="170" t="s">
        <v>6911</v>
      </c>
      <c r="Y599" s="170" t="s">
        <v>6893</v>
      </c>
      <c r="Z599" s="170" t="s">
        <v>6894</v>
      </c>
      <c r="AB599" s="184" t="s">
        <v>6920</v>
      </c>
      <c r="AC599" s="186" t="s">
        <v>23</v>
      </c>
      <c r="AD599" s="170">
        <f>VLOOKUP(O599,CSAcctMap!A:B,2,FALSE)</f>
        <v>602510</v>
      </c>
      <c r="AE599" s="170" t="str">
        <f ca="1">VLOOKUP(AD599,CSAcctMap!B:F,5,FALSE)</f>
        <v>401k Contribution</v>
      </c>
    </row>
    <row r="600" spans="1:31" x14ac:dyDescent="0.2">
      <c r="A600" s="170" t="str">
        <f t="shared" si="18"/>
        <v>700.602515.7900.00000.000.000.000</v>
      </c>
      <c r="B600" s="184" t="s">
        <v>6921</v>
      </c>
      <c r="C600" s="185" t="s">
        <v>4649</v>
      </c>
      <c r="D600" s="186" t="s">
        <v>3111</v>
      </c>
      <c r="E600" s="186" t="s">
        <v>1342</v>
      </c>
      <c r="F600" s="186" t="s">
        <v>2334</v>
      </c>
      <c r="G600" s="186" t="s">
        <v>2178</v>
      </c>
      <c r="H600" s="186" t="s">
        <v>2178</v>
      </c>
      <c r="I600" s="186" t="s">
        <v>2178</v>
      </c>
      <c r="J600" s="186" t="s">
        <v>741</v>
      </c>
      <c r="K600" s="184"/>
      <c r="L600" s="187" t="str">
        <f t="shared" si="19"/>
        <v>700.601245.6251.00000.000.0000.0000.000.0000.0000</v>
      </c>
      <c r="M600" s="187" t="s">
        <v>33</v>
      </c>
      <c r="N600" s="191">
        <v>700</v>
      </c>
      <c r="O600" s="189">
        <v>601245</v>
      </c>
      <c r="P600" s="195" t="s">
        <v>6906</v>
      </c>
      <c r="Q600" s="191" t="s">
        <v>2334</v>
      </c>
      <c r="R600" s="195" t="s">
        <v>2178</v>
      </c>
      <c r="S600" s="191" t="s">
        <v>2202</v>
      </c>
      <c r="T600" s="191" t="s">
        <v>2202</v>
      </c>
      <c r="U600" s="190" t="s">
        <v>2178</v>
      </c>
      <c r="V600" s="167" t="s">
        <v>2202</v>
      </c>
      <c r="W600" s="167" t="s">
        <v>2202</v>
      </c>
      <c r="X600" s="170" t="s">
        <v>6907</v>
      </c>
      <c r="Y600" s="170" t="s">
        <v>6893</v>
      </c>
      <c r="Z600" s="170" t="s">
        <v>6908</v>
      </c>
      <c r="AB600" s="184" t="s">
        <v>6921</v>
      </c>
      <c r="AC600" s="186" t="s">
        <v>1342</v>
      </c>
      <c r="AD600" s="170">
        <f>VLOOKUP(O600,CSAcctMap!A:B,2,FALSE)</f>
        <v>602515</v>
      </c>
      <c r="AE600" s="170" t="str">
        <f ca="1">VLOOKUP(AD600,CSAcctMap!B:F,5,FALSE)</f>
        <v>ESOP Compensation Expense</v>
      </c>
    </row>
    <row r="601" spans="1:31" x14ac:dyDescent="0.2">
      <c r="A601" s="170" t="str">
        <f t="shared" si="18"/>
        <v>700.602520.7900.00000.000.000.000</v>
      </c>
      <c r="B601" s="184" t="s">
        <v>6922</v>
      </c>
      <c r="C601" s="185" t="s">
        <v>4649</v>
      </c>
      <c r="D601" s="186" t="s">
        <v>3079</v>
      </c>
      <c r="E601" s="186" t="s">
        <v>1342</v>
      </c>
      <c r="F601" s="186" t="s">
        <v>2334</v>
      </c>
      <c r="G601" s="186" t="s">
        <v>2178</v>
      </c>
      <c r="H601" s="186" t="s">
        <v>2178</v>
      </c>
      <c r="I601" s="186" t="s">
        <v>2178</v>
      </c>
      <c r="J601" s="186" t="s">
        <v>741</v>
      </c>
      <c r="K601" s="184"/>
      <c r="L601" s="187" t="str">
        <f t="shared" si="19"/>
        <v>700.601235.6251.00000.000.0000.0000.000.0000.0000</v>
      </c>
      <c r="M601" s="187" t="s">
        <v>31</v>
      </c>
      <c r="N601" s="191">
        <v>700</v>
      </c>
      <c r="O601" s="189">
        <v>601235</v>
      </c>
      <c r="P601" s="195" t="s">
        <v>6906</v>
      </c>
      <c r="Q601" s="191" t="s">
        <v>2334</v>
      </c>
      <c r="R601" s="195" t="s">
        <v>2178</v>
      </c>
      <c r="S601" s="191" t="s">
        <v>2202</v>
      </c>
      <c r="T601" s="191" t="s">
        <v>2202</v>
      </c>
      <c r="U601" s="190" t="s">
        <v>2178</v>
      </c>
      <c r="V601" s="167" t="s">
        <v>2202</v>
      </c>
      <c r="W601" s="167" t="s">
        <v>2202</v>
      </c>
      <c r="X601" s="170" t="s">
        <v>6907</v>
      </c>
      <c r="Y601" s="170" t="s">
        <v>6893</v>
      </c>
      <c r="Z601" s="170" t="s">
        <v>6908</v>
      </c>
      <c r="AB601" s="184" t="s">
        <v>6922</v>
      </c>
      <c r="AC601" s="186" t="s">
        <v>1342</v>
      </c>
      <c r="AD601" s="170">
        <f>VLOOKUP(O601,CSAcctMap!A:B,2,FALSE)</f>
        <v>602520</v>
      </c>
      <c r="AE601" s="170" t="str">
        <f ca="1">VLOOKUP(AD601,CSAcctMap!B:F,5,FALSE)</f>
        <v>Shared ESOP Costs</v>
      </c>
    </row>
    <row r="602" spans="1:31" x14ac:dyDescent="0.2">
      <c r="A602" s="170" t="str">
        <f t="shared" si="18"/>
        <v>700.602525.7900.00000.000.000.000</v>
      </c>
      <c r="B602" s="184" t="s">
        <v>6923</v>
      </c>
      <c r="C602" s="185" t="s">
        <v>4649</v>
      </c>
      <c r="D602" s="186" t="s">
        <v>3363</v>
      </c>
      <c r="E602" s="186" t="s">
        <v>1342</v>
      </c>
      <c r="F602" s="186" t="s">
        <v>2334</v>
      </c>
      <c r="G602" s="186" t="s">
        <v>2178</v>
      </c>
      <c r="H602" s="186" t="s">
        <v>2178</v>
      </c>
      <c r="I602" s="186" t="s">
        <v>2178</v>
      </c>
      <c r="J602" s="186" t="s">
        <v>741</v>
      </c>
      <c r="K602" s="184"/>
      <c r="L602" s="187" t="str">
        <f t="shared" si="19"/>
        <v>700.601225.6251.00000.000.0000.0000.000.0000.0000</v>
      </c>
      <c r="M602" s="187" t="s">
        <v>29</v>
      </c>
      <c r="N602" s="191">
        <v>700</v>
      </c>
      <c r="O602" s="189">
        <v>601225</v>
      </c>
      <c r="P602" s="195" t="s">
        <v>6906</v>
      </c>
      <c r="Q602" s="191" t="s">
        <v>2334</v>
      </c>
      <c r="R602" s="195" t="s">
        <v>2178</v>
      </c>
      <c r="S602" s="191" t="s">
        <v>2202</v>
      </c>
      <c r="T602" s="191" t="s">
        <v>2202</v>
      </c>
      <c r="U602" s="190" t="s">
        <v>2178</v>
      </c>
      <c r="V602" s="167" t="s">
        <v>2202</v>
      </c>
      <c r="W602" s="167" t="s">
        <v>2202</v>
      </c>
      <c r="X602" s="170" t="s">
        <v>6907</v>
      </c>
      <c r="Y602" s="170" t="s">
        <v>6893</v>
      </c>
      <c r="Z602" s="170" t="s">
        <v>6908</v>
      </c>
      <c r="AB602" s="184" t="s">
        <v>6923</v>
      </c>
      <c r="AC602" s="186" t="s">
        <v>1342</v>
      </c>
      <c r="AD602" s="170">
        <f>VLOOKUP(O602,CSAcctMap!A:B,2,FALSE)</f>
        <v>602525</v>
      </c>
      <c r="AE602" s="170" t="str">
        <f ca="1">VLOOKUP(AD602,CSAcctMap!B:F,5,FALSE)</f>
        <v>Pension Contribution</v>
      </c>
    </row>
    <row r="603" spans="1:31" x14ac:dyDescent="0.2">
      <c r="A603" s="170" t="str">
        <f t="shared" si="18"/>
        <v>700.602535.7900.00000.000.000.000</v>
      </c>
      <c r="B603" s="184" t="s">
        <v>6924</v>
      </c>
      <c r="C603" s="185" t="s">
        <v>4649</v>
      </c>
      <c r="D603" s="186" t="s">
        <v>3949</v>
      </c>
      <c r="E603" s="186" t="s">
        <v>1342</v>
      </c>
      <c r="F603" s="186" t="s">
        <v>2334</v>
      </c>
      <c r="G603" s="186" t="s">
        <v>2178</v>
      </c>
      <c r="H603" s="186" t="s">
        <v>2178</v>
      </c>
      <c r="I603" s="186" t="s">
        <v>2178</v>
      </c>
      <c r="J603" s="186" t="s">
        <v>741</v>
      </c>
      <c r="K603" s="184"/>
      <c r="L603" s="187" t="str">
        <f t="shared" si="19"/>
        <v>700.601320.6251.00000.000.0000.0000.000.0000.0000</v>
      </c>
      <c r="M603" s="187" t="s">
        <v>4252</v>
      </c>
      <c r="N603" s="191">
        <v>700</v>
      </c>
      <c r="O603" s="189">
        <v>601320</v>
      </c>
      <c r="P603" s="195" t="s">
        <v>6906</v>
      </c>
      <c r="Q603" s="191" t="s">
        <v>2334</v>
      </c>
      <c r="R603" s="195" t="s">
        <v>2178</v>
      </c>
      <c r="S603" s="191" t="s">
        <v>2202</v>
      </c>
      <c r="T603" s="191" t="s">
        <v>2202</v>
      </c>
      <c r="U603" s="190" t="s">
        <v>2178</v>
      </c>
      <c r="V603" s="167" t="s">
        <v>2202</v>
      </c>
      <c r="W603" s="167" t="s">
        <v>2202</v>
      </c>
      <c r="X603" s="170" t="s">
        <v>6907</v>
      </c>
      <c r="Y603" s="170" t="s">
        <v>6893</v>
      </c>
      <c r="Z603" s="170" t="s">
        <v>6908</v>
      </c>
      <c r="AB603" s="184" t="s">
        <v>6924</v>
      </c>
      <c r="AC603" s="186" t="s">
        <v>1342</v>
      </c>
      <c r="AD603" s="170">
        <f>VLOOKUP(O603,CSAcctMap!A:B,2,FALSE)</f>
        <v>602535</v>
      </c>
      <c r="AE603" s="170" t="str">
        <f ca="1">VLOOKUP(AD603,CSAcctMap!B:F,5,FALSE)</f>
        <v>Personnel Ads</v>
      </c>
    </row>
    <row r="604" spans="1:31" x14ac:dyDescent="0.2">
      <c r="A604" s="170" t="str">
        <f t="shared" si="18"/>
        <v>700.602540.7900.00000.000.000.000</v>
      </c>
      <c r="B604" s="184" t="s">
        <v>6925</v>
      </c>
      <c r="C604" s="185" t="s">
        <v>4649</v>
      </c>
      <c r="D604" s="186" t="s">
        <v>3947</v>
      </c>
      <c r="E604" s="186" t="s">
        <v>1342</v>
      </c>
      <c r="F604" s="186" t="s">
        <v>2334</v>
      </c>
      <c r="G604" s="186" t="s">
        <v>2178</v>
      </c>
      <c r="H604" s="186" t="s">
        <v>2178</v>
      </c>
      <c r="I604" s="186" t="s">
        <v>2178</v>
      </c>
      <c r="J604" s="186" t="s">
        <v>741</v>
      </c>
      <c r="K604" s="184"/>
      <c r="L604" s="187" t="str">
        <f t="shared" si="19"/>
        <v>700.601201.6251.00000.000.0000.0000.000.0000.0000</v>
      </c>
      <c r="M604" s="187" t="s">
        <v>893</v>
      </c>
      <c r="N604" s="191">
        <v>700</v>
      </c>
      <c r="O604" s="189">
        <v>601201</v>
      </c>
      <c r="P604" s="195" t="s">
        <v>6906</v>
      </c>
      <c r="Q604" s="191" t="s">
        <v>2334</v>
      </c>
      <c r="R604" s="195" t="s">
        <v>2178</v>
      </c>
      <c r="S604" s="191" t="s">
        <v>2202</v>
      </c>
      <c r="T604" s="191" t="s">
        <v>2202</v>
      </c>
      <c r="U604" s="190" t="s">
        <v>2178</v>
      </c>
      <c r="V604" s="167" t="s">
        <v>2202</v>
      </c>
      <c r="W604" s="167" t="s">
        <v>2202</v>
      </c>
      <c r="X604" s="170" t="s">
        <v>6907</v>
      </c>
      <c r="Y604" s="170" t="s">
        <v>6893</v>
      </c>
      <c r="Z604" s="170" t="s">
        <v>6908</v>
      </c>
      <c r="AB604" s="184" t="s">
        <v>6925</v>
      </c>
      <c r="AC604" s="186" t="s">
        <v>1342</v>
      </c>
      <c r="AD604" s="170">
        <f>VLOOKUP(O604,CSAcctMap!A:B,2,FALSE)</f>
        <v>602505</v>
      </c>
      <c r="AE604" s="170" t="str">
        <f ca="1">VLOOKUP(AD604,CSAcctMap!B:F,5,FALSE)</f>
        <v>Health, Life, &amp; Disability</v>
      </c>
    </row>
    <row r="605" spans="1:31" x14ac:dyDescent="0.2">
      <c r="A605" s="170" t="str">
        <f t="shared" si="18"/>
        <v>700.602550.7350.00000.000.000.000</v>
      </c>
      <c r="B605" s="184" t="s">
        <v>6926</v>
      </c>
      <c r="C605" s="185" t="s">
        <v>4649</v>
      </c>
      <c r="D605" s="186" t="s">
        <v>534</v>
      </c>
      <c r="E605" s="186" t="s">
        <v>22</v>
      </c>
      <c r="F605" s="186" t="s">
        <v>2334</v>
      </c>
      <c r="G605" s="186" t="s">
        <v>2178</v>
      </c>
      <c r="H605" s="186" t="s">
        <v>2178</v>
      </c>
      <c r="I605" s="186" t="s">
        <v>2178</v>
      </c>
      <c r="J605" s="186" t="s">
        <v>971</v>
      </c>
      <c r="K605" s="184"/>
      <c r="L605" s="187" t="str">
        <f t="shared" si="19"/>
        <v>700.601205.1100.00000.000.0000.0000.000.0000.0000</v>
      </c>
      <c r="M605" s="187" t="s">
        <v>43</v>
      </c>
      <c r="N605" s="191">
        <v>700</v>
      </c>
      <c r="O605" s="189">
        <v>601205</v>
      </c>
      <c r="P605" s="195" t="s">
        <v>6891</v>
      </c>
      <c r="Q605" s="191" t="s">
        <v>2334</v>
      </c>
      <c r="R605" s="195" t="s">
        <v>2178</v>
      </c>
      <c r="S605" s="191" t="s">
        <v>2202</v>
      </c>
      <c r="T605" s="191" t="s">
        <v>2202</v>
      </c>
      <c r="U605" s="190" t="s">
        <v>2178</v>
      </c>
      <c r="V605" s="167" t="s">
        <v>2202</v>
      </c>
      <c r="W605" s="167" t="s">
        <v>2202</v>
      </c>
      <c r="X605" s="170" t="s">
        <v>6892</v>
      </c>
      <c r="Y605" s="170" t="s">
        <v>6893</v>
      </c>
      <c r="Z605" s="170" t="s">
        <v>6894</v>
      </c>
      <c r="AB605" s="184" t="s">
        <v>6926</v>
      </c>
      <c r="AC605" s="186" t="s">
        <v>22</v>
      </c>
      <c r="AD605" s="170">
        <f>VLOOKUP(O605,CSAcctMap!A:B,2,FALSE)</f>
        <v>602550</v>
      </c>
      <c r="AE605" s="170" t="str">
        <f ca="1">VLOOKUP(AD605,CSAcctMap!B:F,5,FALSE)</f>
        <v>Payroll Taxes</v>
      </c>
    </row>
    <row r="606" spans="1:31" x14ac:dyDescent="0.2">
      <c r="A606" s="170" t="str">
        <f t="shared" si="18"/>
        <v>700.602550.7410.00000.000.000.000</v>
      </c>
      <c r="B606" s="184" t="s">
        <v>6926</v>
      </c>
      <c r="C606" s="185" t="s">
        <v>4649</v>
      </c>
      <c r="D606" s="186" t="s">
        <v>534</v>
      </c>
      <c r="E606" s="186" t="s">
        <v>1337</v>
      </c>
      <c r="F606" s="186" t="s">
        <v>2334</v>
      </c>
      <c r="G606" s="186" t="s">
        <v>2178</v>
      </c>
      <c r="H606" s="186" t="s">
        <v>2178</v>
      </c>
      <c r="I606" s="186" t="s">
        <v>2178</v>
      </c>
      <c r="J606" s="186" t="s">
        <v>3768</v>
      </c>
      <c r="K606" s="184"/>
      <c r="L606" s="187" t="str">
        <f t="shared" si="19"/>
        <v>700.601205.6051.00000.000.0000.0000.000.0000.0000</v>
      </c>
      <c r="M606" s="187" t="s">
        <v>43</v>
      </c>
      <c r="N606" s="191">
        <v>700</v>
      </c>
      <c r="O606" s="189">
        <v>601205</v>
      </c>
      <c r="P606" s="195" t="s">
        <v>6895</v>
      </c>
      <c r="Q606" s="191" t="s">
        <v>2334</v>
      </c>
      <c r="R606" s="195" t="s">
        <v>2178</v>
      </c>
      <c r="S606" s="191" t="s">
        <v>2202</v>
      </c>
      <c r="T606" s="191" t="s">
        <v>2202</v>
      </c>
      <c r="U606" s="190" t="s">
        <v>2178</v>
      </c>
      <c r="V606" s="167" t="s">
        <v>2202</v>
      </c>
      <c r="W606" s="167" t="s">
        <v>2202</v>
      </c>
      <c r="X606" s="170" t="s">
        <v>6896</v>
      </c>
      <c r="Y606" s="170" t="s">
        <v>6893</v>
      </c>
      <c r="Z606" s="170" t="s">
        <v>6896</v>
      </c>
      <c r="AB606" s="184" t="s">
        <v>6926</v>
      </c>
      <c r="AC606" s="186" t="s">
        <v>1337</v>
      </c>
      <c r="AD606" s="170">
        <f>VLOOKUP(O606,CSAcctMap!A:B,2,FALSE)</f>
        <v>602550</v>
      </c>
      <c r="AE606" s="170" t="str">
        <f ca="1">VLOOKUP(AD606,CSAcctMap!B:F,5,FALSE)</f>
        <v>Payroll Taxes</v>
      </c>
    </row>
    <row r="607" spans="1:31" x14ac:dyDescent="0.2">
      <c r="A607" s="170" t="str">
        <f t="shared" si="18"/>
        <v>700.602550.7520.00000.000.000.000</v>
      </c>
      <c r="B607" s="184" t="s">
        <v>6926</v>
      </c>
      <c r="C607" s="185" t="s">
        <v>4649</v>
      </c>
      <c r="D607" s="186" t="s">
        <v>534</v>
      </c>
      <c r="E607" s="186" t="s">
        <v>24</v>
      </c>
      <c r="F607" s="186" t="s">
        <v>2334</v>
      </c>
      <c r="G607" s="186" t="s">
        <v>2178</v>
      </c>
      <c r="H607" s="186" t="s">
        <v>2178</v>
      </c>
      <c r="I607" s="186" t="s">
        <v>2178</v>
      </c>
      <c r="J607" s="186" t="s">
        <v>3763</v>
      </c>
      <c r="K607" s="184"/>
      <c r="L607" s="187" t="str">
        <f t="shared" si="19"/>
        <v>700.601205.6201.00000.000.0000.0000.000.0000.0000</v>
      </c>
      <c r="M607" s="187" t="s">
        <v>43</v>
      </c>
      <c r="N607" s="191">
        <v>700</v>
      </c>
      <c r="O607" s="189">
        <v>601205</v>
      </c>
      <c r="P607" s="195" t="s">
        <v>6897</v>
      </c>
      <c r="Q607" s="191" t="s">
        <v>2334</v>
      </c>
      <c r="R607" s="195" t="s">
        <v>2178</v>
      </c>
      <c r="S607" s="191" t="s">
        <v>2202</v>
      </c>
      <c r="T607" s="191" t="s">
        <v>2202</v>
      </c>
      <c r="U607" s="190" t="s">
        <v>2178</v>
      </c>
      <c r="V607" s="167" t="s">
        <v>2202</v>
      </c>
      <c r="W607" s="167" t="s">
        <v>2202</v>
      </c>
      <c r="X607" s="170" t="s">
        <v>6898</v>
      </c>
      <c r="Y607" s="170" t="s">
        <v>6893</v>
      </c>
      <c r="Z607" s="170" t="s">
        <v>6898</v>
      </c>
      <c r="AB607" s="184" t="s">
        <v>6926</v>
      </c>
      <c r="AC607" s="186" t="s">
        <v>24</v>
      </c>
      <c r="AD607" s="170">
        <f>VLOOKUP(O607,CSAcctMap!A:B,2,FALSE)</f>
        <v>602550</v>
      </c>
      <c r="AE607" s="170" t="str">
        <f ca="1">VLOOKUP(AD607,CSAcctMap!B:F,5,FALSE)</f>
        <v>Payroll Taxes</v>
      </c>
    </row>
    <row r="608" spans="1:31" x14ac:dyDescent="0.2">
      <c r="A608" s="170" t="str">
        <f t="shared" si="18"/>
        <v>700.602550.7540.00000.000.000.000</v>
      </c>
      <c r="B608" s="184" t="s">
        <v>6926</v>
      </c>
      <c r="C608" s="185" t="s">
        <v>4649</v>
      </c>
      <c r="D608" s="186" t="s">
        <v>534</v>
      </c>
      <c r="E608" s="186" t="s">
        <v>1333</v>
      </c>
      <c r="F608" s="186" t="s">
        <v>2334</v>
      </c>
      <c r="G608" s="186" t="s">
        <v>2178</v>
      </c>
      <c r="H608" s="186" t="s">
        <v>2178</v>
      </c>
      <c r="I608" s="186" t="s">
        <v>2178</v>
      </c>
      <c r="J608" s="186" t="s">
        <v>727</v>
      </c>
      <c r="K608" s="184"/>
      <c r="L608" s="187" t="str">
        <f t="shared" si="19"/>
        <v>700.601205.6035.00000.000.0000.0000.000.0000.0000</v>
      </c>
      <c r="M608" s="187" t="s">
        <v>43</v>
      </c>
      <c r="N608" s="191">
        <v>700</v>
      </c>
      <c r="O608" s="189">
        <v>601205</v>
      </c>
      <c r="P608" s="195" t="s">
        <v>6899</v>
      </c>
      <c r="Q608" s="191" t="s">
        <v>2334</v>
      </c>
      <c r="R608" s="195" t="s">
        <v>2178</v>
      </c>
      <c r="S608" s="191" t="s">
        <v>2202</v>
      </c>
      <c r="T608" s="191" t="s">
        <v>2202</v>
      </c>
      <c r="U608" s="190" t="s">
        <v>2178</v>
      </c>
      <c r="V608" s="167" t="s">
        <v>2202</v>
      </c>
      <c r="W608" s="167" t="s">
        <v>2202</v>
      </c>
      <c r="X608" s="170" t="s">
        <v>6900</v>
      </c>
      <c r="Y608" s="170" t="s">
        <v>6893</v>
      </c>
      <c r="Z608" s="170" t="s">
        <v>6900</v>
      </c>
      <c r="AB608" s="184" t="s">
        <v>6926</v>
      </c>
      <c r="AC608" s="186" t="s">
        <v>1333</v>
      </c>
      <c r="AD608" s="170">
        <f>VLOOKUP(O608,CSAcctMap!A:B,2,FALSE)</f>
        <v>602550</v>
      </c>
      <c r="AE608" s="170" t="str">
        <f ca="1">VLOOKUP(AD608,CSAcctMap!B:F,5,FALSE)</f>
        <v>Payroll Taxes</v>
      </c>
    </row>
    <row r="609" spans="1:31" x14ac:dyDescent="0.2">
      <c r="A609" s="170" t="str">
        <f t="shared" si="18"/>
        <v>700.602550.7551.00000.000.000.000</v>
      </c>
      <c r="B609" s="184" t="s">
        <v>6926</v>
      </c>
      <c r="C609" s="185" t="s">
        <v>4649</v>
      </c>
      <c r="D609" s="186" t="s">
        <v>534</v>
      </c>
      <c r="E609" s="186" t="s">
        <v>1334</v>
      </c>
      <c r="F609" s="186" t="s">
        <v>2334</v>
      </c>
      <c r="G609" s="186" t="s">
        <v>2178</v>
      </c>
      <c r="H609" s="186" t="s">
        <v>2178</v>
      </c>
      <c r="I609" s="186" t="s">
        <v>2178</v>
      </c>
      <c r="J609" s="186" t="s">
        <v>974</v>
      </c>
      <c r="K609" s="184"/>
      <c r="L609" s="187" t="str">
        <f t="shared" si="19"/>
        <v>700.601205.6015.00000.000.0000.0000.000.0000.0000</v>
      </c>
      <c r="M609" s="187" t="s">
        <v>43</v>
      </c>
      <c r="N609" s="191">
        <v>700</v>
      </c>
      <c r="O609" s="189">
        <v>601205</v>
      </c>
      <c r="P609" s="195" t="s">
        <v>6901</v>
      </c>
      <c r="Q609" s="191" t="s">
        <v>2334</v>
      </c>
      <c r="R609" s="195" t="s">
        <v>2178</v>
      </c>
      <c r="S609" s="191" t="s">
        <v>2202</v>
      </c>
      <c r="T609" s="191" t="s">
        <v>2202</v>
      </c>
      <c r="U609" s="190" t="s">
        <v>2178</v>
      </c>
      <c r="V609" s="167" t="s">
        <v>2202</v>
      </c>
      <c r="W609" s="167" t="s">
        <v>2202</v>
      </c>
      <c r="X609" s="170" t="s">
        <v>6902</v>
      </c>
      <c r="Y609" s="170" t="s">
        <v>6893</v>
      </c>
      <c r="Z609" s="170" t="s">
        <v>6902</v>
      </c>
      <c r="AB609" s="184" t="s">
        <v>6926</v>
      </c>
      <c r="AC609" s="186" t="s">
        <v>1334</v>
      </c>
      <c r="AD609" s="170">
        <f>VLOOKUP(O609,CSAcctMap!A:B,2,FALSE)</f>
        <v>602550</v>
      </c>
      <c r="AE609" s="170" t="str">
        <f ca="1">VLOOKUP(AD609,CSAcctMap!B:F,5,FALSE)</f>
        <v>Payroll Taxes</v>
      </c>
    </row>
    <row r="610" spans="1:31" x14ac:dyDescent="0.2">
      <c r="A610" s="170" t="str">
        <f t="shared" si="18"/>
        <v>700.602550.7710.00000.000.000.000</v>
      </c>
      <c r="B610" s="184" t="s">
        <v>6926</v>
      </c>
      <c r="C610" s="185" t="s">
        <v>4649</v>
      </c>
      <c r="D610" s="186" t="s">
        <v>534</v>
      </c>
      <c r="E610" s="186" t="s">
        <v>1340</v>
      </c>
      <c r="F610" s="186" t="s">
        <v>2334</v>
      </c>
      <c r="G610" s="186" t="s">
        <v>2178</v>
      </c>
      <c r="H610" s="186" t="s">
        <v>2178</v>
      </c>
      <c r="I610" s="186" t="s">
        <v>2178</v>
      </c>
      <c r="J610" s="186" t="s">
        <v>6903</v>
      </c>
      <c r="K610" s="184"/>
      <c r="L610" s="187" t="str">
        <f t="shared" si="19"/>
        <v>700.601205.3812.00000.000.0000.0000.000.0000.0000</v>
      </c>
      <c r="M610" s="187" t="s">
        <v>43</v>
      </c>
      <c r="N610" s="191">
        <v>700</v>
      </c>
      <c r="O610" s="189">
        <v>601205</v>
      </c>
      <c r="P610" s="195" t="s">
        <v>6846</v>
      </c>
      <c r="Q610" s="191" t="s">
        <v>2334</v>
      </c>
      <c r="R610" s="195" t="s">
        <v>2178</v>
      </c>
      <c r="S610" s="191" t="s">
        <v>2202</v>
      </c>
      <c r="T610" s="191" t="s">
        <v>2202</v>
      </c>
      <c r="U610" s="190" t="s">
        <v>2178</v>
      </c>
      <c r="V610" s="167" t="s">
        <v>2202</v>
      </c>
      <c r="W610" s="167" t="s">
        <v>2202</v>
      </c>
      <c r="X610" s="170" t="s">
        <v>2111</v>
      </c>
      <c r="Y610" s="170" t="s">
        <v>6893</v>
      </c>
      <c r="Z610" s="170" t="s">
        <v>6904</v>
      </c>
      <c r="AB610" s="184" t="s">
        <v>6926</v>
      </c>
      <c r="AC610" s="186" t="s">
        <v>1340</v>
      </c>
      <c r="AD610" s="170">
        <f>VLOOKUP(O610,CSAcctMap!A:B,2,FALSE)</f>
        <v>602550</v>
      </c>
      <c r="AE610" s="170" t="str">
        <f ca="1">VLOOKUP(AD610,CSAcctMap!B:F,5,FALSE)</f>
        <v>Payroll Taxes</v>
      </c>
    </row>
    <row r="611" spans="1:31" x14ac:dyDescent="0.2">
      <c r="A611" s="170" t="str">
        <f t="shared" si="18"/>
        <v>700.602550.7760.00000.000.000.000</v>
      </c>
      <c r="B611" s="184" t="s">
        <v>6926</v>
      </c>
      <c r="C611" s="185" t="s">
        <v>4649</v>
      </c>
      <c r="D611" s="186" t="s">
        <v>534</v>
      </c>
      <c r="E611" s="186" t="s">
        <v>1341</v>
      </c>
      <c r="F611" s="186" t="s">
        <v>2334</v>
      </c>
      <c r="G611" s="186" t="s">
        <v>2178</v>
      </c>
      <c r="H611" s="186" t="s">
        <v>2178</v>
      </c>
      <c r="I611" s="186" t="s">
        <v>2178</v>
      </c>
      <c r="J611" s="186" t="s">
        <v>6905</v>
      </c>
      <c r="K611" s="184"/>
      <c r="L611" s="187" t="str">
        <f t="shared" si="19"/>
        <v>700.601205.3800.00000.000.0000.0000.000.0000.0000</v>
      </c>
      <c r="M611" s="187" t="s">
        <v>43</v>
      </c>
      <c r="N611" s="191">
        <v>700</v>
      </c>
      <c r="O611" s="189">
        <v>601205</v>
      </c>
      <c r="P611" s="195" t="s">
        <v>6840</v>
      </c>
      <c r="Q611" s="191" t="s">
        <v>2334</v>
      </c>
      <c r="R611" s="195" t="s">
        <v>2178</v>
      </c>
      <c r="S611" s="191" t="s">
        <v>2202</v>
      </c>
      <c r="T611" s="191" t="s">
        <v>2202</v>
      </c>
      <c r="U611" s="190" t="s">
        <v>2178</v>
      </c>
      <c r="V611" s="167" t="s">
        <v>2202</v>
      </c>
      <c r="W611" s="167" t="s">
        <v>2202</v>
      </c>
      <c r="X611" s="170" t="s">
        <v>6843</v>
      </c>
      <c r="Y611" s="170" t="s">
        <v>6893</v>
      </c>
      <c r="Z611" s="170" t="s">
        <v>6904</v>
      </c>
      <c r="AB611" s="184" t="s">
        <v>6926</v>
      </c>
      <c r="AC611" s="186" t="s">
        <v>1341</v>
      </c>
      <c r="AD611" s="170">
        <f>VLOOKUP(O611,CSAcctMap!A:B,2,FALSE)</f>
        <v>602550</v>
      </c>
      <c r="AE611" s="170" t="str">
        <f ca="1">VLOOKUP(AD611,CSAcctMap!B:F,5,FALSE)</f>
        <v>Payroll Taxes</v>
      </c>
    </row>
    <row r="612" spans="1:31" x14ac:dyDescent="0.2">
      <c r="A612" s="170" t="str">
        <f t="shared" si="18"/>
        <v>700.602550.7900.00000.000.000.000</v>
      </c>
      <c r="B612" s="184" t="s">
        <v>6926</v>
      </c>
      <c r="C612" s="185" t="s">
        <v>4649</v>
      </c>
      <c r="D612" s="186" t="s">
        <v>534</v>
      </c>
      <c r="E612" s="186" t="s">
        <v>1342</v>
      </c>
      <c r="F612" s="186" t="s">
        <v>2334</v>
      </c>
      <c r="G612" s="186" t="s">
        <v>2178</v>
      </c>
      <c r="H612" s="186" t="s">
        <v>2178</v>
      </c>
      <c r="I612" s="186" t="s">
        <v>2178</v>
      </c>
      <c r="J612" s="186" t="s">
        <v>741</v>
      </c>
      <c r="K612" s="184"/>
      <c r="L612" s="187" t="str">
        <f t="shared" si="19"/>
        <v>700.601205.6251.00000.000.0000.0000.000.0000.0000</v>
      </c>
      <c r="M612" s="187" t="s">
        <v>43</v>
      </c>
      <c r="N612" s="191">
        <v>700</v>
      </c>
      <c r="O612" s="189">
        <v>601205</v>
      </c>
      <c r="P612" s="195" t="s">
        <v>6906</v>
      </c>
      <c r="Q612" s="191" t="s">
        <v>2334</v>
      </c>
      <c r="R612" s="195" t="s">
        <v>2178</v>
      </c>
      <c r="S612" s="191" t="s">
        <v>2202</v>
      </c>
      <c r="T612" s="191" t="s">
        <v>2202</v>
      </c>
      <c r="U612" s="190" t="s">
        <v>2178</v>
      </c>
      <c r="V612" s="167" t="s">
        <v>2202</v>
      </c>
      <c r="W612" s="167" t="s">
        <v>2202</v>
      </c>
      <c r="X612" s="170" t="s">
        <v>6907</v>
      </c>
      <c r="Y612" s="170" t="s">
        <v>6893</v>
      </c>
      <c r="Z612" s="170" t="s">
        <v>6908</v>
      </c>
      <c r="AB612" s="184" t="s">
        <v>6926</v>
      </c>
      <c r="AC612" s="186" t="s">
        <v>1342</v>
      </c>
      <c r="AD612" s="170">
        <f>VLOOKUP(O612,CSAcctMap!A:B,2,FALSE)</f>
        <v>602550</v>
      </c>
      <c r="AE612" s="170" t="str">
        <f ca="1">VLOOKUP(AD612,CSAcctMap!B:F,5,FALSE)</f>
        <v>Payroll Taxes</v>
      </c>
    </row>
    <row r="613" spans="1:31" x14ac:dyDescent="0.2">
      <c r="A613" s="170" t="str">
        <f t="shared" si="18"/>
        <v>700.602550.7360.00000.000.000.000</v>
      </c>
      <c r="B613" s="184" t="s">
        <v>6926</v>
      </c>
      <c r="C613" s="185" t="s">
        <v>4649</v>
      </c>
      <c r="D613" s="186" t="s">
        <v>534</v>
      </c>
      <c r="E613" s="186" t="s">
        <v>23</v>
      </c>
      <c r="F613" s="186" t="s">
        <v>2334</v>
      </c>
      <c r="G613" s="186" t="s">
        <v>2178</v>
      </c>
      <c r="H613" s="186" t="s">
        <v>2178</v>
      </c>
      <c r="I613" s="186" t="s">
        <v>2178</v>
      </c>
      <c r="J613" s="186" t="s">
        <v>6909</v>
      </c>
      <c r="K613" s="184"/>
      <c r="L613" s="187" t="str">
        <f t="shared" si="19"/>
        <v>700.601205.1601.00000.000.0000.0000.000.0000.0000</v>
      </c>
      <c r="M613" s="187" t="s">
        <v>43</v>
      </c>
      <c r="N613" s="191">
        <v>700</v>
      </c>
      <c r="O613" s="189">
        <v>601205</v>
      </c>
      <c r="P613" s="195" t="s">
        <v>6910</v>
      </c>
      <c r="Q613" s="191" t="s">
        <v>2334</v>
      </c>
      <c r="R613" s="195" t="s">
        <v>2178</v>
      </c>
      <c r="S613" s="191" t="s">
        <v>2202</v>
      </c>
      <c r="T613" s="191" t="s">
        <v>2202</v>
      </c>
      <c r="U613" s="190" t="s">
        <v>2178</v>
      </c>
      <c r="V613" s="167" t="s">
        <v>2202</v>
      </c>
      <c r="W613" s="167" t="s">
        <v>2202</v>
      </c>
      <c r="X613" s="170" t="s">
        <v>6911</v>
      </c>
      <c r="Y613" s="170" t="s">
        <v>6893</v>
      </c>
      <c r="Z613" s="170" t="s">
        <v>6894</v>
      </c>
      <c r="AB613" s="184" t="s">
        <v>6926</v>
      </c>
      <c r="AC613" s="186" t="s">
        <v>23</v>
      </c>
      <c r="AD613" s="170">
        <f>VLOOKUP(O613,CSAcctMap!A:B,2,FALSE)</f>
        <v>602550</v>
      </c>
      <c r="AE613" s="170" t="str">
        <f ca="1">VLOOKUP(AD613,CSAcctMap!B:F,5,FALSE)</f>
        <v>Payroll Taxes</v>
      </c>
    </row>
    <row r="614" spans="1:31" s="210" customFormat="1" x14ac:dyDescent="0.2">
      <c r="A614" s="170" t="str">
        <f t="shared" si="18"/>
        <v>700.602555.7900.00000.000.000.000</v>
      </c>
      <c r="B614" s="203" t="s">
        <v>6927</v>
      </c>
      <c r="C614" s="204" t="s">
        <v>4649</v>
      </c>
      <c r="D614" s="205" t="s">
        <v>3086</v>
      </c>
      <c r="E614" s="205" t="s">
        <v>1342</v>
      </c>
      <c r="F614" s="205" t="s">
        <v>2334</v>
      </c>
      <c r="G614" s="205" t="s">
        <v>2178</v>
      </c>
      <c r="H614" s="205" t="s">
        <v>2178</v>
      </c>
      <c r="I614" s="205" t="s">
        <v>2178</v>
      </c>
      <c r="J614" s="205" t="s">
        <v>741</v>
      </c>
      <c r="K614" s="203"/>
      <c r="L614" s="187" t="str">
        <f t="shared" si="19"/>
        <v>700.607505.6251.00000.000.0000.0000.000.0000.0000</v>
      </c>
      <c r="M614" s="187" t="s">
        <v>3473</v>
      </c>
      <c r="N614" s="206">
        <v>700</v>
      </c>
      <c r="O614" s="193">
        <v>607505</v>
      </c>
      <c r="P614" s="207" t="s">
        <v>6906</v>
      </c>
      <c r="Q614" s="206" t="s">
        <v>2334</v>
      </c>
      <c r="R614" s="207" t="s">
        <v>2178</v>
      </c>
      <c r="S614" s="206" t="s">
        <v>2202</v>
      </c>
      <c r="T614" s="206" t="s">
        <v>2202</v>
      </c>
      <c r="U614" s="208" t="s">
        <v>2178</v>
      </c>
      <c r="V614" s="209" t="s">
        <v>2202</v>
      </c>
      <c r="W614" s="209" t="s">
        <v>2202</v>
      </c>
      <c r="X614" s="170" t="s">
        <v>6907</v>
      </c>
      <c r="Y614" s="170" t="s">
        <v>6893</v>
      </c>
      <c r="Z614" s="170" t="s">
        <v>6908</v>
      </c>
      <c r="AA614" s="170"/>
      <c r="AB614" s="203" t="s">
        <v>6927</v>
      </c>
      <c r="AC614" s="205" t="s">
        <v>1342</v>
      </c>
      <c r="AD614" s="170">
        <f>VLOOKUP(O614,CSAcctMap!A:B,2,FALSE)</f>
        <v>637530</v>
      </c>
      <c r="AE614" s="170" t="str">
        <f ca="1">VLOOKUP(AD614,CSAcctMap!B:F,5,FALSE)</f>
        <v>Property Insurance</v>
      </c>
    </row>
    <row r="615" spans="1:31" x14ac:dyDescent="0.2">
      <c r="A615" s="170" t="str">
        <f t="shared" si="18"/>
        <v>700.602560.7520.00000.000.000.000</v>
      </c>
      <c r="B615" s="184" t="s">
        <v>6928</v>
      </c>
      <c r="C615" s="185" t="s">
        <v>4649</v>
      </c>
      <c r="D615" s="186" t="s">
        <v>3091</v>
      </c>
      <c r="E615" s="186" t="s">
        <v>24</v>
      </c>
      <c r="F615" s="186" t="s">
        <v>2334</v>
      </c>
      <c r="G615" s="186" t="s">
        <v>2178</v>
      </c>
      <c r="H615" s="186" t="s">
        <v>2178</v>
      </c>
      <c r="I615" s="186" t="s">
        <v>2178</v>
      </c>
      <c r="J615" s="186" t="s">
        <v>3763</v>
      </c>
      <c r="K615" s="184"/>
      <c r="L615" s="187" t="str">
        <f t="shared" si="19"/>
        <v>700.601305.6201.00000.000.0000.0000.000.0000.0000</v>
      </c>
      <c r="M615" s="187" t="s">
        <v>5723</v>
      </c>
      <c r="N615" s="191">
        <v>700</v>
      </c>
      <c r="O615" s="189">
        <v>601305</v>
      </c>
      <c r="P615" s="195" t="s">
        <v>6897</v>
      </c>
      <c r="Q615" s="191" t="s">
        <v>2334</v>
      </c>
      <c r="R615" s="195" t="s">
        <v>2178</v>
      </c>
      <c r="S615" s="191" t="s">
        <v>2202</v>
      </c>
      <c r="T615" s="191" t="s">
        <v>2202</v>
      </c>
      <c r="U615" s="190" t="s">
        <v>2178</v>
      </c>
      <c r="V615" s="167" t="s">
        <v>2202</v>
      </c>
      <c r="W615" s="167" t="s">
        <v>2202</v>
      </c>
      <c r="X615" s="170" t="s">
        <v>6898</v>
      </c>
      <c r="Y615" s="170" t="s">
        <v>6893</v>
      </c>
      <c r="Z615" s="170" t="s">
        <v>6898</v>
      </c>
      <c r="AB615" s="184" t="s">
        <v>6928</v>
      </c>
      <c r="AC615" s="186" t="s">
        <v>24</v>
      </c>
      <c r="AD615" s="170">
        <f>VLOOKUP(O615,CSAcctMap!A:B,2,FALSE)</f>
        <v>602562</v>
      </c>
      <c r="AE615" s="170" t="str">
        <f ca="1">VLOOKUP(AD615,CSAcctMap!B:F,5,FALSE)</f>
        <v>Continuing Education</v>
      </c>
    </row>
    <row r="616" spans="1:31" x14ac:dyDescent="0.2">
      <c r="A616" s="170" t="str">
        <f t="shared" si="18"/>
        <v>700.602560.7710.00000.000.000.000</v>
      </c>
      <c r="B616" s="184" t="s">
        <v>6928</v>
      </c>
      <c r="C616" s="185" t="s">
        <v>4649</v>
      </c>
      <c r="D616" s="186" t="s">
        <v>3091</v>
      </c>
      <c r="E616" s="186" t="s">
        <v>1340</v>
      </c>
      <c r="F616" s="186" t="s">
        <v>2334</v>
      </c>
      <c r="G616" s="186" t="s">
        <v>2178</v>
      </c>
      <c r="H616" s="186" t="s">
        <v>2178</v>
      </c>
      <c r="I616" s="186" t="s">
        <v>2178</v>
      </c>
      <c r="J616" s="186" t="s">
        <v>6903</v>
      </c>
      <c r="K616" s="184"/>
      <c r="L616" s="187" t="str">
        <f t="shared" si="19"/>
        <v>700.601305.3812.00000.000.0000.0000.000.0000.0000</v>
      </c>
      <c r="M616" s="187" t="s">
        <v>5723</v>
      </c>
      <c r="N616" s="191">
        <v>700</v>
      </c>
      <c r="O616" s="189">
        <v>601305</v>
      </c>
      <c r="P616" s="195" t="s">
        <v>6846</v>
      </c>
      <c r="Q616" s="191" t="s">
        <v>2334</v>
      </c>
      <c r="R616" s="195" t="s">
        <v>2178</v>
      </c>
      <c r="S616" s="191" t="s">
        <v>2202</v>
      </c>
      <c r="T616" s="191" t="s">
        <v>2202</v>
      </c>
      <c r="U616" s="190" t="s">
        <v>2178</v>
      </c>
      <c r="V616" s="167" t="s">
        <v>2202</v>
      </c>
      <c r="W616" s="167" t="s">
        <v>2202</v>
      </c>
      <c r="X616" s="170" t="s">
        <v>2111</v>
      </c>
      <c r="Y616" s="170" t="s">
        <v>6893</v>
      </c>
      <c r="Z616" s="170" t="s">
        <v>6904</v>
      </c>
      <c r="AB616" s="184" t="s">
        <v>6928</v>
      </c>
      <c r="AC616" s="186" t="s">
        <v>1340</v>
      </c>
      <c r="AD616" s="170">
        <f>VLOOKUP(O616,CSAcctMap!A:B,2,FALSE)</f>
        <v>602562</v>
      </c>
      <c r="AE616" s="170" t="str">
        <f ca="1">VLOOKUP(AD616,CSAcctMap!B:F,5,FALSE)</f>
        <v>Continuing Education</v>
      </c>
    </row>
    <row r="617" spans="1:31" x14ac:dyDescent="0.2">
      <c r="A617" s="170" t="str">
        <f t="shared" si="18"/>
        <v>700.602560.7900.00000.000.000.000</v>
      </c>
      <c r="B617" s="184" t="s">
        <v>6928</v>
      </c>
      <c r="C617" s="185" t="s">
        <v>4649</v>
      </c>
      <c r="D617" s="186" t="s">
        <v>3091</v>
      </c>
      <c r="E617" s="186" t="s">
        <v>1342</v>
      </c>
      <c r="F617" s="186" t="s">
        <v>2334</v>
      </c>
      <c r="G617" s="186" t="s">
        <v>2178</v>
      </c>
      <c r="H617" s="186" t="s">
        <v>2178</v>
      </c>
      <c r="I617" s="186" t="s">
        <v>2178</v>
      </c>
      <c r="J617" s="186" t="s">
        <v>741</v>
      </c>
      <c r="K617" s="184"/>
      <c r="L617" s="187" t="str">
        <f t="shared" si="19"/>
        <v>700.601305.6251.00000.000.0000.0000.000.0000.0000</v>
      </c>
      <c r="M617" s="187" t="s">
        <v>5723</v>
      </c>
      <c r="N617" s="191">
        <v>700</v>
      </c>
      <c r="O617" s="189">
        <v>601305</v>
      </c>
      <c r="P617" s="195" t="s">
        <v>6906</v>
      </c>
      <c r="Q617" s="191" t="s">
        <v>2334</v>
      </c>
      <c r="R617" s="195" t="s">
        <v>2178</v>
      </c>
      <c r="S617" s="191" t="s">
        <v>2202</v>
      </c>
      <c r="T617" s="191" t="s">
        <v>2202</v>
      </c>
      <c r="U617" s="190" t="s">
        <v>2178</v>
      </c>
      <c r="V617" s="167" t="s">
        <v>2202</v>
      </c>
      <c r="W617" s="167" t="s">
        <v>2202</v>
      </c>
      <c r="X617" s="170" t="s">
        <v>6907</v>
      </c>
      <c r="Y617" s="170" t="s">
        <v>6893</v>
      </c>
      <c r="Z617" s="170" t="s">
        <v>6908</v>
      </c>
      <c r="AB617" s="184" t="s">
        <v>6928</v>
      </c>
      <c r="AC617" s="186" t="s">
        <v>1342</v>
      </c>
      <c r="AD617" s="170">
        <f>VLOOKUP(O617,CSAcctMap!A:B,2,FALSE)</f>
        <v>602562</v>
      </c>
      <c r="AE617" s="170" t="str">
        <f ca="1">VLOOKUP(AD617,CSAcctMap!B:F,5,FALSE)</f>
        <v>Continuing Education</v>
      </c>
    </row>
    <row r="618" spans="1:31" x14ac:dyDescent="0.2">
      <c r="A618" s="170" t="str">
        <f t="shared" si="18"/>
        <v>700.602562.7350.00000.000.000.000</v>
      </c>
      <c r="B618" s="184" t="s">
        <v>6929</v>
      </c>
      <c r="C618" s="185" t="s">
        <v>4649</v>
      </c>
      <c r="D618" s="186" t="s">
        <v>3092</v>
      </c>
      <c r="E618" s="186" t="s">
        <v>22</v>
      </c>
      <c r="F618" s="186" t="s">
        <v>2334</v>
      </c>
      <c r="G618" s="186" t="s">
        <v>2178</v>
      </c>
      <c r="H618" s="186" t="s">
        <v>2178</v>
      </c>
      <c r="I618" s="186" t="s">
        <v>2178</v>
      </c>
      <c r="J618" s="186" t="s">
        <v>971</v>
      </c>
      <c r="K618" s="184"/>
      <c r="L618" s="187" t="str">
        <f t="shared" si="19"/>
        <v>700.601305.1100.00000.000.0000.0000.000.0000.0000</v>
      </c>
      <c r="M618" s="187" t="s">
        <v>5723</v>
      </c>
      <c r="N618" s="191">
        <v>700</v>
      </c>
      <c r="O618" s="189">
        <v>601305</v>
      </c>
      <c r="P618" s="195" t="s">
        <v>6891</v>
      </c>
      <c r="Q618" s="191" t="s">
        <v>2334</v>
      </c>
      <c r="R618" s="195" t="s">
        <v>2178</v>
      </c>
      <c r="S618" s="191" t="s">
        <v>2202</v>
      </c>
      <c r="T618" s="191" t="s">
        <v>2202</v>
      </c>
      <c r="U618" s="190" t="s">
        <v>2178</v>
      </c>
      <c r="V618" s="167" t="s">
        <v>2202</v>
      </c>
      <c r="W618" s="167" t="s">
        <v>2202</v>
      </c>
      <c r="X618" s="170" t="s">
        <v>6892</v>
      </c>
      <c r="Y618" s="170" t="s">
        <v>6893</v>
      </c>
      <c r="Z618" s="170" t="s">
        <v>6894</v>
      </c>
      <c r="AB618" s="184" t="s">
        <v>6929</v>
      </c>
      <c r="AC618" s="186" t="s">
        <v>22</v>
      </c>
      <c r="AD618" s="170">
        <f>VLOOKUP(O618,CSAcctMap!A:B,2,FALSE)</f>
        <v>602562</v>
      </c>
      <c r="AE618" s="170" t="str">
        <f ca="1">VLOOKUP(AD618,CSAcctMap!B:F,5,FALSE)</f>
        <v>Continuing Education</v>
      </c>
    </row>
    <row r="619" spans="1:31" x14ac:dyDescent="0.2">
      <c r="A619" s="170" t="str">
        <f t="shared" si="18"/>
        <v>700.602562.7410.00000.000.000.000</v>
      </c>
      <c r="B619" s="184" t="s">
        <v>6929</v>
      </c>
      <c r="C619" s="185" t="s">
        <v>4649</v>
      </c>
      <c r="D619" s="186" t="s">
        <v>3092</v>
      </c>
      <c r="E619" s="186" t="s">
        <v>1337</v>
      </c>
      <c r="F619" s="186" t="s">
        <v>2334</v>
      </c>
      <c r="G619" s="186" t="s">
        <v>2178</v>
      </c>
      <c r="H619" s="186" t="s">
        <v>2178</v>
      </c>
      <c r="I619" s="186" t="s">
        <v>2178</v>
      </c>
      <c r="J619" s="186" t="s">
        <v>3768</v>
      </c>
      <c r="K619" s="184"/>
      <c r="L619" s="187" t="str">
        <f t="shared" si="19"/>
        <v>700.601305.6051.00000.000.0000.0000.000.0000.0000</v>
      </c>
      <c r="M619" s="187" t="s">
        <v>5723</v>
      </c>
      <c r="N619" s="191">
        <v>700</v>
      </c>
      <c r="O619" s="189">
        <v>601305</v>
      </c>
      <c r="P619" s="195" t="s">
        <v>6895</v>
      </c>
      <c r="Q619" s="191" t="s">
        <v>2334</v>
      </c>
      <c r="R619" s="195" t="s">
        <v>2178</v>
      </c>
      <c r="S619" s="191" t="s">
        <v>2202</v>
      </c>
      <c r="T619" s="191" t="s">
        <v>2202</v>
      </c>
      <c r="U619" s="190" t="s">
        <v>2178</v>
      </c>
      <c r="V619" s="167" t="s">
        <v>2202</v>
      </c>
      <c r="W619" s="167" t="s">
        <v>2202</v>
      </c>
      <c r="X619" s="170" t="s">
        <v>6896</v>
      </c>
      <c r="Y619" s="170" t="s">
        <v>6893</v>
      </c>
      <c r="Z619" s="170" t="s">
        <v>6896</v>
      </c>
      <c r="AB619" s="184" t="s">
        <v>6929</v>
      </c>
      <c r="AC619" s="186" t="s">
        <v>1337</v>
      </c>
      <c r="AD619" s="170">
        <f>VLOOKUP(O619,CSAcctMap!A:B,2,FALSE)</f>
        <v>602562</v>
      </c>
      <c r="AE619" s="170" t="str">
        <f ca="1">VLOOKUP(AD619,CSAcctMap!B:F,5,FALSE)</f>
        <v>Continuing Education</v>
      </c>
    </row>
    <row r="620" spans="1:31" x14ac:dyDescent="0.2">
      <c r="A620" s="170" t="str">
        <f t="shared" si="18"/>
        <v>700.602562.7520.00000.000.000.000</v>
      </c>
      <c r="B620" s="184" t="s">
        <v>6929</v>
      </c>
      <c r="C620" s="185" t="s">
        <v>4649</v>
      </c>
      <c r="D620" s="186" t="s">
        <v>3092</v>
      </c>
      <c r="E620" s="186" t="s">
        <v>24</v>
      </c>
      <c r="F620" s="186" t="s">
        <v>2334</v>
      </c>
      <c r="G620" s="186" t="s">
        <v>2178</v>
      </c>
      <c r="H620" s="186" t="s">
        <v>2178</v>
      </c>
      <c r="I620" s="186" t="s">
        <v>2178</v>
      </c>
      <c r="J620" s="186" t="s">
        <v>3763</v>
      </c>
      <c r="K620" s="184"/>
      <c r="L620" s="187" t="str">
        <f t="shared" si="19"/>
        <v>700.601305.6201.00000.000.0000.0000.000.0000.0000</v>
      </c>
      <c r="M620" s="187" t="s">
        <v>5723</v>
      </c>
      <c r="N620" s="191">
        <v>700</v>
      </c>
      <c r="O620" s="189">
        <v>601305</v>
      </c>
      <c r="P620" s="195" t="s">
        <v>6897</v>
      </c>
      <c r="Q620" s="191" t="s">
        <v>2334</v>
      </c>
      <c r="R620" s="195" t="s">
        <v>2178</v>
      </c>
      <c r="S620" s="191" t="s">
        <v>2202</v>
      </c>
      <c r="T620" s="191" t="s">
        <v>2202</v>
      </c>
      <c r="U620" s="190" t="s">
        <v>2178</v>
      </c>
      <c r="V620" s="167" t="s">
        <v>2202</v>
      </c>
      <c r="W620" s="167" t="s">
        <v>2202</v>
      </c>
      <c r="X620" s="170" t="s">
        <v>6898</v>
      </c>
      <c r="Y620" s="170" t="s">
        <v>6893</v>
      </c>
      <c r="Z620" s="170" t="s">
        <v>6898</v>
      </c>
      <c r="AB620" s="184" t="s">
        <v>6929</v>
      </c>
      <c r="AC620" s="186" t="s">
        <v>24</v>
      </c>
      <c r="AD620" s="170">
        <f>VLOOKUP(O620,CSAcctMap!A:B,2,FALSE)</f>
        <v>602562</v>
      </c>
      <c r="AE620" s="170" t="str">
        <f ca="1">VLOOKUP(AD620,CSAcctMap!B:F,5,FALSE)</f>
        <v>Continuing Education</v>
      </c>
    </row>
    <row r="621" spans="1:31" x14ac:dyDescent="0.2">
      <c r="A621" s="170" t="str">
        <f t="shared" si="18"/>
        <v>700.602562.7360.00000.000.000.000</v>
      </c>
      <c r="B621" s="184" t="s">
        <v>6929</v>
      </c>
      <c r="C621" s="185" t="s">
        <v>4649</v>
      </c>
      <c r="D621" s="186" t="s">
        <v>3092</v>
      </c>
      <c r="E621" s="186" t="s">
        <v>23</v>
      </c>
      <c r="F621" s="186" t="s">
        <v>2334</v>
      </c>
      <c r="G621" s="186" t="s">
        <v>2178</v>
      </c>
      <c r="H621" s="186" t="s">
        <v>2178</v>
      </c>
      <c r="I621" s="186" t="s">
        <v>2178</v>
      </c>
      <c r="J621" s="186" t="s">
        <v>6909</v>
      </c>
      <c r="K621" s="184"/>
      <c r="L621" s="187" t="str">
        <f t="shared" si="19"/>
        <v>700.601305.1601.00000.000.0000.0000.000.0000.0000</v>
      </c>
      <c r="M621" s="187" t="s">
        <v>5723</v>
      </c>
      <c r="N621" s="191">
        <v>700</v>
      </c>
      <c r="O621" s="189">
        <v>601305</v>
      </c>
      <c r="P621" s="195" t="s">
        <v>6910</v>
      </c>
      <c r="Q621" s="191" t="s">
        <v>2334</v>
      </c>
      <c r="R621" s="195" t="s">
        <v>2178</v>
      </c>
      <c r="S621" s="191" t="s">
        <v>2202</v>
      </c>
      <c r="T621" s="191" t="s">
        <v>2202</v>
      </c>
      <c r="U621" s="190" t="s">
        <v>2178</v>
      </c>
      <c r="V621" s="167" t="s">
        <v>2202</v>
      </c>
      <c r="W621" s="167" t="s">
        <v>2202</v>
      </c>
      <c r="X621" s="170" t="s">
        <v>6911</v>
      </c>
      <c r="Y621" s="170" t="s">
        <v>6893</v>
      </c>
      <c r="Z621" s="170" t="s">
        <v>6894</v>
      </c>
      <c r="AB621" s="184" t="s">
        <v>6929</v>
      </c>
      <c r="AC621" s="186" t="s">
        <v>23</v>
      </c>
      <c r="AD621" s="170">
        <f>VLOOKUP(O621,CSAcctMap!A:B,2,FALSE)</f>
        <v>602562</v>
      </c>
      <c r="AE621" s="170" t="str">
        <f ca="1">VLOOKUP(AD621,CSAcctMap!B:F,5,FALSE)</f>
        <v>Continuing Education</v>
      </c>
    </row>
    <row r="622" spans="1:31" x14ac:dyDescent="0.2">
      <c r="A622" s="170" t="str">
        <f t="shared" si="18"/>
        <v>700.602564.7350.00000.000.000.000</v>
      </c>
      <c r="B622" s="184" t="s">
        <v>6930</v>
      </c>
      <c r="C622" s="185" t="s">
        <v>4649</v>
      </c>
      <c r="D622" s="186" t="s">
        <v>3093</v>
      </c>
      <c r="E622" s="186" t="s">
        <v>22</v>
      </c>
      <c r="F622" s="186" t="s">
        <v>2334</v>
      </c>
      <c r="G622" s="186" t="s">
        <v>2178</v>
      </c>
      <c r="H622" s="186" t="s">
        <v>2178</v>
      </c>
      <c r="I622" s="186" t="s">
        <v>2178</v>
      </c>
      <c r="J622" s="186" t="s">
        <v>971</v>
      </c>
      <c r="K622" s="184"/>
      <c r="L622" s="187" t="str">
        <f t="shared" si="19"/>
        <v>700.601305.1100.00000.000.0000.0000.000.0000.0000</v>
      </c>
      <c r="M622" s="187" t="s">
        <v>5723</v>
      </c>
      <c r="N622" s="191">
        <v>700</v>
      </c>
      <c r="O622" s="189">
        <v>601305</v>
      </c>
      <c r="P622" s="195" t="s">
        <v>6891</v>
      </c>
      <c r="Q622" s="191" t="s">
        <v>2334</v>
      </c>
      <c r="R622" s="195" t="s">
        <v>2178</v>
      </c>
      <c r="S622" s="191" t="s">
        <v>2202</v>
      </c>
      <c r="T622" s="191" t="s">
        <v>2202</v>
      </c>
      <c r="U622" s="190" t="s">
        <v>2178</v>
      </c>
      <c r="V622" s="167" t="s">
        <v>2202</v>
      </c>
      <c r="W622" s="167" t="s">
        <v>2202</v>
      </c>
      <c r="X622" s="170" t="s">
        <v>6892</v>
      </c>
      <c r="Y622" s="170" t="s">
        <v>6893</v>
      </c>
      <c r="Z622" s="170" t="s">
        <v>6894</v>
      </c>
      <c r="AB622" s="184" t="s">
        <v>6930</v>
      </c>
      <c r="AC622" s="186" t="s">
        <v>22</v>
      </c>
      <c r="AD622" s="170">
        <f>VLOOKUP(O622,CSAcctMap!A:B,2,FALSE)</f>
        <v>602562</v>
      </c>
      <c r="AE622" s="170" t="str">
        <f ca="1">VLOOKUP(AD622,CSAcctMap!B:F,5,FALSE)</f>
        <v>Continuing Education</v>
      </c>
    </row>
    <row r="623" spans="1:31" x14ac:dyDescent="0.2">
      <c r="A623" s="170" t="str">
        <f t="shared" si="18"/>
        <v>700.602564.7410.00000.000.000.000</v>
      </c>
      <c r="B623" s="184" t="s">
        <v>6930</v>
      </c>
      <c r="C623" s="185" t="s">
        <v>4649</v>
      </c>
      <c r="D623" s="186" t="s">
        <v>3093</v>
      </c>
      <c r="E623" s="186" t="s">
        <v>1337</v>
      </c>
      <c r="F623" s="186" t="s">
        <v>2334</v>
      </c>
      <c r="G623" s="186" t="s">
        <v>2178</v>
      </c>
      <c r="H623" s="186" t="s">
        <v>2178</v>
      </c>
      <c r="I623" s="186" t="s">
        <v>2178</v>
      </c>
      <c r="J623" s="186" t="s">
        <v>3768</v>
      </c>
      <c r="K623" s="184"/>
      <c r="L623" s="187" t="str">
        <f t="shared" si="19"/>
        <v>700.601305.6051.00000.000.0000.0000.000.0000.0000</v>
      </c>
      <c r="M623" s="187" t="s">
        <v>5723</v>
      </c>
      <c r="N623" s="191">
        <v>700</v>
      </c>
      <c r="O623" s="189">
        <v>601305</v>
      </c>
      <c r="P623" s="195" t="s">
        <v>6895</v>
      </c>
      <c r="Q623" s="191" t="s">
        <v>2334</v>
      </c>
      <c r="R623" s="195" t="s">
        <v>2178</v>
      </c>
      <c r="S623" s="191" t="s">
        <v>2202</v>
      </c>
      <c r="T623" s="191" t="s">
        <v>2202</v>
      </c>
      <c r="U623" s="190" t="s">
        <v>2178</v>
      </c>
      <c r="V623" s="167" t="s">
        <v>2202</v>
      </c>
      <c r="W623" s="167" t="s">
        <v>2202</v>
      </c>
      <c r="X623" s="170" t="s">
        <v>6896</v>
      </c>
      <c r="Y623" s="170" t="s">
        <v>6893</v>
      </c>
      <c r="Z623" s="170" t="s">
        <v>6896</v>
      </c>
      <c r="AB623" s="184" t="s">
        <v>6930</v>
      </c>
      <c r="AC623" s="186" t="s">
        <v>1337</v>
      </c>
      <c r="AD623" s="170">
        <f>VLOOKUP(O623,CSAcctMap!A:B,2,FALSE)</f>
        <v>602562</v>
      </c>
      <c r="AE623" s="170" t="str">
        <f ca="1">VLOOKUP(AD623,CSAcctMap!B:F,5,FALSE)</f>
        <v>Continuing Education</v>
      </c>
    </row>
    <row r="624" spans="1:31" x14ac:dyDescent="0.2">
      <c r="A624" s="170" t="str">
        <f t="shared" si="18"/>
        <v>700.602564.7360.00000.000.000.000</v>
      </c>
      <c r="B624" s="184" t="s">
        <v>6930</v>
      </c>
      <c r="C624" s="185" t="s">
        <v>4649</v>
      </c>
      <c r="D624" s="186" t="s">
        <v>3093</v>
      </c>
      <c r="E624" s="186" t="s">
        <v>23</v>
      </c>
      <c r="F624" s="186" t="s">
        <v>2334</v>
      </c>
      <c r="G624" s="186" t="s">
        <v>2178</v>
      </c>
      <c r="H624" s="186" t="s">
        <v>2178</v>
      </c>
      <c r="I624" s="186" t="s">
        <v>2178</v>
      </c>
      <c r="J624" s="186" t="s">
        <v>6909</v>
      </c>
      <c r="K624" s="184"/>
      <c r="L624" s="187" t="str">
        <f t="shared" si="19"/>
        <v>700.601305.1601.00000.000.0000.0000.000.0000.0000</v>
      </c>
      <c r="M624" s="187" t="s">
        <v>5723</v>
      </c>
      <c r="N624" s="191">
        <v>700</v>
      </c>
      <c r="O624" s="189">
        <v>601305</v>
      </c>
      <c r="P624" s="195" t="s">
        <v>6910</v>
      </c>
      <c r="Q624" s="191" t="s">
        <v>2334</v>
      </c>
      <c r="R624" s="195" t="s">
        <v>2178</v>
      </c>
      <c r="S624" s="191" t="s">
        <v>2202</v>
      </c>
      <c r="T624" s="191" t="s">
        <v>2202</v>
      </c>
      <c r="U624" s="190" t="s">
        <v>2178</v>
      </c>
      <c r="V624" s="167" t="s">
        <v>2202</v>
      </c>
      <c r="W624" s="167" t="s">
        <v>2202</v>
      </c>
      <c r="X624" s="170" t="s">
        <v>6911</v>
      </c>
      <c r="Y624" s="170" t="s">
        <v>6893</v>
      </c>
      <c r="Z624" s="170" t="s">
        <v>6894</v>
      </c>
      <c r="AB624" s="184" t="s">
        <v>6930</v>
      </c>
      <c r="AC624" s="186" t="s">
        <v>23</v>
      </c>
      <c r="AD624" s="170">
        <f>VLOOKUP(O624,CSAcctMap!A:B,2,FALSE)</f>
        <v>602562</v>
      </c>
      <c r="AE624" s="170" t="str">
        <f ca="1">VLOOKUP(AD624,CSAcctMap!B:F,5,FALSE)</f>
        <v>Continuing Education</v>
      </c>
    </row>
    <row r="625" spans="1:31" x14ac:dyDescent="0.2">
      <c r="A625" s="170" t="str">
        <f t="shared" si="18"/>
        <v>700.602570.7900.00000.000.000.000</v>
      </c>
      <c r="B625" s="184" t="s">
        <v>6931</v>
      </c>
      <c r="C625" s="185" t="s">
        <v>4649</v>
      </c>
      <c r="D625" s="186" t="s">
        <v>3080</v>
      </c>
      <c r="E625" s="186" t="s">
        <v>1342</v>
      </c>
      <c r="F625" s="186" t="s">
        <v>2334</v>
      </c>
      <c r="G625" s="186" t="s">
        <v>2178</v>
      </c>
      <c r="H625" s="186" t="s">
        <v>2178</v>
      </c>
      <c r="I625" s="186" t="s">
        <v>2178</v>
      </c>
      <c r="J625" s="186" t="s">
        <v>741</v>
      </c>
      <c r="K625" s="184"/>
      <c r="L625" s="187" t="str">
        <f t="shared" si="19"/>
        <v>700.601201.6251.00000.000.0000.0000.000.0000.0000</v>
      </c>
      <c r="M625" s="187" t="s">
        <v>893</v>
      </c>
      <c r="N625" s="191">
        <v>700</v>
      </c>
      <c r="O625" s="189">
        <v>601201</v>
      </c>
      <c r="P625" s="195" t="s">
        <v>6906</v>
      </c>
      <c r="Q625" s="191" t="s">
        <v>2334</v>
      </c>
      <c r="R625" s="195" t="s">
        <v>2178</v>
      </c>
      <c r="S625" s="191" t="s">
        <v>2202</v>
      </c>
      <c r="T625" s="191" t="s">
        <v>2202</v>
      </c>
      <c r="U625" s="190" t="s">
        <v>2178</v>
      </c>
      <c r="V625" s="167" t="s">
        <v>2202</v>
      </c>
      <c r="W625" s="167" t="s">
        <v>2202</v>
      </c>
      <c r="X625" s="170" t="s">
        <v>6907</v>
      </c>
      <c r="Y625" s="170" t="s">
        <v>6893</v>
      </c>
      <c r="Z625" s="170" t="s">
        <v>6908</v>
      </c>
      <c r="AB625" s="184" t="s">
        <v>6931</v>
      </c>
      <c r="AC625" s="186" t="s">
        <v>1342</v>
      </c>
      <c r="AD625" s="170">
        <f>VLOOKUP(O625,CSAcctMap!A:B,2,FALSE)</f>
        <v>602505</v>
      </c>
      <c r="AE625" s="170" t="str">
        <f ca="1">VLOOKUP(AD625,CSAcctMap!B:F,5,FALSE)</f>
        <v>Health, Life, &amp; Disability</v>
      </c>
    </row>
    <row r="626" spans="1:31" x14ac:dyDescent="0.2">
      <c r="A626" s="170" t="str">
        <f t="shared" si="18"/>
        <v>700.602570.7551.00000.000.000.000</v>
      </c>
      <c r="B626" s="184" t="s">
        <v>6931</v>
      </c>
      <c r="C626" s="185" t="s">
        <v>4649</v>
      </c>
      <c r="D626" s="186" t="s">
        <v>3080</v>
      </c>
      <c r="E626" s="186" t="s">
        <v>1334</v>
      </c>
      <c r="F626" s="186" t="s">
        <v>2334</v>
      </c>
      <c r="G626" s="186" t="s">
        <v>2178</v>
      </c>
      <c r="H626" s="186" t="s">
        <v>2178</v>
      </c>
      <c r="I626" s="186" t="s">
        <v>2178</v>
      </c>
      <c r="J626" s="186" t="s">
        <v>974</v>
      </c>
      <c r="K626" s="184"/>
      <c r="L626" s="187" t="str">
        <f t="shared" si="19"/>
        <v>700.601201.6015.00000.000.0000.0000.000.0000.0000</v>
      </c>
      <c r="M626" s="187" t="s">
        <v>893</v>
      </c>
      <c r="N626" s="191">
        <v>700</v>
      </c>
      <c r="O626" s="189">
        <v>601201</v>
      </c>
      <c r="P626" s="195" t="s">
        <v>6901</v>
      </c>
      <c r="Q626" s="191" t="s">
        <v>2334</v>
      </c>
      <c r="R626" s="195" t="s">
        <v>2178</v>
      </c>
      <c r="S626" s="191" t="s">
        <v>2202</v>
      </c>
      <c r="T626" s="191" t="s">
        <v>2202</v>
      </c>
      <c r="U626" s="190" t="s">
        <v>2178</v>
      </c>
      <c r="V626" s="167" t="s">
        <v>2202</v>
      </c>
      <c r="W626" s="167" t="s">
        <v>2202</v>
      </c>
      <c r="X626" s="170" t="s">
        <v>6902</v>
      </c>
      <c r="Y626" s="170" t="s">
        <v>6893</v>
      </c>
      <c r="Z626" s="170" t="s">
        <v>6902</v>
      </c>
      <c r="AB626" s="184" t="s">
        <v>6931</v>
      </c>
      <c r="AC626" s="186" t="s">
        <v>1334</v>
      </c>
      <c r="AD626" s="170">
        <f>VLOOKUP(O626,CSAcctMap!A:B,2,FALSE)</f>
        <v>602505</v>
      </c>
      <c r="AE626" s="170" t="str">
        <f ca="1">VLOOKUP(AD626,CSAcctMap!B:F,5,FALSE)</f>
        <v>Health, Life, &amp; Disability</v>
      </c>
    </row>
    <row r="627" spans="1:31" x14ac:dyDescent="0.2">
      <c r="A627" s="170" t="str">
        <f t="shared" si="18"/>
        <v>700.602575.7350.00000.000.000.000</v>
      </c>
      <c r="B627" s="184" t="s">
        <v>6932</v>
      </c>
      <c r="C627" s="185" t="s">
        <v>4649</v>
      </c>
      <c r="D627" s="186" t="s">
        <v>586</v>
      </c>
      <c r="E627" s="186" t="s">
        <v>22</v>
      </c>
      <c r="F627" s="186" t="s">
        <v>2334</v>
      </c>
      <c r="G627" s="186" t="s">
        <v>2178</v>
      </c>
      <c r="H627" s="186" t="s">
        <v>2178</v>
      </c>
      <c r="I627" s="186" t="s">
        <v>2178</v>
      </c>
      <c r="J627" s="186" t="s">
        <v>971</v>
      </c>
      <c r="K627" s="184"/>
      <c r="L627" s="187" t="str">
        <f t="shared" si="19"/>
        <v>700.603090.1100.00000.000.0000.0000.000.0000.0000</v>
      </c>
      <c r="M627" s="187" t="s">
        <v>3487</v>
      </c>
      <c r="N627" s="191">
        <v>700</v>
      </c>
      <c r="O627" s="191">
        <v>603090</v>
      </c>
      <c r="P627" s="195" t="s">
        <v>6891</v>
      </c>
      <c r="Q627" s="191" t="s">
        <v>2334</v>
      </c>
      <c r="R627" s="195" t="s">
        <v>2178</v>
      </c>
      <c r="S627" s="191" t="s">
        <v>2202</v>
      </c>
      <c r="T627" s="191" t="s">
        <v>2202</v>
      </c>
      <c r="U627" s="190" t="s">
        <v>2178</v>
      </c>
      <c r="V627" s="167" t="s">
        <v>2202</v>
      </c>
      <c r="W627" s="167" t="s">
        <v>2202</v>
      </c>
      <c r="X627" s="170" t="s">
        <v>6892</v>
      </c>
      <c r="Y627" s="170" t="s">
        <v>6893</v>
      </c>
      <c r="Z627" s="170" t="s">
        <v>6894</v>
      </c>
      <c r="AB627" s="184" t="s">
        <v>6932</v>
      </c>
      <c r="AC627" s="186" t="s">
        <v>22</v>
      </c>
      <c r="AD627" s="170">
        <f>VLOOKUP(O627,CSAcctMap!A:B,2,FALSE)</f>
        <v>602575</v>
      </c>
      <c r="AE627" s="170" t="str">
        <f ca="1">VLOOKUP(AD627,CSAcctMap!B:F,5,FALSE)</f>
        <v>Uniforms</v>
      </c>
    </row>
    <row r="628" spans="1:31" x14ac:dyDescent="0.2">
      <c r="A628" s="170" t="str">
        <f t="shared" si="18"/>
        <v>700.602585.7900.00000.000.000.000</v>
      </c>
      <c r="B628" s="184" t="s">
        <v>6933</v>
      </c>
      <c r="C628" s="185" t="s">
        <v>4649</v>
      </c>
      <c r="D628" s="186" t="s">
        <v>587</v>
      </c>
      <c r="E628" s="186" t="s">
        <v>1342</v>
      </c>
      <c r="F628" s="186" t="s">
        <v>2334</v>
      </c>
      <c r="G628" s="186" t="s">
        <v>2178</v>
      </c>
      <c r="H628" s="186" t="s">
        <v>2178</v>
      </c>
      <c r="I628" s="186" t="s">
        <v>2178</v>
      </c>
      <c r="J628" s="186" t="s">
        <v>741</v>
      </c>
      <c r="K628" s="184"/>
      <c r="L628" s="187" t="str">
        <f t="shared" si="19"/>
        <v>700.601201.6251.00000.000.0000.0000.000.0000.0000</v>
      </c>
      <c r="M628" s="187" t="s">
        <v>893</v>
      </c>
      <c r="N628" s="191">
        <v>700</v>
      </c>
      <c r="O628" s="189">
        <v>601201</v>
      </c>
      <c r="P628" s="195" t="s">
        <v>6906</v>
      </c>
      <c r="Q628" s="191" t="s">
        <v>2334</v>
      </c>
      <c r="R628" s="195" t="s">
        <v>2178</v>
      </c>
      <c r="S628" s="191" t="s">
        <v>2202</v>
      </c>
      <c r="T628" s="191" t="s">
        <v>2202</v>
      </c>
      <c r="U628" s="190" t="s">
        <v>2178</v>
      </c>
      <c r="V628" s="167" t="s">
        <v>2202</v>
      </c>
      <c r="W628" s="167" t="s">
        <v>2202</v>
      </c>
      <c r="X628" s="170" t="s">
        <v>6907</v>
      </c>
      <c r="Y628" s="170" t="s">
        <v>6893</v>
      </c>
      <c r="Z628" s="170" t="s">
        <v>6908</v>
      </c>
      <c r="AB628" s="184" t="s">
        <v>6933</v>
      </c>
      <c r="AC628" s="186" t="s">
        <v>1342</v>
      </c>
      <c r="AD628" s="170">
        <f>VLOOKUP(O628,CSAcctMap!A:B,2,FALSE)</f>
        <v>602505</v>
      </c>
      <c r="AE628" s="170" t="str">
        <f ca="1">VLOOKUP(AD628,CSAcctMap!B:F,5,FALSE)</f>
        <v>Health, Life, &amp; Disability</v>
      </c>
    </row>
    <row r="629" spans="1:31" x14ac:dyDescent="0.2">
      <c r="A629" s="170" t="str">
        <f t="shared" si="18"/>
        <v>700.602590.7900.00000.000.000.000</v>
      </c>
      <c r="B629" s="184" t="s">
        <v>6934</v>
      </c>
      <c r="C629" s="185" t="s">
        <v>4649</v>
      </c>
      <c r="D629" s="186" t="s">
        <v>535</v>
      </c>
      <c r="E629" s="186" t="s">
        <v>1342</v>
      </c>
      <c r="F629" s="186" t="s">
        <v>2334</v>
      </c>
      <c r="G629" s="186" t="s">
        <v>2178</v>
      </c>
      <c r="H629" s="186" t="s">
        <v>2178</v>
      </c>
      <c r="I629" s="186" t="s">
        <v>2178</v>
      </c>
      <c r="J629" s="186" t="s">
        <v>741</v>
      </c>
      <c r="K629" s="184"/>
      <c r="L629" s="187" t="str">
        <f t="shared" si="19"/>
        <v>700.601201.6251.00000.000.0000.0000.000.0000.0000</v>
      </c>
      <c r="M629" s="187" t="s">
        <v>893</v>
      </c>
      <c r="N629" s="191">
        <v>700</v>
      </c>
      <c r="O629" s="189">
        <v>601201</v>
      </c>
      <c r="P629" s="195" t="s">
        <v>6906</v>
      </c>
      <c r="Q629" s="191" t="s">
        <v>2334</v>
      </c>
      <c r="R629" s="195" t="s">
        <v>2178</v>
      </c>
      <c r="S629" s="191" t="s">
        <v>2202</v>
      </c>
      <c r="T629" s="191" t="s">
        <v>2202</v>
      </c>
      <c r="U629" s="190" t="s">
        <v>2178</v>
      </c>
      <c r="V629" s="167" t="s">
        <v>2202</v>
      </c>
      <c r="W629" s="167" t="s">
        <v>2202</v>
      </c>
      <c r="X629" s="170" t="s">
        <v>6907</v>
      </c>
      <c r="Y629" s="170" t="s">
        <v>6893</v>
      </c>
      <c r="Z629" s="170" t="s">
        <v>6908</v>
      </c>
      <c r="AB629" s="184" t="s">
        <v>6934</v>
      </c>
      <c r="AC629" s="186" t="s">
        <v>1342</v>
      </c>
      <c r="AD629" s="170">
        <f>VLOOKUP(O629,CSAcctMap!A:B,2,FALSE)</f>
        <v>602505</v>
      </c>
      <c r="AE629" s="170" t="str">
        <f ca="1">VLOOKUP(AD629,CSAcctMap!B:F,5,FALSE)</f>
        <v>Health, Life, &amp; Disability</v>
      </c>
    </row>
    <row r="630" spans="1:31" x14ac:dyDescent="0.2">
      <c r="A630" s="170" t="str">
        <f t="shared" si="18"/>
        <v>700.602599.7350.00000.000.000.000</v>
      </c>
      <c r="B630" s="184" t="s">
        <v>6935</v>
      </c>
      <c r="C630" s="185" t="s">
        <v>4649</v>
      </c>
      <c r="D630" s="186" t="s">
        <v>536</v>
      </c>
      <c r="E630" s="186" t="s">
        <v>22</v>
      </c>
      <c r="F630" s="186" t="s">
        <v>2334</v>
      </c>
      <c r="G630" s="186" t="s">
        <v>2178</v>
      </c>
      <c r="H630" s="186" t="s">
        <v>2178</v>
      </c>
      <c r="I630" s="186" t="s">
        <v>2178</v>
      </c>
      <c r="J630" s="186" t="s">
        <v>971</v>
      </c>
      <c r="K630" s="184"/>
      <c r="L630" s="187" t="str">
        <f t="shared" si="19"/>
        <v>700.615070.1100.00000.000.0000.0000.000.0000.0000</v>
      </c>
      <c r="M630" s="187" t="s">
        <v>6918</v>
      </c>
      <c r="N630" s="191">
        <v>700</v>
      </c>
      <c r="O630" s="191">
        <v>615070</v>
      </c>
      <c r="P630" s="195" t="s">
        <v>6891</v>
      </c>
      <c r="Q630" s="191" t="s">
        <v>2334</v>
      </c>
      <c r="R630" s="195" t="s">
        <v>2178</v>
      </c>
      <c r="S630" s="191" t="s">
        <v>2202</v>
      </c>
      <c r="T630" s="191" t="s">
        <v>2202</v>
      </c>
      <c r="U630" s="190" t="s">
        <v>2178</v>
      </c>
      <c r="V630" s="167" t="s">
        <v>2202</v>
      </c>
      <c r="W630" s="167" t="s">
        <v>2202</v>
      </c>
      <c r="X630" s="170" t="s">
        <v>6892</v>
      </c>
      <c r="Y630" s="170" t="s">
        <v>6893</v>
      </c>
      <c r="Z630" s="170" t="s">
        <v>6894</v>
      </c>
      <c r="AB630" s="184" t="s">
        <v>6935</v>
      </c>
      <c r="AC630" s="186" t="s">
        <v>22</v>
      </c>
      <c r="AD630" s="170">
        <f>VLOOKUP(O630,CSAcctMap!A:B,2,FALSE)</f>
        <v>615015</v>
      </c>
      <c r="AE630" s="170" t="str">
        <f ca="1">VLOOKUP(AD630,CSAcctMap!B:F,5,FALSE)</f>
        <v>Engineering</v>
      </c>
    </row>
    <row r="631" spans="1:31" x14ac:dyDescent="0.2">
      <c r="A631" s="170" t="str">
        <f t="shared" si="18"/>
        <v>700.602599.7900.00000.000.000.000</v>
      </c>
      <c r="B631" s="184" t="s">
        <v>6935</v>
      </c>
      <c r="C631" s="185" t="s">
        <v>4649</v>
      </c>
      <c r="D631" s="186" t="s">
        <v>536</v>
      </c>
      <c r="E631" s="186" t="s">
        <v>1342</v>
      </c>
      <c r="F631" s="186" t="s">
        <v>2334</v>
      </c>
      <c r="G631" s="186" t="s">
        <v>2178</v>
      </c>
      <c r="H631" s="186" t="s">
        <v>2178</v>
      </c>
      <c r="I631" s="186" t="s">
        <v>2178</v>
      </c>
      <c r="J631" s="186" t="s">
        <v>741</v>
      </c>
      <c r="K631" s="184"/>
      <c r="L631" s="187" t="str">
        <f t="shared" si="19"/>
        <v>700.615070.6251.00000.000.0000.0000.000.0000.0000</v>
      </c>
      <c r="M631" s="187" t="s">
        <v>6918</v>
      </c>
      <c r="N631" s="191">
        <v>700</v>
      </c>
      <c r="O631" s="191">
        <v>615070</v>
      </c>
      <c r="P631" s="195" t="s">
        <v>6906</v>
      </c>
      <c r="Q631" s="191" t="s">
        <v>2334</v>
      </c>
      <c r="R631" s="195" t="s">
        <v>2178</v>
      </c>
      <c r="S631" s="191" t="s">
        <v>2202</v>
      </c>
      <c r="T631" s="191" t="s">
        <v>2202</v>
      </c>
      <c r="U631" s="190" t="s">
        <v>2178</v>
      </c>
      <c r="V631" s="167" t="s">
        <v>2202</v>
      </c>
      <c r="W631" s="167" t="s">
        <v>2202</v>
      </c>
      <c r="X631" s="170" t="s">
        <v>6907</v>
      </c>
      <c r="Y631" s="170" t="s">
        <v>6893</v>
      </c>
      <c r="Z631" s="170" t="s">
        <v>6908</v>
      </c>
      <c r="AB631" s="184" t="s">
        <v>6935</v>
      </c>
      <c r="AC631" s="186" t="s">
        <v>1342</v>
      </c>
      <c r="AD631" s="170">
        <f>VLOOKUP(O631,CSAcctMap!A:B,2,FALSE)</f>
        <v>615015</v>
      </c>
      <c r="AE631" s="170" t="str">
        <f ca="1">VLOOKUP(AD631,CSAcctMap!B:F,5,FALSE)</f>
        <v>Engineering</v>
      </c>
    </row>
    <row r="632" spans="1:31" x14ac:dyDescent="0.2">
      <c r="A632" s="170" t="str">
        <f t="shared" si="18"/>
        <v>700.604010.7760.00000.250.000.000</v>
      </c>
      <c r="B632" s="184" t="s">
        <v>6936</v>
      </c>
      <c r="C632" s="185" t="s">
        <v>4649</v>
      </c>
      <c r="D632" s="186" t="s">
        <v>3364</v>
      </c>
      <c r="E632" s="186" t="s">
        <v>1341</v>
      </c>
      <c r="F632" s="186" t="s">
        <v>2334</v>
      </c>
      <c r="G632" s="186" t="s">
        <v>4648</v>
      </c>
      <c r="H632" s="186" t="s">
        <v>2178</v>
      </c>
      <c r="I632" s="186" t="s">
        <v>2178</v>
      </c>
      <c r="J632" s="186" t="s">
        <v>6905</v>
      </c>
      <c r="K632" s="184"/>
      <c r="L632" s="187" t="str">
        <f t="shared" si="19"/>
        <v>700.603005.3800.00000.025.0000.0000.000.0000.0000</v>
      </c>
      <c r="M632" s="187" t="s">
        <v>5730</v>
      </c>
      <c r="N632" s="191">
        <v>700</v>
      </c>
      <c r="O632" s="189">
        <v>603005</v>
      </c>
      <c r="P632" s="195" t="s">
        <v>6840</v>
      </c>
      <c r="Q632" s="191" t="s">
        <v>2334</v>
      </c>
      <c r="R632" s="195" t="s">
        <v>6692</v>
      </c>
      <c r="S632" s="191" t="s">
        <v>2202</v>
      </c>
      <c r="T632" s="191" t="s">
        <v>2202</v>
      </c>
      <c r="U632" s="190" t="s">
        <v>2178</v>
      </c>
      <c r="V632" s="167" t="s">
        <v>2202</v>
      </c>
      <c r="W632" s="167" t="s">
        <v>2202</v>
      </c>
      <c r="X632" s="170" t="s">
        <v>6843</v>
      </c>
      <c r="Y632" s="170" t="s">
        <v>6893</v>
      </c>
      <c r="Z632" s="170" t="s">
        <v>6904</v>
      </c>
      <c r="AB632" s="184" t="s">
        <v>6936</v>
      </c>
      <c r="AC632" s="186" t="s">
        <v>1341</v>
      </c>
      <c r="AD632" s="170">
        <f>VLOOKUP(O632,CSAcctMap!A:B,2,FALSE)</f>
        <v>604010</v>
      </c>
      <c r="AE632" s="170" t="str">
        <f ca="1">VLOOKUP(AD632,CSAcctMap!B:F,5,FALSE)</f>
        <v>Office Rents</v>
      </c>
    </row>
    <row r="633" spans="1:31" x14ac:dyDescent="0.2">
      <c r="A633" s="170" t="str">
        <f t="shared" si="18"/>
        <v>700.604010.7760.00000.250.006.000</v>
      </c>
      <c r="B633" s="184" t="s">
        <v>6936</v>
      </c>
      <c r="C633" s="185" t="s">
        <v>4649</v>
      </c>
      <c r="D633" s="186" t="s">
        <v>3364</v>
      </c>
      <c r="E633" s="186" t="s">
        <v>1341</v>
      </c>
      <c r="F633" s="186" t="s">
        <v>2334</v>
      </c>
      <c r="G633" s="186" t="s">
        <v>4648</v>
      </c>
      <c r="H633" s="186" t="s">
        <v>4738</v>
      </c>
      <c r="I633" s="186" t="s">
        <v>2178</v>
      </c>
      <c r="J633" s="186" t="s">
        <v>6905</v>
      </c>
      <c r="K633" s="184"/>
      <c r="L633" s="187" t="str">
        <f t="shared" si="19"/>
        <v>700.603005.3800.00000.025.0000.0000.000.0000.0000</v>
      </c>
      <c r="M633" s="187" t="s">
        <v>5730</v>
      </c>
      <c r="N633" s="191">
        <v>700</v>
      </c>
      <c r="O633" s="189">
        <v>603005</v>
      </c>
      <c r="P633" s="195" t="s">
        <v>6840</v>
      </c>
      <c r="Q633" s="191" t="s">
        <v>2334</v>
      </c>
      <c r="R633" s="195" t="s">
        <v>6692</v>
      </c>
      <c r="S633" s="191" t="s">
        <v>2202</v>
      </c>
      <c r="T633" s="191" t="s">
        <v>2202</v>
      </c>
      <c r="U633" s="190" t="s">
        <v>2178</v>
      </c>
      <c r="V633" s="167" t="s">
        <v>2202</v>
      </c>
      <c r="W633" s="167" t="s">
        <v>2202</v>
      </c>
      <c r="X633" s="170" t="s">
        <v>6843</v>
      </c>
      <c r="Y633" s="170" t="s">
        <v>6893</v>
      </c>
      <c r="Z633" s="170" t="s">
        <v>6904</v>
      </c>
      <c r="AB633" s="184" t="s">
        <v>6936</v>
      </c>
      <c r="AC633" s="186" t="s">
        <v>1341</v>
      </c>
      <c r="AD633" s="170">
        <f>VLOOKUP(O633,CSAcctMap!A:B,2,FALSE)</f>
        <v>604010</v>
      </c>
      <c r="AE633" s="170" t="str">
        <f ca="1">VLOOKUP(AD633,CSAcctMap!B:F,5,FALSE)</f>
        <v>Office Rents</v>
      </c>
    </row>
    <row r="634" spans="1:31" x14ac:dyDescent="0.2">
      <c r="A634" s="170" t="str">
        <f t="shared" si="18"/>
        <v>700.604020.7350.00000.010.000.000</v>
      </c>
      <c r="B634" s="184" t="s">
        <v>6937</v>
      </c>
      <c r="C634" s="185" t="s">
        <v>4649</v>
      </c>
      <c r="D634" s="186" t="s">
        <v>3366</v>
      </c>
      <c r="E634" s="186" t="s">
        <v>22</v>
      </c>
      <c r="F634" s="186" t="s">
        <v>2334</v>
      </c>
      <c r="G634" s="186" t="s">
        <v>2179</v>
      </c>
      <c r="H634" s="186" t="s">
        <v>2178</v>
      </c>
      <c r="I634" s="186" t="s">
        <v>2178</v>
      </c>
      <c r="J634" s="186" t="s">
        <v>971</v>
      </c>
      <c r="K634" s="184"/>
      <c r="L634" s="187" t="str">
        <f t="shared" si="19"/>
        <v>700.501205.1100.00000.001.0000.0000.000.0000.0000</v>
      </c>
      <c r="M634" s="187" t="s">
        <v>5698</v>
      </c>
      <c r="N634" s="191">
        <v>700</v>
      </c>
      <c r="O634" s="191">
        <v>501205</v>
      </c>
      <c r="P634" s="195" t="s">
        <v>6891</v>
      </c>
      <c r="Q634" s="191" t="s">
        <v>2334</v>
      </c>
      <c r="R634" s="195" t="s">
        <v>3778</v>
      </c>
      <c r="S634" s="191" t="s">
        <v>2202</v>
      </c>
      <c r="T634" s="191" t="s">
        <v>2202</v>
      </c>
      <c r="U634" s="190" t="s">
        <v>2178</v>
      </c>
      <c r="V634" s="167" t="s">
        <v>2202</v>
      </c>
      <c r="W634" s="167" t="s">
        <v>2202</v>
      </c>
      <c r="X634" s="170" t="s">
        <v>6892</v>
      </c>
      <c r="Y634" s="170" t="s">
        <v>6893</v>
      </c>
      <c r="Z634" s="170" t="s">
        <v>6894</v>
      </c>
      <c r="AB634" s="184" t="s">
        <v>6937</v>
      </c>
      <c r="AC634" s="186" t="s">
        <v>22</v>
      </c>
      <c r="AD634" s="170">
        <f>VLOOKUP(O634,CSAcctMap!A:B,2,FALSE)</f>
        <v>604040</v>
      </c>
      <c r="AE634" s="170" t="str">
        <f ca="1">VLOOKUP(AD634,CSAcctMap!B:F,5,FALSE)</f>
        <v>Real Property Leases</v>
      </c>
    </row>
    <row r="635" spans="1:31" x14ac:dyDescent="0.2">
      <c r="A635" s="170" t="str">
        <f t="shared" si="18"/>
        <v>700.604020.7350.00000.100.000.000</v>
      </c>
      <c r="B635" s="184" t="s">
        <v>6937</v>
      </c>
      <c r="C635" s="185" t="s">
        <v>4649</v>
      </c>
      <c r="D635" s="186" t="s">
        <v>3366</v>
      </c>
      <c r="E635" s="186" t="s">
        <v>22</v>
      </c>
      <c r="F635" s="186" t="s">
        <v>2334</v>
      </c>
      <c r="G635" s="186" t="s">
        <v>555</v>
      </c>
      <c r="H635" s="186" t="s">
        <v>2178</v>
      </c>
      <c r="I635" s="186" t="s">
        <v>2178</v>
      </c>
      <c r="J635" s="186" t="s">
        <v>971</v>
      </c>
      <c r="K635" s="184"/>
      <c r="L635" s="187" t="str">
        <f t="shared" si="19"/>
        <v>700.501205.1100.00000.010.0000.0000.000.0000.0000</v>
      </c>
      <c r="M635" s="187" t="s">
        <v>5698</v>
      </c>
      <c r="N635" s="191">
        <v>700</v>
      </c>
      <c r="O635" s="191">
        <v>501205</v>
      </c>
      <c r="P635" s="195" t="s">
        <v>6891</v>
      </c>
      <c r="Q635" s="191" t="s">
        <v>2334</v>
      </c>
      <c r="R635" s="195" t="s">
        <v>2179</v>
      </c>
      <c r="S635" s="191" t="s">
        <v>2202</v>
      </c>
      <c r="T635" s="191" t="s">
        <v>2202</v>
      </c>
      <c r="U635" s="190" t="s">
        <v>2178</v>
      </c>
      <c r="V635" s="167" t="s">
        <v>2202</v>
      </c>
      <c r="W635" s="167" t="s">
        <v>2202</v>
      </c>
      <c r="X635" s="170" t="s">
        <v>6892</v>
      </c>
      <c r="Y635" s="170" t="s">
        <v>6893</v>
      </c>
      <c r="Z635" s="170" t="s">
        <v>6894</v>
      </c>
      <c r="AB635" s="184" t="s">
        <v>6937</v>
      </c>
      <c r="AC635" s="186" t="s">
        <v>22</v>
      </c>
      <c r="AD635" s="170">
        <f>VLOOKUP(O635,CSAcctMap!A:B,2,FALSE)</f>
        <v>604040</v>
      </c>
      <c r="AE635" s="170" t="str">
        <f ca="1">VLOOKUP(AD635,CSAcctMap!B:F,5,FALSE)</f>
        <v>Real Property Leases</v>
      </c>
    </row>
    <row r="636" spans="1:31" x14ac:dyDescent="0.2">
      <c r="A636" s="170" t="str">
        <f t="shared" si="18"/>
        <v>700.604020.7350.00000.190.000.000</v>
      </c>
      <c r="B636" s="184" t="s">
        <v>6937</v>
      </c>
      <c r="C636" s="185" t="s">
        <v>4649</v>
      </c>
      <c r="D636" s="186" t="s">
        <v>3366</v>
      </c>
      <c r="E636" s="186" t="s">
        <v>22</v>
      </c>
      <c r="F636" s="186" t="s">
        <v>2334</v>
      </c>
      <c r="G636" s="186" t="s">
        <v>4065</v>
      </c>
      <c r="H636" s="186" t="s">
        <v>2178</v>
      </c>
      <c r="I636" s="186" t="s">
        <v>2178</v>
      </c>
      <c r="J636" s="186" t="s">
        <v>971</v>
      </c>
      <c r="K636" s="184"/>
      <c r="L636" s="187" t="str">
        <f t="shared" si="19"/>
        <v>700.501205.1100.00000.019.0000.0000.000.0000.0000</v>
      </c>
      <c r="M636" s="187" t="s">
        <v>5698</v>
      </c>
      <c r="N636" s="191">
        <v>700</v>
      </c>
      <c r="O636" s="191">
        <v>501205</v>
      </c>
      <c r="P636" s="195" t="s">
        <v>6891</v>
      </c>
      <c r="Q636" s="191" t="s">
        <v>2334</v>
      </c>
      <c r="R636" s="195" t="s">
        <v>6578</v>
      </c>
      <c r="S636" s="191" t="s">
        <v>2202</v>
      </c>
      <c r="T636" s="191" t="s">
        <v>2202</v>
      </c>
      <c r="U636" s="190" t="s">
        <v>2178</v>
      </c>
      <c r="V636" s="167" t="s">
        <v>2202</v>
      </c>
      <c r="W636" s="167" t="s">
        <v>2202</v>
      </c>
      <c r="X636" s="170" t="s">
        <v>6892</v>
      </c>
      <c r="Y636" s="170" t="s">
        <v>6893</v>
      </c>
      <c r="Z636" s="170" t="s">
        <v>6894</v>
      </c>
      <c r="AB636" s="184" t="s">
        <v>6937</v>
      </c>
      <c r="AC636" s="186" t="s">
        <v>22</v>
      </c>
      <c r="AD636" s="170">
        <f>VLOOKUP(O636,CSAcctMap!A:B,2,FALSE)</f>
        <v>604040</v>
      </c>
      <c r="AE636" s="170" t="str">
        <f ca="1">VLOOKUP(AD636,CSAcctMap!B:F,5,FALSE)</f>
        <v>Real Property Leases</v>
      </c>
    </row>
    <row r="637" spans="1:31" s="196" customFormat="1" x14ac:dyDescent="0.2">
      <c r="A637" s="196" t="str">
        <f t="shared" si="18"/>
        <v>700.604020.7350.00000.250.000.000</v>
      </c>
      <c r="B637" s="192" t="s">
        <v>6937</v>
      </c>
      <c r="C637" s="197" t="s">
        <v>4649</v>
      </c>
      <c r="D637" s="198" t="s">
        <v>3366</v>
      </c>
      <c r="E637" s="198" t="s">
        <v>22</v>
      </c>
      <c r="F637" s="198" t="s">
        <v>2334</v>
      </c>
      <c r="G637" s="198" t="s">
        <v>4648</v>
      </c>
      <c r="H637" s="198" t="s">
        <v>2178</v>
      </c>
      <c r="I637" s="198" t="s">
        <v>2178</v>
      </c>
      <c r="J637" s="198" t="s">
        <v>971</v>
      </c>
      <c r="K637" s="192"/>
      <c r="L637" s="187" t="str">
        <f t="shared" si="19"/>
        <v>700.501205.1100.00000.025.0000.0000.000.0000.0000</v>
      </c>
      <c r="M637" s="187" t="s">
        <v>5698</v>
      </c>
      <c r="N637" s="191">
        <v>700</v>
      </c>
      <c r="O637" s="191">
        <v>501205</v>
      </c>
      <c r="P637" s="195" t="s">
        <v>6891</v>
      </c>
      <c r="Q637" s="191" t="s">
        <v>2334</v>
      </c>
      <c r="R637" s="195" t="s">
        <v>6692</v>
      </c>
      <c r="S637" s="191" t="s">
        <v>2202</v>
      </c>
      <c r="T637" s="191" t="s">
        <v>2202</v>
      </c>
      <c r="U637" s="190" t="s">
        <v>2178</v>
      </c>
      <c r="V637" s="167" t="s">
        <v>2202</v>
      </c>
      <c r="W637" s="167" t="s">
        <v>2202</v>
      </c>
      <c r="X637" s="170" t="s">
        <v>6892</v>
      </c>
      <c r="Y637" s="170" t="s">
        <v>6893</v>
      </c>
      <c r="Z637" s="170" t="s">
        <v>6894</v>
      </c>
      <c r="AA637" s="170"/>
      <c r="AB637" s="192" t="s">
        <v>6937</v>
      </c>
      <c r="AC637" s="198" t="s">
        <v>22</v>
      </c>
      <c r="AD637" s="170">
        <f>VLOOKUP(O637,CSAcctMap!A:B,2,FALSE)</f>
        <v>604040</v>
      </c>
      <c r="AE637" s="170" t="str">
        <f ca="1">VLOOKUP(AD637,CSAcctMap!B:F,5,FALSE)</f>
        <v>Real Property Leases</v>
      </c>
    </row>
    <row r="638" spans="1:31" x14ac:dyDescent="0.2">
      <c r="A638" s="170" t="str">
        <f t="shared" si="18"/>
        <v>700.604020.7350.00000.430.000.000</v>
      </c>
      <c r="B638" s="184" t="s">
        <v>6937</v>
      </c>
      <c r="C638" s="185" t="s">
        <v>4649</v>
      </c>
      <c r="D638" s="186" t="s">
        <v>3366</v>
      </c>
      <c r="E638" s="186" t="s">
        <v>22</v>
      </c>
      <c r="F638" s="186" t="s">
        <v>2334</v>
      </c>
      <c r="G638" s="186" t="s">
        <v>1565</v>
      </c>
      <c r="H638" s="186" t="s">
        <v>2178</v>
      </c>
      <c r="I638" s="186" t="s">
        <v>2178</v>
      </c>
      <c r="J638" s="186" t="s">
        <v>971</v>
      </c>
      <c r="K638" s="184"/>
      <c r="L638" s="187" t="str">
        <f t="shared" si="19"/>
        <v>700.501205.1100.00000.043.0000.0000.000.0000.0000</v>
      </c>
      <c r="M638" s="187" t="s">
        <v>5698</v>
      </c>
      <c r="N638" s="191">
        <v>700</v>
      </c>
      <c r="O638" s="191">
        <v>501205</v>
      </c>
      <c r="P638" s="195" t="s">
        <v>6891</v>
      </c>
      <c r="Q638" s="191" t="s">
        <v>2334</v>
      </c>
      <c r="R638" s="195" t="s">
        <v>6755</v>
      </c>
      <c r="S638" s="191" t="s">
        <v>2202</v>
      </c>
      <c r="T638" s="191" t="s">
        <v>2202</v>
      </c>
      <c r="U638" s="190" t="s">
        <v>2178</v>
      </c>
      <c r="V638" s="167" t="s">
        <v>2202</v>
      </c>
      <c r="W638" s="167" t="s">
        <v>2202</v>
      </c>
      <c r="X638" s="170" t="s">
        <v>6892</v>
      </c>
      <c r="Y638" s="170" t="s">
        <v>6893</v>
      </c>
      <c r="Z638" s="170" t="s">
        <v>6894</v>
      </c>
      <c r="AB638" s="184" t="s">
        <v>6937</v>
      </c>
      <c r="AC638" s="186" t="s">
        <v>22</v>
      </c>
      <c r="AD638" s="170">
        <f>VLOOKUP(O638,CSAcctMap!A:B,2,FALSE)</f>
        <v>604040</v>
      </c>
      <c r="AE638" s="170" t="str">
        <f ca="1">VLOOKUP(AD638,CSAcctMap!B:F,5,FALSE)</f>
        <v>Real Property Leases</v>
      </c>
    </row>
    <row r="639" spans="1:31" x14ac:dyDescent="0.2">
      <c r="A639" s="170" t="str">
        <f t="shared" si="18"/>
        <v>700.604020.7360.00000.250.006.000</v>
      </c>
      <c r="B639" s="184" t="s">
        <v>6937</v>
      </c>
      <c r="C639" s="185" t="s">
        <v>4649</v>
      </c>
      <c r="D639" s="186" t="s">
        <v>3366</v>
      </c>
      <c r="E639" s="186" t="s">
        <v>23</v>
      </c>
      <c r="F639" s="186" t="s">
        <v>2334</v>
      </c>
      <c r="G639" s="186" t="s">
        <v>4648</v>
      </c>
      <c r="H639" s="186" t="s">
        <v>4738</v>
      </c>
      <c r="I639" s="186" t="s">
        <v>2178</v>
      </c>
      <c r="J639" s="186" t="s">
        <v>6909</v>
      </c>
      <c r="K639" s="184"/>
      <c r="L639" s="187" t="str">
        <f t="shared" si="19"/>
        <v>700.501205.1601.00000.025.0000.0000.000.0000.0000</v>
      </c>
      <c r="M639" s="187" t="s">
        <v>5698</v>
      </c>
      <c r="N639" s="191">
        <v>700</v>
      </c>
      <c r="O639" s="191">
        <v>501205</v>
      </c>
      <c r="P639" s="195" t="s">
        <v>6910</v>
      </c>
      <c r="Q639" s="191" t="s">
        <v>2334</v>
      </c>
      <c r="R639" s="195" t="s">
        <v>6692</v>
      </c>
      <c r="S639" s="191" t="s">
        <v>2202</v>
      </c>
      <c r="T639" s="191" t="s">
        <v>2202</v>
      </c>
      <c r="U639" s="190" t="s">
        <v>2178</v>
      </c>
      <c r="V639" s="167" t="s">
        <v>2202</v>
      </c>
      <c r="W639" s="167" t="s">
        <v>2202</v>
      </c>
      <c r="X639" s="170" t="s">
        <v>6911</v>
      </c>
      <c r="Y639" s="170" t="s">
        <v>6893</v>
      </c>
      <c r="Z639" s="170" t="s">
        <v>6894</v>
      </c>
      <c r="AB639" s="184" t="s">
        <v>6937</v>
      </c>
      <c r="AC639" s="186" t="s">
        <v>23</v>
      </c>
      <c r="AD639" s="170">
        <f>VLOOKUP(O639,CSAcctMap!A:B,2,FALSE)</f>
        <v>604040</v>
      </c>
      <c r="AE639" s="170" t="str">
        <f ca="1">VLOOKUP(AD639,CSAcctMap!B:F,5,FALSE)</f>
        <v>Real Property Leases</v>
      </c>
    </row>
    <row r="640" spans="1:31" x14ac:dyDescent="0.2">
      <c r="A640" s="170" t="str">
        <f t="shared" si="18"/>
        <v>700.604020.7360.00000.010.000.000</v>
      </c>
      <c r="B640" s="184" t="s">
        <v>6937</v>
      </c>
      <c r="C640" s="185" t="s">
        <v>4649</v>
      </c>
      <c r="D640" s="186" t="s">
        <v>3366</v>
      </c>
      <c r="E640" s="186" t="s">
        <v>23</v>
      </c>
      <c r="F640" s="186" t="s">
        <v>2334</v>
      </c>
      <c r="G640" s="186" t="s">
        <v>2179</v>
      </c>
      <c r="H640" s="186" t="s">
        <v>2178</v>
      </c>
      <c r="I640" s="186" t="s">
        <v>2178</v>
      </c>
      <c r="J640" s="186" t="s">
        <v>6909</v>
      </c>
      <c r="K640" s="184"/>
      <c r="L640" s="187" t="str">
        <f t="shared" si="19"/>
        <v>700.501205.1601.00000.001.0000.0000.000.0000.0000</v>
      </c>
      <c r="M640" s="187" t="s">
        <v>5698</v>
      </c>
      <c r="N640" s="191">
        <v>700</v>
      </c>
      <c r="O640" s="191">
        <v>501205</v>
      </c>
      <c r="P640" s="195" t="s">
        <v>6910</v>
      </c>
      <c r="Q640" s="191" t="s">
        <v>2334</v>
      </c>
      <c r="R640" s="195" t="s">
        <v>3778</v>
      </c>
      <c r="S640" s="191" t="s">
        <v>2202</v>
      </c>
      <c r="T640" s="191" t="s">
        <v>2202</v>
      </c>
      <c r="U640" s="190" t="s">
        <v>2178</v>
      </c>
      <c r="V640" s="167" t="s">
        <v>2202</v>
      </c>
      <c r="W640" s="167" t="s">
        <v>2202</v>
      </c>
      <c r="X640" s="170" t="s">
        <v>6911</v>
      </c>
      <c r="Y640" s="170" t="s">
        <v>6893</v>
      </c>
      <c r="Z640" s="170" t="s">
        <v>6894</v>
      </c>
      <c r="AB640" s="184" t="s">
        <v>6937</v>
      </c>
      <c r="AC640" s="186" t="s">
        <v>23</v>
      </c>
      <c r="AD640" s="170">
        <f>VLOOKUP(O640,CSAcctMap!A:B,2,FALSE)</f>
        <v>604040</v>
      </c>
      <c r="AE640" s="170" t="str">
        <f ca="1">VLOOKUP(AD640,CSAcctMap!B:F,5,FALSE)</f>
        <v>Real Property Leases</v>
      </c>
    </row>
    <row r="641" spans="1:31" x14ac:dyDescent="0.2">
      <c r="A641" s="170" t="str">
        <f t="shared" si="18"/>
        <v>700.604030.7350.00000.250.000.000</v>
      </c>
      <c r="B641" s="184" t="s">
        <v>6938</v>
      </c>
      <c r="C641" s="185" t="s">
        <v>4649</v>
      </c>
      <c r="D641" s="186" t="s">
        <v>3367</v>
      </c>
      <c r="E641" s="186" t="s">
        <v>22</v>
      </c>
      <c r="F641" s="186" t="s">
        <v>2334</v>
      </c>
      <c r="G641" s="186" t="s">
        <v>4648</v>
      </c>
      <c r="H641" s="186" t="s">
        <v>2178</v>
      </c>
      <c r="I641" s="186" t="s">
        <v>2178</v>
      </c>
      <c r="J641" s="186" t="s">
        <v>971</v>
      </c>
      <c r="K641" s="184"/>
      <c r="L641" s="187" t="str">
        <f t="shared" si="19"/>
        <v>700.603060.1100.00000.025.0000.0000.000.0000.0000</v>
      </c>
      <c r="M641" s="187" t="s">
        <v>4258</v>
      </c>
      <c r="N641" s="191">
        <v>700</v>
      </c>
      <c r="O641" s="189">
        <v>603060</v>
      </c>
      <c r="P641" s="195" t="s">
        <v>6891</v>
      </c>
      <c r="Q641" s="191" t="s">
        <v>2334</v>
      </c>
      <c r="R641" s="195" t="s">
        <v>6692</v>
      </c>
      <c r="S641" s="191" t="s">
        <v>2202</v>
      </c>
      <c r="T641" s="191" t="s">
        <v>2202</v>
      </c>
      <c r="U641" s="190" t="s">
        <v>2178</v>
      </c>
      <c r="V641" s="167" t="s">
        <v>2202</v>
      </c>
      <c r="W641" s="167" t="s">
        <v>2202</v>
      </c>
      <c r="X641" s="170" t="s">
        <v>6892</v>
      </c>
      <c r="Y641" s="170" t="s">
        <v>6893</v>
      </c>
      <c r="Z641" s="170" t="s">
        <v>6894</v>
      </c>
      <c r="AB641" s="184" t="s">
        <v>6938</v>
      </c>
      <c r="AC641" s="186" t="s">
        <v>22</v>
      </c>
      <c r="AD641" s="170">
        <f>VLOOKUP(O641,CSAcctMap!A:B,2,FALSE)</f>
        <v>604030</v>
      </c>
      <c r="AE641" s="170" t="str">
        <f ca="1">VLOOKUP(AD641,CSAcctMap!B:F,5,FALSE)</f>
        <v>Equipment Lease</v>
      </c>
    </row>
    <row r="642" spans="1:31" x14ac:dyDescent="0.2">
      <c r="A642" s="170" t="str">
        <f t="shared" si="18"/>
        <v>700.604040.7350.00000.250.000.000</v>
      </c>
      <c r="B642" s="184" t="s">
        <v>6939</v>
      </c>
      <c r="C642" s="185" t="s">
        <v>4649</v>
      </c>
      <c r="D642" s="186" t="s">
        <v>3378</v>
      </c>
      <c r="E642" s="186" t="s">
        <v>22</v>
      </c>
      <c r="F642" s="186" t="s">
        <v>2334</v>
      </c>
      <c r="G642" s="186" t="s">
        <v>4648</v>
      </c>
      <c r="H642" s="186" t="s">
        <v>2178</v>
      </c>
      <c r="I642" s="186" t="s">
        <v>2178</v>
      </c>
      <c r="J642" s="186" t="s">
        <v>971</v>
      </c>
      <c r="K642" s="184"/>
      <c r="L642" s="187" t="str">
        <f t="shared" si="19"/>
        <v>700.501205.1100.00000.025.0000.0000.000.0000.0000</v>
      </c>
      <c r="M642" s="187" t="s">
        <v>5698</v>
      </c>
      <c r="N642" s="191">
        <v>700</v>
      </c>
      <c r="O642" s="189">
        <v>501205</v>
      </c>
      <c r="P642" s="195" t="s">
        <v>6891</v>
      </c>
      <c r="Q642" s="191" t="s">
        <v>2334</v>
      </c>
      <c r="R642" s="195" t="s">
        <v>6692</v>
      </c>
      <c r="S642" s="191" t="s">
        <v>2202</v>
      </c>
      <c r="T642" s="191" t="s">
        <v>2202</v>
      </c>
      <c r="U642" s="190" t="s">
        <v>2178</v>
      </c>
      <c r="V642" s="167" t="s">
        <v>2202</v>
      </c>
      <c r="W642" s="167" t="s">
        <v>2202</v>
      </c>
      <c r="X642" s="170" t="s">
        <v>6892</v>
      </c>
      <c r="Y642" s="170" t="s">
        <v>6893</v>
      </c>
      <c r="Z642" s="170" t="s">
        <v>6894</v>
      </c>
      <c r="AB642" s="184" t="s">
        <v>6939</v>
      </c>
      <c r="AC642" s="186" t="s">
        <v>22</v>
      </c>
      <c r="AD642" s="170">
        <f>VLOOKUP(O642,CSAcctMap!A:B,2,FALSE)</f>
        <v>604040</v>
      </c>
      <c r="AE642" s="170" t="str">
        <f ca="1">VLOOKUP(AD642,CSAcctMap!B:F,5,FALSE)</f>
        <v>Real Property Leases</v>
      </c>
    </row>
    <row r="643" spans="1:31" x14ac:dyDescent="0.2">
      <c r="A643" s="170" t="str">
        <f t="shared" si="18"/>
        <v>700.604050.7100.00000.250.000.100</v>
      </c>
      <c r="B643" s="184" t="s">
        <v>6940</v>
      </c>
      <c r="C643" s="185" t="s">
        <v>4649</v>
      </c>
      <c r="D643" s="186" t="s">
        <v>3365</v>
      </c>
      <c r="E643" s="186" t="s">
        <v>19</v>
      </c>
      <c r="F643" s="186" t="s">
        <v>2334</v>
      </c>
      <c r="G643" s="186" t="s">
        <v>4648</v>
      </c>
      <c r="H643" s="186" t="s">
        <v>2178</v>
      </c>
      <c r="I643" s="186" t="s">
        <v>555</v>
      </c>
      <c r="J643" s="186" t="s">
        <v>6941</v>
      </c>
      <c r="K643" s="184"/>
      <c r="L643" s="187" t="str">
        <f t="shared" si="19"/>
        <v>700.603005.1401.00000.025.0000.0000.100.0000.0000</v>
      </c>
      <c r="M643" s="187" t="s">
        <v>5730</v>
      </c>
      <c r="N643" s="191">
        <v>700</v>
      </c>
      <c r="O643" s="189">
        <v>603005</v>
      </c>
      <c r="P643" s="195" t="s">
        <v>6942</v>
      </c>
      <c r="Q643" s="191" t="s">
        <v>2334</v>
      </c>
      <c r="R643" s="195" t="s">
        <v>6692</v>
      </c>
      <c r="S643" s="191" t="s">
        <v>2202</v>
      </c>
      <c r="T643" s="191" t="s">
        <v>2202</v>
      </c>
      <c r="U643" s="190" t="s">
        <v>555</v>
      </c>
      <c r="V643" s="167" t="s">
        <v>2202</v>
      </c>
      <c r="W643" s="167" t="s">
        <v>2202</v>
      </c>
      <c r="X643" s="170" t="s">
        <v>4302</v>
      </c>
      <c r="Y643" s="170" t="s">
        <v>6893</v>
      </c>
      <c r="Z643" s="170" t="s">
        <v>6894</v>
      </c>
      <c r="AB643" s="184" t="s">
        <v>6940</v>
      </c>
      <c r="AC643" s="186" t="s">
        <v>19</v>
      </c>
      <c r="AD643" s="170">
        <f>VLOOKUP(O643,CSAcctMap!A:B,2,FALSE)</f>
        <v>604010</v>
      </c>
      <c r="AE643" s="170" t="str">
        <f ca="1">VLOOKUP(AD643,CSAcctMap!B:F,5,FALSE)</f>
        <v>Office Rents</v>
      </c>
    </row>
    <row r="644" spans="1:31" x14ac:dyDescent="0.2">
      <c r="A644" s="170" t="str">
        <f t="shared" si="18"/>
        <v>700.604050.7900.00000.250.000.100</v>
      </c>
      <c r="B644" s="184" t="s">
        <v>6940</v>
      </c>
      <c r="C644" s="185" t="s">
        <v>4649</v>
      </c>
      <c r="D644" s="186" t="s">
        <v>3365</v>
      </c>
      <c r="E644" s="186" t="s">
        <v>1342</v>
      </c>
      <c r="F644" s="186" t="s">
        <v>2334</v>
      </c>
      <c r="G644" s="186" t="s">
        <v>4648</v>
      </c>
      <c r="H644" s="186" t="s">
        <v>2178</v>
      </c>
      <c r="I644" s="186" t="s">
        <v>555</v>
      </c>
      <c r="J644" s="186" t="s">
        <v>741</v>
      </c>
      <c r="K644" s="184"/>
      <c r="L644" s="187" t="str">
        <f t="shared" si="19"/>
        <v>700.603005.6251.00000.025.0000.0000.100.0000.0000</v>
      </c>
      <c r="M644" s="187" t="s">
        <v>5730</v>
      </c>
      <c r="N644" s="191">
        <v>700</v>
      </c>
      <c r="O644" s="189">
        <v>603005</v>
      </c>
      <c r="P644" s="195" t="s">
        <v>6906</v>
      </c>
      <c r="Q644" s="191" t="s">
        <v>2334</v>
      </c>
      <c r="R644" s="195" t="s">
        <v>6692</v>
      </c>
      <c r="S644" s="191" t="s">
        <v>2202</v>
      </c>
      <c r="T644" s="191" t="s">
        <v>2202</v>
      </c>
      <c r="U644" s="190" t="s">
        <v>555</v>
      </c>
      <c r="V644" s="167" t="s">
        <v>2202</v>
      </c>
      <c r="W644" s="167" t="s">
        <v>2202</v>
      </c>
      <c r="X644" s="170" t="s">
        <v>6907</v>
      </c>
      <c r="Y644" s="170" t="s">
        <v>6893</v>
      </c>
      <c r="Z644" s="170" t="s">
        <v>6908</v>
      </c>
      <c r="AB644" s="184" t="s">
        <v>6940</v>
      </c>
      <c r="AC644" s="186" t="s">
        <v>1342</v>
      </c>
      <c r="AD644" s="170">
        <f>VLOOKUP(O644,CSAcctMap!A:B,2,FALSE)</f>
        <v>604010</v>
      </c>
      <c r="AE644" s="170" t="str">
        <f ca="1">VLOOKUP(AD644,CSAcctMap!B:F,5,FALSE)</f>
        <v>Office Rents</v>
      </c>
    </row>
    <row r="645" spans="1:31" x14ac:dyDescent="0.2">
      <c r="A645" s="170" t="str">
        <f t="shared" si="18"/>
        <v>700.604050.7551.00000.250.000.800</v>
      </c>
      <c r="B645" s="184" t="s">
        <v>6940</v>
      </c>
      <c r="C645" s="185" t="s">
        <v>4649</v>
      </c>
      <c r="D645" s="186" t="s">
        <v>3365</v>
      </c>
      <c r="E645" s="186" t="s">
        <v>1334</v>
      </c>
      <c r="F645" s="186" t="s">
        <v>2334</v>
      </c>
      <c r="G645" s="186" t="s">
        <v>4648</v>
      </c>
      <c r="H645" s="186" t="s">
        <v>2178</v>
      </c>
      <c r="I645" s="186" t="s">
        <v>559</v>
      </c>
      <c r="J645" s="186" t="s">
        <v>974</v>
      </c>
      <c r="K645" s="184"/>
      <c r="L645" s="187" t="str">
        <f t="shared" si="19"/>
        <v>700.603005.6015.00000.025.0000.0000.800.0000.0000</v>
      </c>
      <c r="M645" s="187" t="s">
        <v>5730</v>
      </c>
      <c r="N645" s="191">
        <v>700</v>
      </c>
      <c r="O645" s="189">
        <v>603005</v>
      </c>
      <c r="P645" s="195" t="s">
        <v>6901</v>
      </c>
      <c r="Q645" s="191" t="s">
        <v>2334</v>
      </c>
      <c r="R645" s="195" t="s">
        <v>6692</v>
      </c>
      <c r="S645" s="191" t="s">
        <v>2202</v>
      </c>
      <c r="T645" s="191" t="s">
        <v>2202</v>
      </c>
      <c r="U645" s="190" t="s">
        <v>559</v>
      </c>
      <c r="V645" s="167" t="s">
        <v>2202</v>
      </c>
      <c r="W645" s="167" t="s">
        <v>2202</v>
      </c>
      <c r="X645" s="170" t="s">
        <v>6902</v>
      </c>
      <c r="Y645" s="170" t="s">
        <v>6893</v>
      </c>
      <c r="Z645" s="170" t="s">
        <v>6902</v>
      </c>
      <c r="AB645" s="184" t="s">
        <v>6940</v>
      </c>
      <c r="AC645" s="186" t="s">
        <v>1334</v>
      </c>
      <c r="AD645" s="170">
        <f>VLOOKUP(O645,CSAcctMap!A:B,2,FALSE)</f>
        <v>604010</v>
      </c>
      <c r="AE645" s="170" t="str">
        <f ca="1">VLOOKUP(AD645,CSAcctMap!B:F,5,FALSE)</f>
        <v>Office Rents</v>
      </c>
    </row>
    <row r="646" spans="1:31" x14ac:dyDescent="0.2">
      <c r="A646" s="170" t="str">
        <f t="shared" ref="A646:A710" si="20">CONCATENATE(C646,".",D646,".",E646,".",F646,".",G646,".",H646,".",I646)</f>
        <v>700.604050.7100.00000.250.000.600</v>
      </c>
      <c r="B646" s="184" t="s">
        <v>6940</v>
      </c>
      <c r="C646" s="185" t="s">
        <v>4649</v>
      </c>
      <c r="D646" s="186" t="s">
        <v>3365</v>
      </c>
      <c r="E646" s="186" t="s">
        <v>19</v>
      </c>
      <c r="F646" s="186" t="s">
        <v>2334</v>
      </c>
      <c r="G646" s="186" t="s">
        <v>4648</v>
      </c>
      <c r="H646" s="186" t="s">
        <v>2178</v>
      </c>
      <c r="I646" s="186" t="s">
        <v>554</v>
      </c>
      <c r="J646" s="186" t="s">
        <v>6941</v>
      </c>
      <c r="K646" s="184"/>
      <c r="L646" s="187" t="str">
        <f t="shared" ref="L646:L710" si="21">CONCATENATE(N646,".",O646,".",P646,".",Q646,".",R646,".",S646,".",T646,".",U646,".",V646,".",W646)</f>
        <v>700.603005.1401.00000.025.0000.0000.600.0000.0000</v>
      </c>
      <c r="M646" s="187" t="s">
        <v>5730</v>
      </c>
      <c r="N646" s="191">
        <v>700</v>
      </c>
      <c r="O646" s="189">
        <v>603005</v>
      </c>
      <c r="P646" s="195" t="s">
        <v>6942</v>
      </c>
      <c r="Q646" s="191" t="s">
        <v>2334</v>
      </c>
      <c r="R646" s="195" t="s">
        <v>6692</v>
      </c>
      <c r="S646" s="191" t="s">
        <v>2202</v>
      </c>
      <c r="T646" s="191" t="s">
        <v>2202</v>
      </c>
      <c r="U646" s="190" t="s">
        <v>554</v>
      </c>
      <c r="V646" s="167" t="s">
        <v>2202</v>
      </c>
      <c r="W646" s="167" t="s">
        <v>2202</v>
      </c>
      <c r="X646" s="170" t="s">
        <v>4302</v>
      </c>
      <c r="Y646" s="170" t="s">
        <v>6893</v>
      </c>
      <c r="Z646" s="170" t="s">
        <v>6894</v>
      </c>
      <c r="AB646" s="184" t="s">
        <v>6940</v>
      </c>
      <c r="AC646" s="186" t="s">
        <v>19</v>
      </c>
      <c r="AD646" s="170">
        <f>VLOOKUP(O646,CSAcctMap!A:B,2,FALSE)</f>
        <v>604010</v>
      </c>
      <c r="AE646" s="170" t="str">
        <f ca="1">VLOOKUP(AD646,CSAcctMap!B:F,5,FALSE)</f>
        <v>Office Rents</v>
      </c>
    </row>
    <row r="647" spans="1:31" x14ac:dyDescent="0.2">
      <c r="A647" s="170" t="str">
        <f t="shared" si="20"/>
        <v>700.605010.7100.00000.000.000.000</v>
      </c>
      <c r="B647" s="184" t="s">
        <v>6943</v>
      </c>
      <c r="C647" s="185" t="s">
        <v>4649</v>
      </c>
      <c r="D647" s="186" t="s">
        <v>537</v>
      </c>
      <c r="E647" s="186" t="s">
        <v>19</v>
      </c>
      <c r="F647" s="186" t="s">
        <v>2334</v>
      </c>
      <c r="G647" s="186" t="s">
        <v>2178</v>
      </c>
      <c r="H647" s="186" t="s">
        <v>2178</v>
      </c>
      <c r="I647" s="186" t="s">
        <v>2178</v>
      </c>
      <c r="J647" s="186" t="s">
        <v>6941</v>
      </c>
      <c r="K647" s="184"/>
      <c r="L647" s="187" t="str">
        <f t="shared" si="21"/>
        <v>700.603035.1401.00000.000.0000.0000.000.0000.0000</v>
      </c>
      <c r="M647" s="187" t="s">
        <v>4184</v>
      </c>
      <c r="N647" s="191">
        <v>700</v>
      </c>
      <c r="O647" s="189">
        <v>603035</v>
      </c>
      <c r="P647" s="195" t="s">
        <v>6942</v>
      </c>
      <c r="Q647" s="191" t="s">
        <v>2334</v>
      </c>
      <c r="R647" s="195" t="s">
        <v>2178</v>
      </c>
      <c r="S647" s="191" t="s">
        <v>2202</v>
      </c>
      <c r="T647" s="191" t="s">
        <v>2202</v>
      </c>
      <c r="U647" s="190" t="s">
        <v>2178</v>
      </c>
      <c r="V647" s="167" t="s">
        <v>2202</v>
      </c>
      <c r="W647" s="167" t="s">
        <v>2202</v>
      </c>
      <c r="X647" s="170" t="s">
        <v>4302</v>
      </c>
      <c r="Y647" s="170" t="s">
        <v>6893</v>
      </c>
      <c r="Z647" s="170" t="s">
        <v>6894</v>
      </c>
      <c r="AB647" s="184" t="s">
        <v>6943</v>
      </c>
      <c r="AC647" s="186" t="s">
        <v>19</v>
      </c>
      <c r="AD647" s="170">
        <f>VLOOKUP(O647,CSAcctMap!A:B,2,FALSE)</f>
        <v>605010</v>
      </c>
      <c r="AE647" s="170" t="str">
        <f ca="1">VLOOKUP(AD647,CSAcctMap!B:F,5,FALSE)</f>
        <v>Office Supplies</v>
      </c>
    </row>
    <row r="648" spans="1:31" x14ac:dyDescent="0.2">
      <c r="A648" s="170" t="str">
        <f t="shared" si="20"/>
        <v>700.605010.7350.00000.000.000.000</v>
      </c>
      <c r="B648" s="184" t="s">
        <v>6943</v>
      </c>
      <c r="C648" s="185" t="s">
        <v>4649</v>
      </c>
      <c r="D648" s="186" t="s">
        <v>537</v>
      </c>
      <c r="E648" s="186" t="s">
        <v>22</v>
      </c>
      <c r="F648" s="186" t="s">
        <v>2334</v>
      </c>
      <c r="G648" s="186" t="s">
        <v>2178</v>
      </c>
      <c r="H648" s="186" t="s">
        <v>2178</v>
      </c>
      <c r="I648" s="186" t="s">
        <v>2178</v>
      </c>
      <c r="J648" s="186" t="s">
        <v>971</v>
      </c>
      <c r="K648" s="184"/>
      <c r="L648" s="187" t="str">
        <f t="shared" si="21"/>
        <v>700.603035.1100.00000.000.0000.0000.000.0000.0000</v>
      </c>
      <c r="M648" s="187" t="s">
        <v>4184</v>
      </c>
      <c r="N648" s="191">
        <v>700</v>
      </c>
      <c r="O648" s="189">
        <v>603035</v>
      </c>
      <c r="P648" s="195" t="s">
        <v>6891</v>
      </c>
      <c r="Q648" s="191" t="s">
        <v>2334</v>
      </c>
      <c r="R648" s="195" t="s">
        <v>2178</v>
      </c>
      <c r="S648" s="191" t="s">
        <v>2202</v>
      </c>
      <c r="T648" s="191" t="s">
        <v>2202</v>
      </c>
      <c r="U648" s="190" t="s">
        <v>2178</v>
      </c>
      <c r="V648" s="167" t="s">
        <v>2202</v>
      </c>
      <c r="W648" s="167" t="s">
        <v>2202</v>
      </c>
      <c r="X648" s="170" t="s">
        <v>6892</v>
      </c>
      <c r="Y648" s="170" t="s">
        <v>6893</v>
      </c>
      <c r="Z648" s="170" t="s">
        <v>6894</v>
      </c>
      <c r="AB648" s="184" t="s">
        <v>6943</v>
      </c>
      <c r="AC648" s="186" t="s">
        <v>22</v>
      </c>
      <c r="AD648" s="170">
        <f>VLOOKUP(O648,CSAcctMap!A:B,2,FALSE)</f>
        <v>605010</v>
      </c>
      <c r="AE648" s="170" t="str">
        <f ca="1">VLOOKUP(AD648,CSAcctMap!B:F,5,FALSE)</f>
        <v>Office Supplies</v>
      </c>
    </row>
    <row r="649" spans="1:31" x14ac:dyDescent="0.2">
      <c r="A649" s="170" t="str">
        <f t="shared" si="20"/>
        <v>700.605010.7360.00000.000.000.000</v>
      </c>
      <c r="B649" s="184" t="s">
        <v>6943</v>
      </c>
      <c r="C649" s="185" t="s">
        <v>4649</v>
      </c>
      <c r="D649" s="186" t="s">
        <v>537</v>
      </c>
      <c r="E649" s="186" t="s">
        <v>23</v>
      </c>
      <c r="F649" s="186" t="s">
        <v>2334</v>
      </c>
      <c r="G649" s="186" t="s">
        <v>2178</v>
      </c>
      <c r="H649" s="186" t="s">
        <v>2178</v>
      </c>
      <c r="I649" s="186" t="s">
        <v>2178</v>
      </c>
      <c r="J649" s="186" t="s">
        <v>6909</v>
      </c>
      <c r="K649" s="184"/>
      <c r="L649" s="187" t="str">
        <f t="shared" si="21"/>
        <v>700.603035.1601.00000.000.0000.0000.000.0000.0000</v>
      </c>
      <c r="M649" s="187" t="s">
        <v>4184</v>
      </c>
      <c r="N649" s="191">
        <v>700</v>
      </c>
      <c r="O649" s="189">
        <v>603035</v>
      </c>
      <c r="P649" s="195" t="s">
        <v>6910</v>
      </c>
      <c r="Q649" s="191" t="s">
        <v>2334</v>
      </c>
      <c r="R649" s="195" t="s">
        <v>2178</v>
      </c>
      <c r="S649" s="191" t="s">
        <v>2202</v>
      </c>
      <c r="T649" s="191" t="s">
        <v>2202</v>
      </c>
      <c r="U649" s="190" t="s">
        <v>2178</v>
      </c>
      <c r="V649" s="167" t="s">
        <v>2202</v>
      </c>
      <c r="W649" s="167" t="s">
        <v>2202</v>
      </c>
      <c r="X649" s="170" t="s">
        <v>6911</v>
      </c>
      <c r="Y649" s="170" t="s">
        <v>6893</v>
      </c>
      <c r="Z649" s="170" t="s">
        <v>6894</v>
      </c>
      <c r="AB649" s="184" t="s">
        <v>6943</v>
      </c>
      <c r="AC649" s="186" t="s">
        <v>23</v>
      </c>
      <c r="AD649" s="170">
        <f>VLOOKUP(O649,CSAcctMap!A:B,2,FALSE)</f>
        <v>605010</v>
      </c>
      <c r="AE649" s="170" t="str">
        <f ca="1">VLOOKUP(AD649,CSAcctMap!B:F,5,FALSE)</f>
        <v>Office Supplies</v>
      </c>
    </row>
    <row r="650" spans="1:31" x14ac:dyDescent="0.2">
      <c r="A650" s="170" t="str">
        <f t="shared" si="20"/>
        <v>700.605010.7410.00000.000.000.000</v>
      </c>
      <c r="B650" s="184" t="s">
        <v>6943</v>
      </c>
      <c r="C650" s="185" t="s">
        <v>4649</v>
      </c>
      <c r="D650" s="186" t="s">
        <v>537</v>
      </c>
      <c r="E650" s="186" t="s">
        <v>1337</v>
      </c>
      <c r="F650" s="186" t="s">
        <v>2334</v>
      </c>
      <c r="G650" s="186" t="s">
        <v>2178</v>
      </c>
      <c r="H650" s="186" t="s">
        <v>2178</v>
      </c>
      <c r="I650" s="186" t="s">
        <v>2178</v>
      </c>
      <c r="J650" s="186" t="s">
        <v>3768</v>
      </c>
      <c r="K650" s="184"/>
      <c r="L650" s="187" t="str">
        <f t="shared" si="21"/>
        <v>700.603035.6051.00000.000.0000.0000.000.0000.0000</v>
      </c>
      <c r="M650" s="187" t="s">
        <v>4184</v>
      </c>
      <c r="N650" s="191">
        <v>700</v>
      </c>
      <c r="O650" s="189">
        <v>603035</v>
      </c>
      <c r="P650" s="195" t="s">
        <v>6895</v>
      </c>
      <c r="Q650" s="191" t="s">
        <v>2334</v>
      </c>
      <c r="R650" s="195" t="s">
        <v>2178</v>
      </c>
      <c r="S650" s="191" t="s">
        <v>2202</v>
      </c>
      <c r="T650" s="191" t="s">
        <v>2202</v>
      </c>
      <c r="U650" s="190" t="s">
        <v>2178</v>
      </c>
      <c r="V650" s="167" t="s">
        <v>2202</v>
      </c>
      <c r="W650" s="167" t="s">
        <v>2202</v>
      </c>
      <c r="X650" s="170" t="s">
        <v>6896</v>
      </c>
      <c r="Y650" s="170" t="s">
        <v>6893</v>
      </c>
      <c r="Z650" s="170" t="s">
        <v>6896</v>
      </c>
      <c r="AB650" s="184" t="s">
        <v>6943</v>
      </c>
      <c r="AC650" s="186" t="s">
        <v>1337</v>
      </c>
      <c r="AD650" s="170">
        <f>VLOOKUP(O650,CSAcctMap!A:B,2,FALSE)</f>
        <v>605010</v>
      </c>
      <c r="AE650" s="170" t="str">
        <f ca="1">VLOOKUP(AD650,CSAcctMap!B:F,5,FALSE)</f>
        <v>Office Supplies</v>
      </c>
    </row>
    <row r="651" spans="1:31" x14ac:dyDescent="0.2">
      <c r="A651" s="170" t="str">
        <f t="shared" si="20"/>
        <v>700.605010.7520.00000.000.000.000</v>
      </c>
      <c r="B651" s="184" t="s">
        <v>6943</v>
      </c>
      <c r="C651" s="185" t="s">
        <v>4649</v>
      </c>
      <c r="D651" s="186" t="s">
        <v>537</v>
      </c>
      <c r="E651" s="186" t="s">
        <v>24</v>
      </c>
      <c r="F651" s="186" t="s">
        <v>2334</v>
      </c>
      <c r="G651" s="186" t="s">
        <v>2178</v>
      </c>
      <c r="H651" s="186" t="s">
        <v>2178</v>
      </c>
      <c r="I651" s="186" t="s">
        <v>2178</v>
      </c>
      <c r="J651" s="186" t="s">
        <v>3763</v>
      </c>
      <c r="K651" s="184"/>
      <c r="L651" s="187" t="str">
        <f t="shared" si="21"/>
        <v>700.603035.6201.00000.000.0000.0000.000.0000.0000</v>
      </c>
      <c r="M651" s="187" t="s">
        <v>4184</v>
      </c>
      <c r="N651" s="191">
        <v>700</v>
      </c>
      <c r="O651" s="189">
        <v>603035</v>
      </c>
      <c r="P651" s="195" t="s">
        <v>6897</v>
      </c>
      <c r="Q651" s="191" t="s">
        <v>2334</v>
      </c>
      <c r="R651" s="195" t="s">
        <v>2178</v>
      </c>
      <c r="S651" s="191" t="s">
        <v>2202</v>
      </c>
      <c r="T651" s="191" t="s">
        <v>2202</v>
      </c>
      <c r="U651" s="190" t="s">
        <v>2178</v>
      </c>
      <c r="V651" s="167" t="s">
        <v>2202</v>
      </c>
      <c r="W651" s="167" t="s">
        <v>2202</v>
      </c>
      <c r="X651" s="170" t="s">
        <v>6898</v>
      </c>
      <c r="Y651" s="170" t="s">
        <v>6893</v>
      </c>
      <c r="Z651" s="170" t="s">
        <v>6898</v>
      </c>
      <c r="AB651" s="184" t="s">
        <v>6943</v>
      </c>
      <c r="AC651" s="186" t="s">
        <v>24</v>
      </c>
      <c r="AD651" s="170">
        <f>VLOOKUP(O651,CSAcctMap!A:B,2,FALSE)</f>
        <v>605010</v>
      </c>
      <c r="AE651" s="170" t="str">
        <f ca="1">VLOOKUP(AD651,CSAcctMap!B:F,5,FALSE)</f>
        <v>Office Supplies</v>
      </c>
    </row>
    <row r="652" spans="1:31" x14ac:dyDescent="0.2">
      <c r="A652" s="170" t="str">
        <f t="shared" si="20"/>
        <v>700.605010.7551.00000.000.000.000</v>
      </c>
      <c r="B652" s="184" t="s">
        <v>6943</v>
      </c>
      <c r="C652" s="185" t="s">
        <v>4649</v>
      </c>
      <c r="D652" s="186" t="s">
        <v>537</v>
      </c>
      <c r="E652" s="186" t="s">
        <v>1334</v>
      </c>
      <c r="F652" s="186" t="s">
        <v>2334</v>
      </c>
      <c r="G652" s="186" t="s">
        <v>2178</v>
      </c>
      <c r="H652" s="186" t="s">
        <v>2178</v>
      </c>
      <c r="I652" s="186" t="s">
        <v>2178</v>
      </c>
      <c r="J652" s="186" t="s">
        <v>974</v>
      </c>
      <c r="K652" s="184"/>
      <c r="L652" s="187" t="str">
        <f t="shared" si="21"/>
        <v>700.603035.6015.00000.000.0000.0000.000.0000.0000</v>
      </c>
      <c r="M652" s="187" t="s">
        <v>4184</v>
      </c>
      <c r="N652" s="191">
        <v>700</v>
      </c>
      <c r="O652" s="189">
        <v>603035</v>
      </c>
      <c r="P652" s="195" t="s">
        <v>6901</v>
      </c>
      <c r="Q652" s="191" t="s">
        <v>2334</v>
      </c>
      <c r="R652" s="195" t="s">
        <v>2178</v>
      </c>
      <c r="S652" s="191" t="s">
        <v>2202</v>
      </c>
      <c r="T652" s="191" t="s">
        <v>2202</v>
      </c>
      <c r="U652" s="190" t="s">
        <v>2178</v>
      </c>
      <c r="V652" s="167" t="s">
        <v>2202</v>
      </c>
      <c r="W652" s="167" t="s">
        <v>2202</v>
      </c>
      <c r="X652" s="170" t="s">
        <v>6902</v>
      </c>
      <c r="Y652" s="170" t="s">
        <v>6893</v>
      </c>
      <c r="Z652" s="170" t="s">
        <v>6902</v>
      </c>
      <c r="AB652" s="184" t="s">
        <v>6943</v>
      </c>
      <c r="AC652" s="186" t="s">
        <v>1334</v>
      </c>
      <c r="AD652" s="170">
        <f>VLOOKUP(O652,CSAcctMap!A:B,2,FALSE)</f>
        <v>605010</v>
      </c>
      <c r="AE652" s="170" t="str">
        <f ca="1">VLOOKUP(AD652,CSAcctMap!B:F,5,FALSE)</f>
        <v>Office Supplies</v>
      </c>
    </row>
    <row r="653" spans="1:31" x14ac:dyDescent="0.2">
      <c r="A653" s="170" t="str">
        <f t="shared" si="20"/>
        <v>700.605010.7710.00000.000.000.000</v>
      </c>
      <c r="B653" s="184" t="s">
        <v>6943</v>
      </c>
      <c r="C653" s="185" t="s">
        <v>4649</v>
      </c>
      <c r="D653" s="186" t="s">
        <v>537</v>
      </c>
      <c r="E653" s="186" t="s">
        <v>1340</v>
      </c>
      <c r="F653" s="186" t="s">
        <v>2334</v>
      </c>
      <c r="G653" s="186" t="s">
        <v>2178</v>
      </c>
      <c r="H653" s="186" t="s">
        <v>2178</v>
      </c>
      <c r="I653" s="186" t="s">
        <v>2178</v>
      </c>
      <c r="J653" s="186" t="s">
        <v>6903</v>
      </c>
      <c r="K653" s="184"/>
      <c r="L653" s="187" t="str">
        <f t="shared" si="21"/>
        <v>700.603035.3812.00000.000.0000.0000.000.0000.0000</v>
      </c>
      <c r="M653" s="187" t="s">
        <v>4184</v>
      </c>
      <c r="N653" s="191">
        <v>700</v>
      </c>
      <c r="O653" s="189">
        <v>603035</v>
      </c>
      <c r="P653" s="195" t="s">
        <v>6846</v>
      </c>
      <c r="Q653" s="191" t="s">
        <v>2334</v>
      </c>
      <c r="R653" s="195" t="s">
        <v>2178</v>
      </c>
      <c r="S653" s="191" t="s">
        <v>2202</v>
      </c>
      <c r="T653" s="191" t="s">
        <v>2202</v>
      </c>
      <c r="U653" s="190" t="s">
        <v>2178</v>
      </c>
      <c r="V653" s="167" t="s">
        <v>2202</v>
      </c>
      <c r="W653" s="167" t="s">
        <v>2202</v>
      </c>
      <c r="X653" s="170" t="s">
        <v>2111</v>
      </c>
      <c r="Y653" s="170" t="s">
        <v>6893</v>
      </c>
      <c r="Z653" s="170" t="s">
        <v>6904</v>
      </c>
      <c r="AB653" s="184" t="s">
        <v>6943</v>
      </c>
      <c r="AC653" s="186" t="s">
        <v>1340</v>
      </c>
      <c r="AD653" s="170">
        <f>VLOOKUP(O653,CSAcctMap!A:B,2,FALSE)</f>
        <v>605010</v>
      </c>
      <c r="AE653" s="170" t="str">
        <f ca="1">VLOOKUP(AD653,CSAcctMap!B:F,5,FALSE)</f>
        <v>Office Supplies</v>
      </c>
    </row>
    <row r="654" spans="1:31" x14ac:dyDescent="0.2">
      <c r="A654" s="170" t="str">
        <f t="shared" si="20"/>
        <v>700.605010.7760.00000.000.000.000</v>
      </c>
      <c r="B654" s="184" t="s">
        <v>6943</v>
      </c>
      <c r="C654" s="185" t="s">
        <v>4649</v>
      </c>
      <c r="D654" s="186" t="s">
        <v>537</v>
      </c>
      <c r="E654" s="186" t="s">
        <v>1341</v>
      </c>
      <c r="F654" s="186" t="s">
        <v>2334</v>
      </c>
      <c r="G654" s="186" t="s">
        <v>2178</v>
      </c>
      <c r="H654" s="186" t="s">
        <v>2178</v>
      </c>
      <c r="I654" s="186" t="s">
        <v>2178</v>
      </c>
      <c r="J654" s="186" t="s">
        <v>6905</v>
      </c>
      <c r="K654" s="184"/>
      <c r="L654" s="187" t="str">
        <f t="shared" si="21"/>
        <v>700.603035.3800.00000.000.0000.0000.000.0000.0000</v>
      </c>
      <c r="M654" s="187" t="s">
        <v>4184</v>
      </c>
      <c r="N654" s="191">
        <v>700</v>
      </c>
      <c r="O654" s="189">
        <v>603035</v>
      </c>
      <c r="P654" s="195" t="s">
        <v>6840</v>
      </c>
      <c r="Q654" s="191" t="s">
        <v>2334</v>
      </c>
      <c r="R654" s="195" t="s">
        <v>2178</v>
      </c>
      <c r="S654" s="191" t="s">
        <v>2202</v>
      </c>
      <c r="T654" s="191" t="s">
        <v>2202</v>
      </c>
      <c r="U654" s="190" t="s">
        <v>2178</v>
      </c>
      <c r="V654" s="167" t="s">
        <v>2202</v>
      </c>
      <c r="W654" s="167" t="s">
        <v>2202</v>
      </c>
      <c r="X654" s="170" t="s">
        <v>6843</v>
      </c>
      <c r="Y654" s="170" t="s">
        <v>6893</v>
      </c>
      <c r="Z654" s="170" t="s">
        <v>6904</v>
      </c>
      <c r="AB654" s="184" t="s">
        <v>6943</v>
      </c>
      <c r="AC654" s="186" t="s">
        <v>1341</v>
      </c>
      <c r="AD654" s="170">
        <f>VLOOKUP(O654,CSAcctMap!A:B,2,FALSE)</f>
        <v>605010</v>
      </c>
      <c r="AE654" s="170" t="str">
        <f ca="1">VLOOKUP(AD654,CSAcctMap!B:F,5,FALSE)</f>
        <v>Office Supplies</v>
      </c>
    </row>
    <row r="655" spans="1:31" x14ac:dyDescent="0.2">
      <c r="A655" s="170" t="str">
        <f t="shared" si="20"/>
        <v>700.605010.7900.00000.000.000.000</v>
      </c>
      <c r="B655" s="184" t="s">
        <v>6943</v>
      </c>
      <c r="C655" s="185" t="s">
        <v>4649</v>
      </c>
      <c r="D655" s="186" t="s">
        <v>537</v>
      </c>
      <c r="E655" s="186" t="s">
        <v>1342</v>
      </c>
      <c r="F655" s="186" t="s">
        <v>2334</v>
      </c>
      <c r="G655" s="186" t="s">
        <v>2178</v>
      </c>
      <c r="H655" s="186" t="s">
        <v>2178</v>
      </c>
      <c r="I655" s="186" t="s">
        <v>2178</v>
      </c>
      <c r="J655" s="186" t="s">
        <v>741</v>
      </c>
      <c r="K655" s="184"/>
      <c r="L655" s="187" t="str">
        <f t="shared" si="21"/>
        <v>700.603035.6251.00000.000.0000.0000.000.0000.0000</v>
      </c>
      <c r="M655" s="187" t="s">
        <v>4184</v>
      </c>
      <c r="N655" s="191">
        <v>700</v>
      </c>
      <c r="O655" s="189">
        <v>603035</v>
      </c>
      <c r="P655" s="195" t="s">
        <v>6906</v>
      </c>
      <c r="Q655" s="191" t="s">
        <v>2334</v>
      </c>
      <c r="R655" s="195" t="s">
        <v>2178</v>
      </c>
      <c r="S655" s="191" t="s">
        <v>2202</v>
      </c>
      <c r="T655" s="191" t="s">
        <v>2202</v>
      </c>
      <c r="U655" s="190" t="s">
        <v>2178</v>
      </c>
      <c r="V655" s="167" t="s">
        <v>2202</v>
      </c>
      <c r="W655" s="167" t="s">
        <v>2202</v>
      </c>
      <c r="X655" s="170" t="s">
        <v>6907</v>
      </c>
      <c r="Y655" s="170" t="s">
        <v>6893</v>
      </c>
      <c r="Z655" s="170" t="s">
        <v>6908</v>
      </c>
      <c r="AB655" s="184" t="s">
        <v>6943</v>
      </c>
      <c r="AC655" s="186" t="s">
        <v>1342</v>
      </c>
      <c r="AD655" s="170">
        <f>VLOOKUP(O655,CSAcctMap!A:B,2,FALSE)</f>
        <v>605010</v>
      </c>
      <c r="AE655" s="170" t="str">
        <f ca="1">VLOOKUP(AD655,CSAcctMap!B:F,5,FALSE)</f>
        <v>Office Supplies</v>
      </c>
    </row>
    <row r="656" spans="1:31" x14ac:dyDescent="0.2">
      <c r="A656" s="170" t="str">
        <f t="shared" si="20"/>
        <v>700.605010.7360.00000.000.006.000</v>
      </c>
      <c r="B656" s="184" t="s">
        <v>6943</v>
      </c>
      <c r="C656" s="185" t="s">
        <v>4649</v>
      </c>
      <c r="D656" s="186" t="s">
        <v>537</v>
      </c>
      <c r="E656" s="186" t="s">
        <v>23</v>
      </c>
      <c r="F656" s="186" t="s">
        <v>2334</v>
      </c>
      <c r="G656" s="186" t="s">
        <v>2178</v>
      </c>
      <c r="H656" s="186" t="s">
        <v>4738</v>
      </c>
      <c r="I656" s="186" t="s">
        <v>2178</v>
      </c>
      <c r="J656" s="186" t="s">
        <v>6909</v>
      </c>
      <c r="K656" s="184"/>
      <c r="L656" s="187" t="str">
        <f t="shared" si="21"/>
        <v>700.603035.1601.00000.000.0000.0000.000.0000.0000</v>
      </c>
      <c r="M656" s="187" t="s">
        <v>4184</v>
      </c>
      <c r="N656" s="191">
        <v>700</v>
      </c>
      <c r="O656" s="189">
        <v>603035</v>
      </c>
      <c r="P656" s="195" t="s">
        <v>6910</v>
      </c>
      <c r="Q656" s="191" t="s">
        <v>2334</v>
      </c>
      <c r="R656" s="195" t="s">
        <v>2178</v>
      </c>
      <c r="S656" s="191" t="s">
        <v>2202</v>
      </c>
      <c r="T656" s="191" t="s">
        <v>2202</v>
      </c>
      <c r="U656" s="190" t="s">
        <v>2178</v>
      </c>
      <c r="V656" s="167" t="s">
        <v>2202</v>
      </c>
      <c r="W656" s="167" t="s">
        <v>2202</v>
      </c>
      <c r="X656" s="170" t="s">
        <v>6911</v>
      </c>
      <c r="Y656" s="170" t="s">
        <v>6893</v>
      </c>
      <c r="Z656" s="170" t="s">
        <v>6894</v>
      </c>
      <c r="AB656" s="184" t="s">
        <v>6943</v>
      </c>
      <c r="AC656" s="186" t="s">
        <v>23</v>
      </c>
      <c r="AD656" s="170">
        <f>VLOOKUP(O656,CSAcctMap!A:B,2,FALSE)</f>
        <v>605010</v>
      </c>
      <c r="AE656" s="170" t="str">
        <f ca="1">VLOOKUP(AD656,CSAcctMap!B:F,5,FALSE)</f>
        <v>Office Supplies</v>
      </c>
    </row>
    <row r="657" spans="1:31" x14ac:dyDescent="0.2">
      <c r="A657" s="170" t="str">
        <f t="shared" si="20"/>
        <v>700.605015.7100.00000.000.000.000</v>
      </c>
      <c r="B657" s="184" t="s">
        <v>6944</v>
      </c>
      <c r="C657" s="185" t="s">
        <v>4649</v>
      </c>
      <c r="D657" s="186" t="s">
        <v>3117</v>
      </c>
      <c r="E657" s="186" t="s">
        <v>19</v>
      </c>
      <c r="F657" s="186" t="s">
        <v>2334</v>
      </c>
      <c r="G657" s="186" t="s">
        <v>2178</v>
      </c>
      <c r="H657" s="186" t="s">
        <v>2178</v>
      </c>
      <c r="I657" s="186" t="s">
        <v>2178</v>
      </c>
      <c r="J657" s="186" t="s">
        <v>6941</v>
      </c>
      <c r="K657" s="184"/>
      <c r="L657" s="187" t="str">
        <f t="shared" si="21"/>
        <v>700.603035.1401.00000.000.0000.0000.000.0000.0000</v>
      </c>
      <c r="M657" s="187" t="s">
        <v>4184</v>
      </c>
      <c r="N657" s="191">
        <v>700</v>
      </c>
      <c r="O657" s="189">
        <v>603035</v>
      </c>
      <c r="P657" s="195" t="s">
        <v>6942</v>
      </c>
      <c r="Q657" s="191" t="s">
        <v>2334</v>
      </c>
      <c r="R657" s="195" t="s">
        <v>2178</v>
      </c>
      <c r="S657" s="191" t="s">
        <v>2202</v>
      </c>
      <c r="T657" s="191" t="s">
        <v>2202</v>
      </c>
      <c r="U657" s="190" t="s">
        <v>2178</v>
      </c>
      <c r="V657" s="167" t="s">
        <v>2202</v>
      </c>
      <c r="W657" s="167" t="s">
        <v>2202</v>
      </c>
      <c r="X657" s="170" t="s">
        <v>4302</v>
      </c>
      <c r="Y657" s="170" t="s">
        <v>6893</v>
      </c>
      <c r="Z657" s="170" t="s">
        <v>6894</v>
      </c>
      <c r="AB657" s="184" t="s">
        <v>6944</v>
      </c>
      <c r="AC657" s="186" t="s">
        <v>19</v>
      </c>
      <c r="AD657" s="170">
        <f>VLOOKUP(O657,CSAcctMap!A:B,2,FALSE)</f>
        <v>605010</v>
      </c>
      <c r="AE657" s="170" t="str">
        <f ca="1">VLOOKUP(AD657,CSAcctMap!B:F,5,FALSE)</f>
        <v>Office Supplies</v>
      </c>
    </row>
    <row r="658" spans="1:31" x14ac:dyDescent="0.2">
      <c r="A658" s="170" t="str">
        <f t="shared" si="20"/>
        <v>700.605015.7350.00000.000.000.000</v>
      </c>
      <c r="B658" s="184" t="s">
        <v>6944</v>
      </c>
      <c r="C658" s="185" t="s">
        <v>4649</v>
      </c>
      <c r="D658" s="186" t="s">
        <v>3117</v>
      </c>
      <c r="E658" s="186" t="s">
        <v>22</v>
      </c>
      <c r="F658" s="186" t="s">
        <v>2334</v>
      </c>
      <c r="G658" s="186" t="s">
        <v>2178</v>
      </c>
      <c r="H658" s="186" t="s">
        <v>2178</v>
      </c>
      <c r="I658" s="186" t="s">
        <v>2178</v>
      </c>
      <c r="J658" s="186" t="s">
        <v>971</v>
      </c>
      <c r="K658" s="184"/>
      <c r="L658" s="187" t="str">
        <f t="shared" si="21"/>
        <v>700.603035.1100.00000.000.0000.0000.000.0000.0000</v>
      </c>
      <c r="M658" s="187" t="s">
        <v>4184</v>
      </c>
      <c r="N658" s="191">
        <v>700</v>
      </c>
      <c r="O658" s="189">
        <v>603035</v>
      </c>
      <c r="P658" s="195" t="s">
        <v>6891</v>
      </c>
      <c r="Q658" s="191" t="s">
        <v>2334</v>
      </c>
      <c r="R658" s="195" t="s">
        <v>2178</v>
      </c>
      <c r="S658" s="191" t="s">
        <v>2202</v>
      </c>
      <c r="T658" s="191" t="s">
        <v>2202</v>
      </c>
      <c r="U658" s="190" t="s">
        <v>2178</v>
      </c>
      <c r="V658" s="167" t="s">
        <v>2202</v>
      </c>
      <c r="W658" s="167" t="s">
        <v>2202</v>
      </c>
      <c r="X658" s="170" t="s">
        <v>6892</v>
      </c>
      <c r="Y658" s="170" t="s">
        <v>6893</v>
      </c>
      <c r="Z658" s="170" t="s">
        <v>6894</v>
      </c>
      <c r="AB658" s="184" t="s">
        <v>6944</v>
      </c>
      <c r="AC658" s="186" t="s">
        <v>22</v>
      </c>
      <c r="AD658" s="170">
        <f>VLOOKUP(O658,CSAcctMap!A:B,2,FALSE)</f>
        <v>605010</v>
      </c>
      <c r="AE658" s="170" t="str">
        <f ca="1">VLOOKUP(AD658,CSAcctMap!B:F,5,FALSE)</f>
        <v>Office Supplies</v>
      </c>
    </row>
    <row r="659" spans="1:31" x14ac:dyDescent="0.2">
      <c r="A659" s="170" t="str">
        <f t="shared" si="20"/>
        <v>700.605015.7551.00000.000.000.000</v>
      </c>
      <c r="B659" s="184" t="s">
        <v>6944</v>
      </c>
      <c r="C659" s="185" t="s">
        <v>4649</v>
      </c>
      <c r="D659" s="186" t="s">
        <v>3117</v>
      </c>
      <c r="E659" s="186" t="s">
        <v>1334</v>
      </c>
      <c r="F659" s="186" t="s">
        <v>2334</v>
      </c>
      <c r="G659" s="186" t="s">
        <v>2178</v>
      </c>
      <c r="H659" s="186" t="s">
        <v>2178</v>
      </c>
      <c r="I659" s="186" t="s">
        <v>2178</v>
      </c>
      <c r="J659" s="186" t="s">
        <v>974</v>
      </c>
      <c r="K659" s="184"/>
      <c r="L659" s="187" t="str">
        <f t="shared" si="21"/>
        <v>700.603035.6015.00000.000.0000.0000.000.0000.0000</v>
      </c>
      <c r="M659" s="187" t="s">
        <v>4184</v>
      </c>
      <c r="N659" s="191">
        <v>700</v>
      </c>
      <c r="O659" s="189">
        <v>603035</v>
      </c>
      <c r="P659" s="195" t="s">
        <v>6901</v>
      </c>
      <c r="Q659" s="191" t="s">
        <v>2334</v>
      </c>
      <c r="R659" s="195" t="s">
        <v>2178</v>
      </c>
      <c r="S659" s="191" t="s">
        <v>2202</v>
      </c>
      <c r="T659" s="191" t="s">
        <v>2202</v>
      </c>
      <c r="U659" s="190" t="s">
        <v>2178</v>
      </c>
      <c r="V659" s="167" t="s">
        <v>2202</v>
      </c>
      <c r="W659" s="167" t="s">
        <v>2202</v>
      </c>
      <c r="X659" s="170" t="s">
        <v>6902</v>
      </c>
      <c r="Y659" s="170" t="s">
        <v>6893</v>
      </c>
      <c r="Z659" s="170" t="s">
        <v>6902</v>
      </c>
      <c r="AB659" s="184" t="s">
        <v>6944</v>
      </c>
      <c r="AC659" s="186" t="s">
        <v>1334</v>
      </c>
      <c r="AD659" s="170">
        <f>VLOOKUP(O659,CSAcctMap!A:B,2,FALSE)</f>
        <v>605010</v>
      </c>
      <c r="AE659" s="170" t="str">
        <f ca="1">VLOOKUP(AD659,CSAcctMap!B:F,5,FALSE)</f>
        <v>Office Supplies</v>
      </c>
    </row>
    <row r="660" spans="1:31" x14ac:dyDescent="0.2">
      <c r="A660" s="170" t="str">
        <f t="shared" si="20"/>
        <v>700.605015.7760.00000.000.000.000</v>
      </c>
      <c r="B660" s="184" t="s">
        <v>6944</v>
      </c>
      <c r="C660" s="185" t="s">
        <v>4649</v>
      </c>
      <c r="D660" s="186" t="s">
        <v>3117</v>
      </c>
      <c r="E660" s="186" t="s">
        <v>1341</v>
      </c>
      <c r="F660" s="186" t="s">
        <v>2334</v>
      </c>
      <c r="G660" s="186" t="s">
        <v>2178</v>
      </c>
      <c r="H660" s="186" t="s">
        <v>2178</v>
      </c>
      <c r="I660" s="186" t="s">
        <v>2178</v>
      </c>
      <c r="J660" s="186" t="s">
        <v>6905</v>
      </c>
      <c r="K660" s="184"/>
      <c r="L660" s="187" t="str">
        <f t="shared" si="21"/>
        <v>700.603035.3800.00000.000.0000.0000.000.0000.0000</v>
      </c>
      <c r="M660" s="187" t="s">
        <v>4184</v>
      </c>
      <c r="N660" s="191">
        <v>700</v>
      </c>
      <c r="O660" s="189">
        <v>603035</v>
      </c>
      <c r="P660" s="195" t="s">
        <v>6840</v>
      </c>
      <c r="Q660" s="191" t="s">
        <v>2334</v>
      </c>
      <c r="R660" s="195" t="s">
        <v>2178</v>
      </c>
      <c r="S660" s="191" t="s">
        <v>2202</v>
      </c>
      <c r="T660" s="191" t="s">
        <v>2202</v>
      </c>
      <c r="U660" s="190" t="s">
        <v>2178</v>
      </c>
      <c r="V660" s="167" t="s">
        <v>2202</v>
      </c>
      <c r="W660" s="167" t="s">
        <v>2202</v>
      </c>
      <c r="X660" s="170" t="s">
        <v>6843</v>
      </c>
      <c r="Y660" s="170" t="s">
        <v>6893</v>
      </c>
      <c r="Z660" s="170" t="s">
        <v>6904</v>
      </c>
      <c r="AB660" s="184" t="s">
        <v>6944</v>
      </c>
      <c r="AC660" s="186" t="s">
        <v>1341</v>
      </c>
      <c r="AD660" s="170">
        <f>VLOOKUP(O660,CSAcctMap!A:B,2,FALSE)</f>
        <v>605010</v>
      </c>
      <c r="AE660" s="170" t="str">
        <f ca="1">VLOOKUP(AD660,CSAcctMap!B:F,5,FALSE)</f>
        <v>Office Supplies</v>
      </c>
    </row>
    <row r="661" spans="1:31" x14ac:dyDescent="0.2">
      <c r="A661" s="170" t="str">
        <f t="shared" si="20"/>
        <v>700.605015.7760.00000.000.006.000</v>
      </c>
      <c r="B661" s="184" t="s">
        <v>6944</v>
      </c>
      <c r="C661" s="185" t="s">
        <v>4649</v>
      </c>
      <c r="D661" s="186" t="s">
        <v>3117</v>
      </c>
      <c r="E661" s="186" t="s">
        <v>1341</v>
      </c>
      <c r="F661" s="186" t="s">
        <v>2334</v>
      </c>
      <c r="G661" s="186" t="s">
        <v>2178</v>
      </c>
      <c r="H661" s="186" t="s">
        <v>4738</v>
      </c>
      <c r="I661" s="186" t="s">
        <v>2178</v>
      </c>
      <c r="J661" s="186" t="s">
        <v>6905</v>
      </c>
      <c r="K661" s="184"/>
      <c r="L661" s="187" t="str">
        <f t="shared" si="21"/>
        <v>700.603035.3800.00000.000.0000.0000.000.0000.0000</v>
      </c>
      <c r="M661" s="187" t="s">
        <v>4184</v>
      </c>
      <c r="N661" s="191">
        <v>700</v>
      </c>
      <c r="O661" s="189">
        <v>603035</v>
      </c>
      <c r="P661" s="195" t="s">
        <v>6840</v>
      </c>
      <c r="Q661" s="191" t="s">
        <v>2334</v>
      </c>
      <c r="R661" s="195" t="s">
        <v>2178</v>
      </c>
      <c r="S661" s="191" t="s">
        <v>2202</v>
      </c>
      <c r="T661" s="191" t="s">
        <v>2202</v>
      </c>
      <c r="U661" s="190" t="s">
        <v>2178</v>
      </c>
      <c r="V661" s="167" t="s">
        <v>2202</v>
      </c>
      <c r="W661" s="167" t="s">
        <v>2202</v>
      </c>
      <c r="X661" s="170" t="s">
        <v>6843</v>
      </c>
      <c r="Y661" s="170" t="s">
        <v>6893</v>
      </c>
      <c r="Z661" s="170" t="s">
        <v>6904</v>
      </c>
      <c r="AB661" s="184" t="s">
        <v>6944</v>
      </c>
      <c r="AC661" s="186" t="s">
        <v>1341</v>
      </c>
      <c r="AD661" s="170">
        <f>VLOOKUP(O661,CSAcctMap!A:B,2,FALSE)</f>
        <v>605010</v>
      </c>
      <c r="AE661" s="170" t="str">
        <f ca="1">VLOOKUP(AD661,CSAcctMap!B:F,5,FALSE)</f>
        <v>Office Supplies</v>
      </c>
    </row>
    <row r="662" spans="1:31" x14ac:dyDescent="0.2">
      <c r="A662" s="170" t="str">
        <f t="shared" si="20"/>
        <v>700.605015.7900.00000.000.000.000</v>
      </c>
      <c r="B662" s="184" t="s">
        <v>6944</v>
      </c>
      <c r="C662" s="185" t="s">
        <v>4649</v>
      </c>
      <c r="D662" s="186" t="s">
        <v>3117</v>
      </c>
      <c r="E662" s="186" t="s">
        <v>1342</v>
      </c>
      <c r="F662" s="186" t="s">
        <v>2334</v>
      </c>
      <c r="G662" s="186" t="s">
        <v>2178</v>
      </c>
      <c r="H662" s="186" t="s">
        <v>2178</v>
      </c>
      <c r="I662" s="186" t="s">
        <v>2178</v>
      </c>
      <c r="J662" s="186" t="s">
        <v>741</v>
      </c>
      <c r="K662" s="184"/>
      <c r="L662" s="187" t="str">
        <f t="shared" si="21"/>
        <v>700.603035.6251.00000.000.0000.0000.000.0000.0000</v>
      </c>
      <c r="M662" s="187" t="s">
        <v>4184</v>
      </c>
      <c r="N662" s="191">
        <v>700</v>
      </c>
      <c r="O662" s="189">
        <v>603035</v>
      </c>
      <c r="P662" s="195" t="s">
        <v>6906</v>
      </c>
      <c r="Q662" s="191" t="s">
        <v>2334</v>
      </c>
      <c r="R662" s="195" t="s">
        <v>2178</v>
      </c>
      <c r="S662" s="191" t="s">
        <v>2202</v>
      </c>
      <c r="T662" s="191" t="s">
        <v>2202</v>
      </c>
      <c r="U662" s="190" t="s">
        <v>2178</v>
      </c>
      <c r="V662" s="167" t="s">
        <v>2202</v>
      </c>
      <c r="W662" s="167" t="s">
        <v>2202</v>
      </c>
      <c r="X662" s="170" t="s">
        <v>6907</v>
      </c>
      <c r="Y662" s="170" t="s">
        <v>6893</v>
      </c>
      <c r="Z662" s="170" t="s">
        <v>6908</v>
      </c>
      <c r="AB662" s="184" t="s">
        <v>6944</v>
      </c>
      <c r="AC662" s="186" t="s">
        <v>1342</v>
      </c>
      <c r="AD662" s="170">
        <f>VLOOKUP(O662,CSAcctMap!A:B,2,FALSE)</f>
        <v>605010</v>
      </c>
      <c r="AE662" s="170" t="str">
        <f ca="1">VLOOKUP(AD662,CSAcctMap!B:F,5,FALSE)</f>
        <v>Office Supplies</v>
      </c>
    </row>
    <row r="663" spans="1:31" x14ac:dyDescent="0.2">
      <c r="A663" s="170" t="str">
        <f t="shared" si="20"/>
        <v>700.605015.7360.00000.000.000.000</v>
      </c>
      <c r="B663" s="184" t="s">
        <v>6944</v>
      </c>
      <c r="C663" s="185" t="s">
        <v>4649</v>
      </c>
      <c r="D663" s="186" t="s">
        <v>3117</v>
      </c>
      <c r="E663" s="186" t="s">
        <v>23</v>
      </c>
      <c r="F663" s="186" t="s">
        <v>2334</v>
      </c>
      <c r="G663" s="186" t="s">
        <v>2178</v>
      </c>
      <c r="H663" s="186" t="s">
        <v>2178</v>
      </c>
      <c r="I663" s="186" t="s">
        <v>2178</v>
      </c>
      <c r="J663" s="186" t="s">
        <v>6909</v>
      </c>
      <c r="K663" s="184"/>
      <c r="L663" s="187" t="str">
        <f t="shared" si="21"/>
        <v>700.603035.1601.00000.000.0000.0000.000.0000.0000</v>
      </c>
      <c r="M663" s="187" t="s">
        <v>4184</v>
      </c>
      <c r="N663" s="191">
        <v>700</v>
      </c>
      <c r="O663" s="189">
        <v>603035</v>
      </c>
      <c r="P663" s="195" t="s">
        <v>6910</v>
      </c>
      <c r="Q663" s="191" t="s">
        <v>2334</v>
      </c>
      <c r="R663" s="195" t="s">
        <v>2178</v>
      </c>
      <c r="S663" s="191" t="s">
        <v>2202</v>
      </c>
      <c r="T663" s="191" t="s">
        <v>2202</v>
      </c>
      <c r="U663" s="190" t="s">
        <v>2178</v>
      </c>
      <c r="V663" s="167" t="s">
        <v>2202</v>
      </c>
      <c r="W663" s="167" t="s">
        <v>2202</v>
      </c>
      <c r="X663" s="170" t="s">
        <v>6911</v>
      </c>
      <c r="Y663" s="170" t="s">
        <v>6893</v>
      </c>
      <c r="Z663" s="170" t="s">
        <v>6894</v>
      </c>
      <c r="AB663" s="184" t="s">
        <v>6944</v>
      </c>
      <c r="AC663" s="186" t="s">
        <v>23</v>
      </c>
      <c r="AD663" s="170">
        <f>VLOOKUP(O663,CSAcctMap!A:B,2,FALSE)</f>
        <v>605010</v>
      </c>
      <c r="AE663" s="170" t="str">
        <f ca="1">VLOOKUP(AD663,CSAcctMap!B:F,5,FALSE)</f>
        <v>Office Supplies</v>
      </c>
    </row>
    <row r="664" spans="1:31" x14ac:dyDescent="0.2">
      <c r="A664" s="170" t="str">
        <f t="shared" si="20"/>
        <v>700.605020.7350.00000.000.000.000</v>
      </c>
      <c r="B664" s="184" t="s">
        <v>6945</v>
      </c>
      <c r="C664" s="185" t="s">
        <v>4649</v>
      </c>
      <c r="D664" s="186" t="s">
        <v>538</v>
      </c>
      <c r="E664" s="186" t="s">
        <v>22</v>
      </c>
      <c r="F664" s="186" t="s">
        <v>2334</v>
      </c>
      <c r="G664" s="186" t="s">
        <v>2178</v>
      </c>
      <c r="H664" s="186" t="s">
        <v>2178</v>
      </c>
      <c r="I664" s="186" t="s">
        <v>2178</v>
      </c>
      <c r="J664" s="186" t="s">
        <v>971</v>
      </c>
      <c r="K664" s="184"/>
      <c r="L664" s="187" t="str">
        <f t="shared" si="21"/>
        <v>700.603045.1100.00000.000.0000.0000.000.0000.0000</v>
      </c>
      <c r="M664" s="187" t="s">
        <v>4250</v>
      </c>
      <c r="N664" s="191">
        <v>700</v>
      </c>
      <c r="O664" s="189">
        <v>603045</v>
      </c>
      <c r="P664" s="195" t="s">
        <v>6891</v>
      </c>
      <c r="Q664" s="191" t="s">
        <v>2334</v>
      </c>
      <c r="R664" s="195" t="s">
        <v>2178</v>
      </c>
      <c r="S664" s="191" t="s">
        <v>2202</v>
      </c>
      <c r="T664" s="191" t="s">
        <v>2202</v>
      </c>
      <c r="U664" s="190" t="s">
        <v>2178</v>
      </c>
      <c r="V664" s="167" t="s">
        <v>2202</v>
      </c>
      <c r="W664" s="167" t="s">
        <v>2202</v>
      </c>
      <c r="X664" s="170" t="s">
        <v>6892</v>
      </c>
      <c r="Y664" s="170" t="s">
        <v>6893</v>
      </c>
      <c r="Z664" s="170" t="s">
        <v>6894</v>
      </c>
      <c r="AB664" s="184" t="s">
        <v>6945</v>
      </c>
      <c r="AC664" s="186" t="s">
        <v>22</v>
      </c>
      <c r="AD664" s="170">
        <f>VLOOKUP(O664,CSAcctMap!A:B,2,FALSE)</f>
        <v>605020</v>
      </c>
      <c r="AE664" s="170" t="str">
        <f ca="1">VLOOKUP(AD664,CSAcctMap!B:F,5,FALSE)</f>
        <v>Office Printing</v>
      </c>
    </row>
    <row r="665" spans="1:31" x14ac:dyDescent="0.2">
      <c r="A665" s="170" t="str">
        <f t="shared" si="20"/>
        <v>700.605020.7410.00000.000.000.000</v>
      </c>
      <c r="B665" s="184" t="s">
        <v>6945</v>
      </c>
      <c r="C665" s="185" t="s">
        <v>4649</v>
      </c>
      <c r="D665" s="186" t="s">
        <v>538</v>
      </c>
      <c r="E665" s="186" t="s">
        <v>1337</v>
      </c>
      <c r="F665" s="186" t="s">
        <v>2334</v>
      </c>
      <c r="G665" s="186" t="s">
        <v>2178</v>
      </c>
      <c r="H665" s="186" t="s">
        <v>2178</v>
      </c>
      <c r="I665" s="186" t="s">
        <v>2178</v>
      </c>
      <c r="J665" s="186" t="s">
        <v>3768</v>
      </c>
      <c r="K665" s="184"/>
      <c r="L665" s="187" t="str">
        <f t="shared" si="21"/>
        <v>700.603045.6051.00000.000.0000.0000.000.0000.0000</v>
      </c>
      <c r="M665" s="187" t="s">
        <v>4250</v>
      </c>
      <c r="N665" s="191">
        <v>700</v>
      </c>
      <c r="O665" s="189">
        <v>603045</v>
      </c>
      <c r="P665" s="195" t="s">
        <v>6895</v>
      </c>
      <c r="Q665" s="191" t="s">
        <v>2334</v>
      </c>
      <c r="R665" s="195" t="s">
        <v>2178</v>
      </c>
      <c r="S665" s="191" t="s">
        <v>2202</v>
      </c>
      <c r="T665" s="191" t="s">
        <v>2202</v>
      </c>
      <c r="U665" s="190" t="s">
        <v>2178</v>
      </c>
      <c r="V665" s="167" t="s">
        <v>2202</v>
      </c>
      <c r="W665" s="167" t="s">
        <v>2202</v>
      </c>
      <c r="X665" s="170" t="s">
        <v>6896</v>
      </c>
      <c r="Y665" s="170" t="s">
        <v>6893</v>
      </c>
      <c r="Z665" s="170" t="s">
        <v>6896</v>
      </c>
      <c r="AB665" s="184" t="s">
        <v>6945</v>
      </c>
      <c r="AC665" s="186" t="s">
        <v>1337</v>
      </c>
      <c r="AD665" s="170">
        <f>VLOOKUP(O665,CSAcctMap!A:B,2,FALSE)</f>
        <v>605020</v>
      </c>
      <c r="AE665" s="170" t="str">
        <f ca="1">VLOOKUP(AD665,CSAcctMap!B:F,5,FALSE)</f>
        <v>Office Printing</v>
      </c>
    </row>
    <row r="666" spans="1:31" x14ac:dyDescent="0.2">
      <c r="A666" s="170" t="str">
        <f t="shared" si="20"/>
        <v>700.605020.7520.00000.000.000.000</v>
      </c>
      <c r="B666" s="184" t="s">
        <v>6945</v>
      </c>
      <c r="C666" s="185" t="s">
        <v>4649</v>
      </c>
      <c r="D666" s="186" t="s">
        <v>538</v>
      </c>
      <c r="E666" s="186" t="s">
        <v>24</v>
      </c>
      <c r="F666" s="186" t="s">
        <v>2334</v>
      </c>
      <c r="G666" s="186" t="s">
        <v>2178</v>
      </c>
      <c r="H666" s="186" t="s">
        <v>2178</v>
      </c>
      <c r="I666" s="186" t="s">
        <v>2178</v>
      </c>
      <c r="J666" s="186" t="s">
        <v>3763</v>
      </c>
      <c r="K666" s="184"/>
      <c r="L666" s="187" t="str">
        <f t="shared" si="21"/>
        <v>700.603045.6201.00000.000.0000.0000.000.0000.0000</v>
      </c>
      <c r="M666" s="187" t="s">
        <v>4250</v>
      </c>
      <c r="N666" s="191">
        <v>700</v>
      </c>
      <c r="O666" s="189">
        <v>603045</v>
      </c>
      <c r="P666" s="195" t="s">
        <v>6897</v>
      </c>
      <c r="Q666" s="191" t="s">
        <v>2334</v>
      </c>
      <c r="R666" s="195" t="s">
        <v>2178</v>
      </c>
      <c r="S666" s="191" t="s">
        <v>2202</v>
      </c>
      <c r="T666" s="191" t="s">
        <v>2202</v>
      </c>
      <c r="U666" s="190" t="s">
        <v>2178</v>
      </c>
      <c r="V666" s="167" t="s">
        <v>2202</v>
      </c>
      <c r="W666" s="167" t="s">
        <v>2202</v>
      </c>
      <c r="X666" s="170" t="s">
        <v>6898</v>
      </c>
      <c r="Y666" s="170" t="s">
        <v>6893</v>
      </c>
      <c r="Z666" s="170" t="s">
        <v>6898</v>
      </c>
      <c r="AB666" s="184" t="s">
        <v>6945</v>
      </c>
      <c r="AC666" s="186" t="s">
        <v>24</v>
      </c>
      <c r="AD666" s="170">
        <f>VLOOKUP(O666,CSAcctMap!A:B,2,FALSE)</f>
        <v>605020</v>
      </c>
      <c r="AE666" s="170" t="str">
        <f ca="1">VLOOKUP(AD666,CSAcctMap!B:F,5,FALSE)</f>
        <v>Office Printing</v>
      </c>
    </row>
    <row r="667" spans="1:31" x14ac:dyDescent="0.2">
      <c r="A667" s="170" t="str">
        <f t="shared" si="20"/>
        <v>700.605020.7551.00000.000.000.000</v>
      </c>
      <c r="B667" s="184" t="s">
        <v>6945</v>
      </c>
      <c r="C667" s="185" t="s">
        <v>4649</v>
      </c>
      <c r="D667" s="186" t="s">
        <v>538</v>
      </c>
      <c r="E667" s="186" t="s">
        <v>1334</v>
      </c>
      <c r="F667" s="186" t="s">
        <v>2334</v>
      </c>
      <c r="G667" s="186" t="s">
        <v>2178</v>
      </c>
      <c r="H667" s="186" t="s">
        <v>2178</v>
      </c>
      <c r="I667" s="186" t="s">
        <v>2178</v>
      </c>
      <c r="J667" s="186" t="s">
        <v>974</v>
      </c>
      <c r="K667" s="184"/>
      <c r="L667" s="187" t="str">
        <f t="shared" si="21"/>
        <v>700.603045.6015.00000.000.0000.0000.000.0000.0000</v>
      </c>
      <c r="M667" s="187" t="s">
        <v>4250</v>
      </c>
      <c r="N667" s="191">
        <v>700</v>
      </c>
      <c r="O667" s="189">
        <v>603045</v>
      </c>
      <c r="P667" s="195" t="s">
        <v>6901</v>
      </c>
      <c r="Q667" s="191" t="s">
        <v>2334</v>
      </c>
      <c r="R667" s="195" t="s">
        <v>2178</v>
      </c>
      <c r="S667" s="191" t="s">
        <v>2202</v>
      </c>
      <c r="T667" s="191" t="s">
        <v>2202</v>
      </c>
      <c r="U667" s="190" t="s">
        <v>2178</v>
      </c>
      <c r="V667" s="167" t="s">
        <v>2202</v>
      </c>
      <c r="W667" s="167" t="s">
        <v>2202</v>
      </c>
      <c r="X667" s="170" t="s">
        <v>6902</v>
      </c>
      <c r="Y667" s="170" t="s">
        <v>6893</v>
      </c>
      <c r="Z667" s="170" t="s">
        <v>6902</v>
      </c>
      <c r="AB667" s="184" t="s">
        <v>6945</v>
      </c>
      <c r="AC667" s="186" t="s">
        <v>1334</v>
      </c>
      <c r="AD667" s="170">
        <f>VLOOKUP(O667,CSAcctMap!A:B,2,FALSE)</f>
        <v>605020</v>
      </c>
      <c r="AE667" s="170" t="str">
        <f ca="1">VLOOKUP(AD667,CSAcctMap!B:F,5,FALSE)</f>
        <v>Office Printing</v>
      </c>
    </row>
    <row r="668" spans="1:31" x14ac:dyDescent="0.2">
      <c r="A668" s="170" t="str">
        <f t="shared" si="20"/>
        <v>700.605020.7710.00000.000.000.000</v>
      </c>
      <c r="B668" s="184" t="s">
        <v>6945</v>
      </c>
      <c r="C668" s="185" t="s">
        <v>4649</v>
      </c>
      <c r="D668" s="186" t="s">
        <v>538</v>
      </c>
      <c r="E668" s="186" t="s">
        <v>1340</v>
      </c>
      <c r="F668" s="186" t="s">
        <v>2334</v>
      </c>
      <c r="G668" s="186" t="s">
        <v>2178</v>
      </c>
      <c r="H668" s="186" t="s">
        <v>2178</v>
      </c>
      <c r="I668" s="186" t="s">
        <v>2178</v>
      </c>
      <c r="J668" s="186" t="s">
        <v>6903</v>
      </c>
      <c r="K668" s="184"/>
      <c r="L668" s="187" t="str">
        <f t="shared" si="21"/>
        <v>700.603045.3812.00000.000.0000.0000.000.0000.0000</v>
      </c>
      <c r="M668" s="187" t="s">
        <v>4250</v>
      </c>
      <c r="N668" s="191">
        <v>700</v>
      </c>
      <c r="O668" s="189">
        <v>603045</v>
      </c>
      <c r="P668" s="195" t="s">
        <v>6846</v>
      </c>
      <c r="Q668" s="191" t="s">
        <v>2334</v>
      </c>
      <c r="R668" s="195" t="s">
        <v>2178</v>
      </c>
      <c r="S668" s="191" t="s">
        <v>2202</v>
      </c>
      <c r="T668" s="191" t="s">
        <v>2202</v>
      </c>
      <c r="U668" s="190" t="s">
        <v>2178</v>
      </c>
      <c r="V668" s="167" t="s">
        <v>2202</v>
      </c>
      <c r="W668" s="167" t="s">
        <v>2202</v>
      </c>
      <c r="X668" s="170" t="s">
        <v>2111</v>
      </c>
      <c r="Y668" s="170" t="s">
        <v>6893</v>
      </c>
      <c r="Z668" s="170" t="s">
        <v>6904</v>
      </c>
      <c r="AB668" s="184" t="s">
        <v>6945</v>
      </c>
      <c r="AC668" s="186" t="s">
        <v>1340</v>
      </c>
      <c r="AD668" s="170">
        <f>VLOOKUP(O668,CSAcctMap!A:B,2,FALSE)</f>
        <v>605020</v>
      </c>
      <c r="AE668" s="170" t="str">
        <f ca="1">VLOOKUP(AD668,CSAcctMap!B:F,5,FALSE)</f>
        <v>Office Printing</v>
      </c>
    </row>
    <row r="669" spans="1:31" x14ac:dyDescent="0.2">
      <c r="A669" s="170" t="str">
        <f t="shared" si="20"/>
        <v>700.605020.7760.00000.000.000.000</v>
      </c>
      <c r="B669" s="184" t="s">
        <v>6945</v>
      </c>
      <c r="C669" s="185" t="s">
        <v>4649</v>
      </c>
      <c r="D669" s="186" t="s">
        <v>538</v>
      </c>
      <c r="E669" s="186" t="s">
        <v>1341</v>
      </c>
      <c r="F669" s="186" t="s">
        <v>2334</v>
      </c>
      <c r="G669" s="186" t="s">
        <v>2178</v>
      </c>
      <c r="H669" s="186" t="s">
        <v>2178</v>
      </c>
      <c r="I669" s="186" t="s">
        <v>2178</v>
      </c>
      <c r="J669" s="186" t="s">
        <v>6905</v>
      </c>
      <c r="K669" s="184"/>
      <c r="L669" s="187" t="str">
        <f t="shared" si="21"/>
        <v>700.603045.3800.00000.000.0000.0000.000.0000.0000</v>
      </c>
      <c r="M669" s="187" t="s">
        <v>4250</v>
      </c>
      <c r="N669" s="191">
        <v>700</v>
      </c>
      <c r="O669" s="189">
        <v>603045</v>
      </c>
      <c r="P669" s="195" t="s">
        <v>6840</v>
      </c>
      <c r="Q669" s="191" t="s">
        <v>2334</v>
      </c>
      <c r="R669" s="195" t="s">
        <v>2178</v>
      </c>
      <c r="S669" s="191" t="s">
        <v>2202</v>
      </c>
      <c r="T669" s="191" t="s">
        <v>2202</v>
      </c>
      <c r="U669" s="190" t="s">
        <v>2178</v>
      </c>
      <c r="V669" s="167" t="s">
        <v>2202</v>
      </c>
      <c r="W669" s="167" t="s">
        <v>2202</v>
      </c>
      <c r="X669" s="170" t="s">
        <v>6843</v>
      </c>
      <c r="Y669" s="170" t="s">
        <v>6893</v>
      </c>
      <c r="Z669" s="170" t="s">
        <v>6904</v>
      </c>
      <c r="AB669" s="184" t="s">
        <v>6945</v>
      </c>
      <c r="AC669" s="186" t="s">
        <v>1341</v>
      </c>
      <c r="AD669" s="170">
        <f>VLOOKUP(O669,CSAcctMap!A:B,2,FALSE)</f>
        <v>605020</v>
      </c>
      <c r="AE669" s="170" t="str">
        <f ca="1">VLOOKUP(AD669,CSAcctMap!B:F,5,FALSE)</f>
        <v>Office Printing</v>
      </c>
    </row>
    <row r="670" spans="1:31" x14ac:dyDescent="0.2">
      <c r="A670" s="170" t="str">
        <f t="shared" si="20"/>
        <v>700.605020.7900.00000.000.000.000</v>
      </c>
      <c r="B670" s="184" t="s">
        <v>6945</v>
      </c>
      <c r="C670" s="185" t="s">
        <v>4649</v>
      </c>
      <c r="D670" s="186" t="s">
        <v>538</v>
      </c>
      <c r="E670" s="186" t="s">
        <v>1342</v>
      </c>
      <c r="F670" s="186" t="s">
        <v>2334</v>
      </c>
      <c r="G670" s="186" t="s">
        <v>2178</v>
      </c>
      <c r="H670" s="186" t="s">
        <v>2178</v>
      </c>
      <c r="I670" s="186" t="s">
        <v>2178</v>
      </c>
      <c r="J670" s="186" t="s">
        <v>741</v>
      </c>
      <c r="K670" s="184"/>
      <c r="L670" s="187" t="str">
        <f t="shared" si="21"/>
        <v>700.603045.6251.00000.000.0000.0000.000.0000.0000</v>
      </c>
      <c r="M670" s="187" t="s">
        <v>4250</v>
      </c>
      <c r="N670" s="191">
        <v>700</v>
      </c>
      <c r="O670" s="189">
        <v>603045</v>
      </c>
      <c r="P670" s="195" t="s">
        <v>6906</v>
      </c>
      <c r="Q670" s="191" t="s">
        <v>2334</v>
      </c>
      <c r="R670" s="195" t="s">
        <v>2178</v>
      </c>
      <c r="S670" s="191" t="s">
        <v>2202</v>
      </c>
      <c r="T670" s="191" t="s">
        <v>2202</v>
      </c>
      <c r="U670" s="190" t="s">
        <v>2178</v>
      </c>
      <c r="V670" s="167" t="s">
        <v>2202</v>
      </c>
      <c r="W670" s="167" t="s">
        <v>2202</v>
      </c>
      <c r="X670" s="170" t="s">
        <v>6907</v>
      </c>
      <c r="Y670" s="170" t="s">
        <v>6893</v>
      </c>
      <c r="Z670" s="170" t="s">
        <v>6908</v>
      </c>
      <c r="AB670" s="184" t="s">
        <v>6945</v>
      </c>
      <c r="AC670" s="186" t="s">
        <v>1342</v>
      </c>
      <c r="AD670" s="170">
        <f>VLOOKUP(O670,CSAcctMap!A:B,2,FALSE)</f>
        <v>605020</v>
      </c>
      <c r="AE670" s="170" t="str">
        <f ca="1">VLOOKUP(AD670,CSAcctMap!B:F,5,FALSE)</f>
        <v>Office Printing</v>
      </c>
    </row>
    <row r="671" spans="1:31" x14ac:dyDescent="0.2">
      <c r="A671" s="170" t="str">
        <f t="shared" si="20"/>
        <v>700.605020.7360.00000.000.000.000</v>
      </c>
      <c r="B671" s="184" t="s">
        <v>6945</v>
      </c>
      <c r="C671" s="185" t="s">
        <v>4649</v>
      </c>
      <c r="D671" s="186" t="s">
        <v>538</v>
      </c>
      <c r="E671" s="186" t="s">
        <v>23</v>
      </c>
      <c r="F671" s="186" t="s">
        <v>2334</v>
      </c>
      <c r="G671" s="186" t="s">
        <v>2178</v>
      </c>
      <c r="H671" s="186" t="s">
        <v>2178</v>
      </c>
      <c r="I671" s="186" t="s">
        <v>2178</v>
      </c>
      <c r="J671" s="186" t="s">
        <v>6909</v>
      </c>
      <c r="K671" s="184"/>
      <c r="L671" s="187" t="str">
        <f t="shared" si="21"/>
        <v>700.603045.1601.00000.000.0000.0000.000.0000.0000</v>
      </c>
      <c r="M671" s="187" t="s">
        <v>4250</v>
      </c>
      <c r="N671" s="191">
        <v>700</v>
      </c>
      <c r="O671" s="189">
        <v>603045</v>
      </c>
      <c r="P671" s="195" t="s">
        <v>6910</v>
      </c>
      <c r="Q671" s="191" t="s">
        <v>2334</v>
      </c>
      <c r="R671" s="195" t="s">
        <v>2178</v>
      </c>
      <c r="S671" s="191" t="s">
        <v>2202</v>
      </c>
      <c r="T671" s="191" t="s">
        <v>2202</v>
      </c>
      <c r="U671" s="190" t="s">
        <v>2178</v>
      </c>
      <c r="V671" s="167" t="s">
        <v>2202</v>
      </c>
      <c r="W671" s="167" t="s">
        <v>2202</v>
      </c>
      <c r="X671" s="170" t="s">
        <v>6911</v>
      </c>
      <c r="Y671" s="170" t="s">
        <v>6893</v>
      </c>
      <c r="Z671" s="170" t="s">
        <v>6894</v>
      </c>
      <c r="AB671" s="184" t="s">
        <v>6945</v>
      </c>
      <c r="AC671" s="186" t="s">
        <v>23</v>
      </c>
      <c r="AD671" s="170">
        <f>VLOOKUP(O671,CSAcctMap!A:B,2,FALSE)</f>
        <v>605020</v>
      </c>
      <c r="AE671" s="170" t="str">
        <f ca="1">VLOOKUP(AD671,CSAcctMap!B:F,5,FALSE)</f>
        <v>Office Printing</v>
      </c>
    </row>
    <row r="672" spans="1:31" x14ac:dyDescent="0.2">
      <c r="A672" s="170" t="str">
        <f t="shared" si="20"/>
        <v>700.605025.7900.00000.000.000.000</v>
      </c>
      <c r="B672" s="184" t="s">
        <v>6946</v>
      </c>
      <c r="C672" s="185" t="s">
        <v>4649</v>
      </c>
      <c r="D672" s="186" t="s">
        <v>3113</v>
      </c>
      <c r="E672" s="186" t="s">
        <v>1342</v>
      </c>
      <c r="F672" s="186" t="s">
        <v>2334</v>
      </c>
      <c r="G672" s="186" t="s">
        <v>2178</v>
      </c>
      <c r="H672" s="186" t="s">
        <v>2178</v>
      </c>
      <c r="I672" s="186" t="s">
        <v>2178</v>
      </c>
      <c r="J672" s="186" t="s">
        <v>741</v>
      </c>
      <c r="K672" s="184"/>
      <c r="L672" s="187" t="str">
        <f t="shared" si="21"/>
        <v>700.610035.6251.00000.000.0000.0000.000.0000.0000</v>
      </c>
      <c r="M672" s="187" t="s">
        <v>5780</v>
      </c>
      <c r="N672" s="191">
        <v>700</v>
      </c>
      <c r="O672" s="191">
        <v>610035</v>
      </c>
      <c r="P672" s="195" t="s">
        <v>6906</v>
      </c>
      <c r="Q672" s="191" t="s">
        <v>2334</v>
      </c>
      <c r="R672" s="195" t="s">
        <v>2178</v>
      </c>
      <c r="S672" s="191" t="s">
        <v>2202</v>
      </c>
      <c r="T672" s="191" t="s">
        <v>2202</v>
      </c>
      <c r="U672" s="190" t="s">
        <v>2178</v>
      </c>
      <c r="V672" s="167" t="s">
        <v>2202</v>
      </c>
      <c r="W672" s="167" t="s">
        <v>2202</v>
      </c>
      <c r="X672" s="170" t="s">
        <v>6907</v>
      </c>
      <c r="Y672" s="170" t="s">
        <v>6893</v>
      </c>
      <c r="Z672" s="170" t="s">
        <v>6908</v>
      </c>
      <c r="AB672" s="184" t="s">
        <v>6946</v>
      </c>
      <c r="AC672" s="186" t="s">
        <v>1342</v>
      </c>
      <c r="AD672" s="170">
        <f>VLOOKUP(O672,CSAcctMap!A:B,2,FALSE)</f>
        <v>617510</v>
      </c>
      <c r="AE672" s="170" t="str">
        <f ca="1">VLOOKUP(AD672,CSAcctMap!B:F,5,FALSE)</f>
        <v>Advertising</v>
      </c>
    </row>
    <row r="673" spans="1:31" x14ac:dyDescent="0.2">
      <c r="A673" s="170" t="str">
        <f t="shared" si="20"/>
        <v>700.605030.7551.00000.000.000.000</v>
      </c>
      <c r="B673" s="184" t="s">
        <v>6947</v>
      </c>
      <c r="C673" s="185" t="s">
        <v>4649</v>
      </c>
      <c r="D673" s="186" t="s">
        <v>539</v>
      </c>
      <c r="E673" s="186" t="s">
        <v>1334</v>
      </c>
      <c r="F673" s="186" t="s">
        <v>2334</v>
      </c>
      <c r="G673" s="186" t="s">
        <v>2178</v>
      </c>
      <c r="H673" s="186" t="s">
        <v>2178</v>
      </c>
      <c r="I673" s="186" t="s">
        <v>2178</v>
      </c>
      <c r="J673" s="186" t="s">
        <v>974</v>
      </c>
      <c r="K673" s="184"/>
      <c r="L673" s="187" t="str">
        <f t="shared" si="21"/>
        <v>700.603015.6015.00000.000.0000.0000.000.0000.0000</v>
      </c>
      <c r="M673" s="187" t="s">
        <v>4178</v>
      </c>
      <c r="N673" s="191">
        <v>700</v>
      </c>
      <c r="O673" s="189">
        <v>603015</v>
      </c>
      <c r="P673" s="195" t="s">
        <v>6901</v>
      </c>
      <c r="Q673" s="191" t="s">
        <v>2334</v>
      </c>
      <c r="R673" s="195" t="s">
        <v>2178</v>
      </c>
      <c r="S673" s="191" t="s">
        <v>2202</v>
      </c>
      <c r="T673" s="191" t="s">
        <v>2202</v>
      </c>
      <c r="U673" s="190" t="s">
        <v>2178</v>
      </c>
      <c r="V673" s="167" t="s">
        <v>2202</v>
      </c>
      <c r="W673" s="167" t="s">
        <v>2202</v>
      </c>
      <c r="X673" s="170" t="s">
        <v>6902</v>
      </c>
      <c r="Y673" s="170" t="s">
        <v>6893</v>
      </c>
      <c r="Z673" s="170" t="s">
        <v>6902</v>
      </c>
      <c r="AB673" s="184" t="s">
        <v>6947</v>
      </c>
      <c r="AC673" s="186" t="s">
        <v>1334</v>
      </c>
      <c r="AD673" s="170">
        <f>VLOOKUP(O673,CSAcctMap!A:B,2,FALSE)</f>
        <v>605030</v>
      </c>
      <c r="AE673" s="170" t="str">
        <f ca="1">VLOOKUP(AD673,CSAcctMap!B:F,5,FALSE)</f>
        <v>Postage &amp; Freight</v>
      </c>
    </row>
    <row r="674" spans="1:31" x14ac:dyDescent="0.2">
      <c r="A674" s="170" t="str">
        <f t="shared" si="20"/>
        <v>700.605030.7900.00000.000.000.000</v>
      </c>
      <c r="B674" s="184" t="s">
        <v>6947</v>
      </c>
      <c r="C674" s="185" t="s">
        <v>4649</v>
      </c>
      <c r="D674" s="186" t="s">
        <v>539</v>
      </c>
      <c r="E674" s="186" t="s">
        <v>1342</v>
      </c>
      <c r="F674" s="186" t="s">
        <v>2334</v>
      </c>
      <c r="G674" s="186" t="s">
        <v>2178</v>
      </c>
      <c r="H674" s="186" t="s">
        <v>2178</v>
      </c>
      <c r="I674" s="186" t="s">
        <v>2178</v>
      </c>
      <c r="J674" s="186" t="s">
        <v>741</v>
      </c>
      <c r="K674" s="184"/>
      <c r="L674" s="187" t="str">
        <f t="shared" si="21"/>
        <v>700.603015.6251.00000.000.0000.0000.000.0000.0000</v>
      </c>
      <c r="M674" s="187" t="s">
        <v>4178</v>
      </c>
      <c r="N674" s="191">
        <v>700</v>
      </c>
      <c r="O674" s="189">
        <v>603015</v>
      </c>
      <c r="P674" s="195" t="s">
        <v>6906</v>
      </c>
      <c r="Q674" s="191" t="s">
        <v>2334</v>
      </c>
      <c r="R674" s="195" t="s">
        <v>2178</v>
      </c>
      <c r="S674" s="191" t="s">
        <v>2202</v>
      </c>
      <c r="T674" s="191" t="s">
        <v>2202</v>
      </c>
      <c r="U674" s="190" t="s">
        <v>2178</v>
      </c>
      <c r="V674" s="167" t="s">
        <v>2202</v>
      </c>
      <c r="W674" s="167" t="s">
        <v>2202</v>
      </c>
      <c r="X674" s="170" t="s">
        <v>6907</v>
      </c>
      <c r="Y674" s="170" t="s">
        <v>6893</v>
      </c>
      <c r="Z674" s="170" t="s">
        <v>6908</v>
      </c>
      <c r="AB674" s="184" t="s">
        <v>6947</v>
      </c>
      <c r="AC674" s="186" t="s">
        <v>1342</v>
      </c>
      <c r="AD674" s="170">
        <f>VLOOKUP(O674,CSAcctMap!A:B,2,FALSE)</f>
        <v>605030</v>
      </c>
      <c r="AE674" s="170" t="str">
        <f ca="1">VLOOKUP(AD674,CSAcctMap!B:F,5,FALSE)</f>
        <v>Postage &amp; Freight</v>
      </c>
    </row>
    <row r="675" spans="1:31" x14ac:dyDescent="0.2">
      <c r="A675" s="170" t="str">
        <f t="shared" si="20"/>
        <v>700.605035.7350.00000.000.000.000</v>
      </c>
      <c r="B675" s="184" t="s">
        <v>6948</v>
      </c>
      <c r="C675" s="185" t="s">
        <v>4649</v>
      </c>
      <c r="D675" s="186" t="s">
        <v>3125</v>
      </c>
      <c r="E675" s="186" t="s">
        <v>22</v>
      </c>
      <c r="F675" s="186" t="s">
        <v>2334</v>
      </c>
      <c r="G675" s="186" t="s">
        <v>2178</v>
      </c>
      <c r="H675" s="186" t="s">
        <v>2178</v>
      </c>
      <c r="I675" s="186" t="s">
        <v>2178</v>
      </c>
      <c r="J675" s="186" t="s">
        <v>971</v>
      </c>
      <c r="K675" s="184"/>
      <c r="L675" s="187" t="str">
        <f t="shared" si="21"/>
        <v>700.605510.1100.00000.000.0000.0000.000.0000.0000</v>
      </c>
      <c r="M675" s="187" t="s">
        <v>5772</v>
      </c>
      <c r="N675" s="191">
        <v>700</v>
      </c>
      <c r="O675" s="189">
        <v>605510</v>
      </c>
      <c r="P675" s="195" t="s">
        <v>6891</v>
      </c>
      <c r="Q675" s="191" t="s">
        <v>2334</v>
      </c>
      <c r="R675" s="195" t="s">
        <v>2178</v>
      </c>
      <c r="S675" s="191" t="s">
        <v>2202</v>
      </c>
      <c r="T675" s="191" t="s">
        <v>2202</v>
      </c>
      <c r="U675" s="190" t="s">
        <v>2178</v>
      </c>
      <c r="V675" s="167" t="s">
        <v>2202</v>
      </c>
      <c r="W675" s="167" t="s">
        <v>2202</v>
      </c>
      <c r="X675" s="170" t="s">
        <v>6892</v>
      </c>
      <c r="Y675" s="170" t="s">
        <v>6893</v>
      </c>
      <c r="Z675" s="170" t="s">
        <v>6894</v>
      </c>
      <c r="AB675" s="184" t="s">
        <v>6948</v>
      </c>
      <c r="AC675" s="186" t="s">
        <v>22</v>
      </c>
      <c r="AD675" s="170">
        <f>VLOOKUP(O675,CSAcctMap!A:B,2,FALSE)</f>
        <v>605035</v>
      </c>
      <c r="AE675" s="170" t="str">
        <f ca="1">VLOOKUP(AD675,CSAcctMap!B:F,5,FALSE)</f>
        <v>Software &amp; Peripherals</v>
      </c>
    </row>
    <row r="676" spans="1:31" x14ac:dyDescent="0.2">
      <c r="A676" s="170" t="str">
        <f t="shared" si="20"/>
        <v>700.605035.7410.00000.000.000.000</v>
      </c>
      <c r="B676" s="184" t="s">
        <v>6948</v>
      </c>
      <c r="C676" s="185" t="s">
        <v>4649</v>
      </c>
      <c r="D676" s="186" t="s">
        <v>3125</v>
      </c>
      <c r="E676" s="186" t="s">
        <v>1337</v>
      </c>
      <c r="F676" s="186" t="s">
        <v>2334</v>
      </c>
      <c r="G676" s="186" t="s">
        <v>2178</v>
      </c>
      <c r="H676" s="186" t="s">
        <v>2178</v>
      </c>
      <c r="I676" s="186" t="s">
        <v>2178</v>
      </c>
      <c r="J676" s="186" t="s">
        <v>3768</v>
      </c>
      <c r="K676" s="184"/>
      <c r="L676" s="187" t="str">
        <f t="shared" si="21"/>
        <v>700.605510.6051.00000.000.0000.0000.000.0000.0000</v>
      </c>
      <c r="M676" s="187" t="s">
        <v>5772</v>
      </c>
      <c r="N676" s="191">
        <v>700</v>
      </c>
      <c r="O676" s="189">
        <v>605510</v>
      </c>
      <c r="P676" s="195" t="s">
        <v>6895</v>
      </c>
      <c r="Q676" s="191" t="s">
        <v>2334</v>
      </c>
      <c r="R676" s="195" t="s">
        <v>2178</v>
      </c>
      <c r="S676" s="191" t="s">
        <v>2202</v>
      </c>
      <c r="T676" s="191" t="s">
        <v>2202</v>
      </c>
      <c r="U676" s="190" t="s">
        <v>2178</v>
      </c>
      <c r="V676" s="167" t="s">
        <v>2202</v>
      </c>
      <c r="W676" s="167" t="s">
        <v>2202</v>
      </c>
      <c r="X676" s="170" t="s">
        <v>6896</v>
      </c>
      <c r="Y676" s="170" t="s">
        <v>6893</v>
      </c>
      <c r="Z676" s="170" t="s">
        <v>6896</v>
      </c>
      <c r="AB676" s="184" t="s">
        <v>6948</v>
      </c>
      <c r="AC676" s="186" t="s">
        <v>1337</v>
      </c>
      <c r="AD676" s="170">
        <f>VLOOKUP(O676,CSAcctMap!A:B,2,FALSE)</f>
        <v>605035</v>
      </c>
      <c r="AE676" s="170" t="str">
        <f ca="1">VLOOKUP(AD676,CSAcctMap!B:F,5,FALSE)</f>
        <v>Software &amp; Peripherals</v>
      </c>
    </row>
    <row r="677" spans="1:31" x14ac:dyDescent="0.2">
      <c r="A677" s="170" t="str">
        <f t="shared" si="20"/>
        <v>700.605035.7551.00000.000.000.000</v>
      </c>
      <c r="B677" s="184" t="s">
        <v>6948</v>
      </c>
      <c r="C677" s="185" t="s">
        <v>4649</v>
      </c>
      <c r="D677" s="186" t="s">
        <v>3125</v>
      </c>
      <c r="E677" s="186" t="s">
        <v>1334</v>
      </c>
      <c r="F677" s="186" t="s">
        <v>2334</v>
      </c>
      <c r="G677" s="186" t="s">
        <v>2178</v>
      </c>
      <c r="H677" s="186" t="s">
        <v>2178</v>
      </c>
      <c r="I677" s="186" t="s">
        <v>2178</v>
      </c>
      <c r="J677" s="186" t="s">
        <v>974</v>
      </c>
      <c r="K677" s="184"/>
      <c r="L677" s="187" t="str">
        <f t="shared" si="21"/>
        <v>700.605510.6015.00000.000.0000.0000.000.0000.0000</v>
      </c>
      <c r="M677" s="187" t="s">
        <v>5772</v>
      </c>
      <c r="N677" s="191">
        <v>700</v>
      </c>
      <c r="O677" s="189">
        <v>605510</v>
      </c>
      <c r="P677" s="195" t="s">
        <v>6901</v>
      </c>
      <c r="Q677" s="191" t="s">
        <v>2334</v>
      </c>
      <c r="R677" s="195" t="s">
        <v>2178</v>
      </c>
      <c r="S677" s="191" t="s">
        <v>2202</v>
      </c>
      <c r="T677" s="191" t="s">
        <v>2202</v>
      </c>
      <c r="U677" s="190" t="s">
        <v>2178</v>
      </c>
      <c r="V677" s="167" t="s">
        <v>2202</v>
      </c>
      <c r="W677" s="167" t="s">
        <v>2202</v>
      </c>
      <c r="X677" s="170" t="s">
        <v>6902</v>
      </c>
      <c r="Y677" s="170" t="s">
        <v>6893</v>
      </c>
      <c r="Z677" s="170" t="s">
        <v>6902</v>
      </c>
      <c r="AB677" s="184" t="s">
        <v>6948</v>
      </c>
      <c r="AC677" s="186" t="s">
        <v>1334</v>
      </c>
      <c r="AD677" s="170">
        <f>VLOOKUP(O677,CSAcctMap!A:B,2,FALSE)</f>
        <v>605035</v>
      </c>
      <c r="AE677" s="170" t="str">
        <f ca="1">VLOOKUP(AD677,CSAcctMap!B:F,5,FALSE)</f>
        <v>Software &amp; Peripherals</v>
      </c>
    </row>
    <row r="678" spans="1:31" x14ac:dyDescent="0.2">
      <c r="A678" s="170" t="str">
        <f t="shared" si="20"/>
        <v>700.605035.7900.00000.000.000.000</v>
      </c>
      <c r="B678" s="184" t="s">
        <v>6948</v>
      </c>
      <c r="C678" s="185" t="s">
        <v>4649</v>
      </c>
      <c r="D678" s="186" t="s">
        <v>3125</v>
      </c>
      <c r="E678" s="186" t="s">
        <v>1342</v>
      </c>
      <c r="F678" s="186" t="s">
        <v>2334</v>
      </c>
      <c r="G678" s="186" t="s">
        <v>2178</v>
      </c>
      <c r="H678" s="186" t="s">
        <v>2178</v>
      </c>
      <c r="I678" s="186" t="s">
        <v>2178</v>
      </c>
      <c r="J678" s="186" t="s">
        <v>741</v>
      </c>
      <c r="K678" s="184"/>
      <c r="L678" s="187" t="str">
        <f t="shared" si="21"/>
        <v>700.605510.6251.00000.000.0000.0000.000.0000.0000</v>
      </c>
      <c r="M678" s="187" t="s">
        <v>5772</v>
      </c>
      <c r="N678" s="191">
        <v>700</v>
      </c>
      <c r="O678" s="189">
        <v>605510</v>
      </c>
      <c r="P678" s="195" t="s">
        <v>6906</v>
      </c>
      <c r="Q678" s="191" t="s">
        <v>2334</v>
      </c>
      <c r="R678" s="195" t="s">
        <v>2178</v>
      </c>
      <c r="S678" s="191" t="s">
        <v>2202</v>
      </c>
      <c r="T678" s="191" t="s">
        <v>2202</v>
      </c>
      <c r="U678" s="190" t="s">
        <v>2178</v>
      </c>
      <c r="V678" s="167" t="s">
        <v>2202</v>
      </c>
      <c r="W678" s="167" t="s">
        <v>2202</v>
      </c>
      <c r="X678" s="170" t="s">
        <v>6907</v>
      </c>
      <c r="Y678" s="170" t="s">
        <v>6893</v>
      </c>
      <c r="Z678" s="170" t="s">
        <v>6908</v>
      </c>
      <c r="AB678" s="184" t="s">
        <v>6948</v>
      </c>
      <c r="AC678" s="186" t="s">
        <v>1342</v>
      </c>
      <c r="AD678" s="170">
        <f>VLOOKUP(O678,CSAcctMap!A:B,2,FALSE)</f>
        <v>605035</v>
      </c>
      <c r="AE678" s="170" t="str">
        <f ca="1">VLOOKUP(AD678,CSAcctMap!B:F,5,FALSE)</f>
        <v>Software &amp; Peripherals</v>
      </c>
    </row>
    <row r="679" spans="1:31" x14ac:dyDescent="0.2">
      <c r="A679" s="170" t="str">
        <f t="shared" si="20"/>
        <v>700.605035.7360.00000.000.000.000</v>
      </c>
      <c r="B679" s="184" t="s">
        <v>6948</v>
      </c>
      <c r="C679" s="185" t="s">
        <v>4649</v>
      </c>
      <c r="D679" s="186" t="s">
        <v>3125</v>
      </c>
      <c r="E679" s="186" t="s">
        <v>23</v>
      </c>
      <c r="F679" s="186" t="s">
        <v>2334</v>
      </c>
      <c r="G679" s="186" t="s">
        <v>2178</v>
      </c>
      <c r="H679" s="186" t="s">
        <v>2178</v>
      </c>
      <c r="I679" s="186" t="s">
        <v>2178</v>
      </c>
      <c r="J679" s="186" t="s">
        <v>6909</v>
      </c>
      <c r="K679" s="184"/>
      <c r="L679" s="187" t="str">
        <f t="shared" si="21"/>
        <v>700.605510.1601.00000.000.0000.0000.000.0000.0000</v>
      </c>
      <c r="M679" s="187" t="s">
        <v>5772</v>
      </c>
      <c r="N679" s="191">
        <v>700</v>
      </c>
      <c r="O679" s="189">
        <v>605510</v>
      </c>
      <c r="P679" s="195" t="s">
        <v>6910</v>
      </c>
      <c r="Q679" s="191" t="s">
        <v>2334</v>
      </c>
      <c r="R679" s="195" t="s">
        <v>2178</v>
      </c>
      <c r="S679" s="191" t="s">
        <v>2202</v>
      </c>
      <c r="T679" s="191" t="s">
        <v>2202</v>
      </c>
      <c r="U679" s="190" t="s">
        <v>2178</v>
      </c>
      <c r="V679" s="167" t="s">
        <v>2202</v>
      </c>
      <c r="W679" s="167" t="s">
        <v>2202</v>
      </c>
      <c r="X679" s="170" t="s">
        <v>6911</v>
      </c>
      <c r="Y679" s="170" t="s">
        <v>6893</v>
      </c>
      <c r="Z679" s="170" t="s">
        <v>6894</v>
      </c>
      <c r="AB679" s="184" t="s">
        <v>6948</v>
      </c>
      <c r="AC679" s="186" t="s">
        <v>23</v>
      </c>
      <c r="AD679" s="170">
        <f>VLOOKUP(O679,CSAcctMap!A:B,2,FALSE)</f>
        <v>605035</v>
      </c>
      <c r="AE679" s="170" t="str">
        <f ca="1">VLOOKUP(AD679,CSAcctMap!B:F,5,FALSE)</f>
        <v>Software &amp; Peripherals</v>
      </c>
    </row>
    <row r="680" spans="1:31" x14ac:dyDescent="0.2">
      <c r="A680" s="170" t="str">
        <f t="shared" si="20"/>
        <v>700.605040.7350.00000.000.000.000</v>
      </c>
      <c r="B680" s="184" t="s">
        <v>6949</v>
      </c>
      <c r="C680" s="185" t="s">
        <v>4649</v>
      </c>
      <c r="D680" s="186" t="s">
        <v>2686</v>
      </c>
      <c r="E680" s="186" t="s">
        <v>22</v>
      </c>
      <c r="F680" s="186" t="s">
        <v>2334</v>
      </c>
      <c r="G680" s="186" t="s">
        <v>2178</v>
      </c>
      <c r="H680" s="186" t="s">
        <v>2178</v>
      </c>
      <c r="I680" s="186" t="s">
        <v>2178</v>
      </c>
      <c r="J680" s="186" t="s">
        <v>971</v>
      </c>
      <c r="K680" s="184"/>
      <c r="L680" s="187" t="str">
        <f t="shared" si="21"/>
        <v>700.605510.1100.00000.000.0000.0000.000.0000.0000</v>
      </c>
      <c r="M680" s="187" t="s">
        <v>5772</v>
      </c>
      <c r="N680" s="191">
        <v>700</v>
      </c>
      <c r="O680" s="189">
        <v>605510</v>
      </c>
      <c r="P680" s="195" t="s">
        <v>6891</v>
      </c>
      <c r="Q680" s="191" t="s">
        <v>2334</v>
      </c>
      <c r="R680" s="195" t="s">
        <v>2178</v>
      </c>
      <c r="S680" s="191" t="s">
        <v>2202</v>
      </c>
      <c r="T680" s="191" t="s">
        <v>2202</v>
      </c>
      <c r="U680" s="190" t="s">
        <v>2178</v>
      </c>
      <c r="V680" s="167" t="s">
        <v>2202</v>
      </c>
      <c r="W680" s="167" t="s">
        <v>2202</v>
      </c>
      <c r="X680" s="170" t="s">
        <v>6892</v>
      </c>
      <c r="Y680" s="170" t="s">
        <v>6893</v>
      </c>
      <c r="Z680" s="170" t="s">
        <v>6894</v>
      </c>
      <c r="AB680" s="184" t="s">
        <v>6949</v>
      </c>
      <c r="AC680" s="186" t="s">
        <v>22</v>
      </c>
      <c r="AD680" s="170">
        <f>VLOOKUP(O680,CSAcctMap!A:B,2,FALSE)</f>
        <v>605035</v>
      </c>
      <c r="AE680" s="170" t="str">
        <f ca="1">VLOOKUP(AD680,CSAcctMap!B:F,5,FALSE)</f>
        <v>Software &amp; Peripherals</v>
      </c>
    </row>
    <row r="681" spans="1:31" x14ac:dyDescent="0.2">
      <c r="A681" s="170" t="str">
        <f t="shared" si="20"/>
        <v>700.605040.7360.00000.000.000.000</v>
      </c>
      <c r="B681" s="184" t="s">
        <v>6949</v>
      </c>
      <c r="C681" s="185" t="s">
        <v>4649</v>
      </c>
      <c r="D681" s="186" t="s">
        <v>2686</v>
      </c>
      <c r="E681" s="186" t="s">
        <v>23</v>
      </c>
      <c r="F681" s="186" t="s">
        <v>2334</v>
      </c>
      <c r="G681" s="186" t="s">
        <v>2178</v>
      </c>
      <c r="H681" s="186" t="s">
        <v>2178</v>
      </c>
      <c r="I681" s="186" t="s">
        <v>2178</v>
      </c>
      <c r="J681" s="186" t="s">
        <v>6909</v>
      </c>
      <c r="K681" s="184"/>
      <c r="L681" s="187" t="str">
        <f t="shared" si="21"/>
        <v>700.605510.1601.00000.000.0000.0000.000.0000.0000</v>
      </c>
      <c r="M681" s="187" t="s">
        <v>5772</v>
      </c>
      <c r="N681" s="191">
        <v>700</v>
      </c>
      <c r="O681" s="189">
        <v>605510</v>
      </c>
      <c r="P681" s="195" t="s">
        <v>6910</v>
      </c>
      <c r="Q681" s="191" t="s">
        <v>2334</v>
      </c>
      <c r="R681" s="195" t="s">
        <v>2178</v>
      </c>
      <c r="S681" s="191" t="s">
        <v>2202</v>
      </c>
      <c r="T681" s="191" t="s">
        <v>2202</v>
      </c>
      <c r="U681" s="190" t="s">
        <v>2178</v>
      </c>
      <c r="V681" s="167" t="s">
        <v>2202</v>
      </c>
      <c r="W681" s="167" t="s">
        <v>2202</v>
      </c>
      <c r="X681" s="170" t="s">
        <v>6911</v>
      </c>
      <c r="Y681" s="170" t="s">
        <v>6893</v>
      </c>
      <c r="Z681" s="170" t="s">
        <v>6894</v>
      </c>
      <c r="AB681" s="184" t="s">
        <v>6949</v>
      </c>
      <c r="AC681" s="186" t="s">
        <v>23</v>
      </c>
      <c r="AD681" s="170">
        <f>VLOOKUP(O681,CSAcctMap!A:B,2,FALSE)</f>
        <v>605035</v>
      </c>
      <c r="AE681" s="170" t="str">
        <f ca="1">VLOOKUP(AD681,CSAcctMap!B:F,5,FALSE)</f>
        <v>Software &amp; Peripherals</v>
      </c>
    </row>
    <row r="682" spans="1:31" x14ac:dyDescent="0.2">
      <c r="A682" s="170" t="str">
        <f t="shared" si="20"/>
        <v>700.605040.7410.00000.000.000.000</v>
      </c>
      <c r="B682" s="184" t="s">
        <v>6949</v>
      </c>
      <c r="C682" s="185" t="s">
        <v>4649</v>
      </c>
      <c r="D682" s="186" t="s">
        <v>2686</v>
      </c>
      <c r="E682" s="186" t="s">
        <v>1337</v>
      </c>
      <c r="F682" s="186" t="s">
        <v>2334</v>
      </c>
      <c r="G682" s="186" t="s">
        <v>2178</v>
      </c>
      <c r="H682" s="186" t="s">
        <v>2178</v>
      </c>
      <c r="I682" s="186" t="s">
        <v>2178</v>
      </c>
      <c r="J682" s="186" t="s">
        <v>3768</v>
      </c>
      <c r="K682" s="184"/>
      <c r="L682" s="187" t="str">
        <f t="shared" si="21"/>
        <v>700.605510.6051.00000.000.0000.0000.000.0000.0000</v>
      </c>
      <c r="M682" s="187" t="s">
        <v>5772</v>
      </c>
      <c r="N682" s="191">
        <v>700</v>
      </c>
      <c r="O682" s="189">
        <v>605510</v>
      </c>
      <c r="P682" s="195" t="s">
        <v>6895</v>
      </c>
      <c r="Q682" s="191" t="s">
        <v>2334</v>
      </c>
      <c r="R682" s="195" t="s">
        <v>2178</v>
      </c>
      <c r="S682" s="191" t="s">
        <v>2202</v>
      </c>
      <c r="T682" s="191" t="s">
        <v>2202</v>
      </c>
      <c r="U682" s="190" t="s">
        <v>2178</v>
      </c>
      <c r="V682" s="167" t="s">
        <v>2202</v>
      </c>
      <c r="W682" s="167" t="s">
        <v>2202</v>
      </c>
      <c r="X682" s="170" t="s">
        <v>6896</v>
      </c>
      <c r="Y682" s="170" t="s">
        <v>6893</v>
      </c>
      <c r="Z682" s="170" t="s">
        <v>6896</v>
      </c>
      <c r="AB682" s="184" t="s">
        <v>6949</v>
      </c>
      <c r="AC682" s="186" t="s">
        <v>1337</v>
      </c>
      <c r="AD682" s="170">
        <f>VLOOKUP(O682,CSAcctMap!A:B,2,FALSE)</f>
        <v>605035</v>
      </c>
      <c r="AE682" s="170" t="str">
        <f ca="1">VLOOKUP(AD682,CSAcctMap!B:F,5,FALSE)</f>
        <v>Software &amp; Peripherals</v>
      </c>
    </row>
    <row r="683" spans="1:31" x14ac:dyDescent="0.2">
      <c r="A683" s="170" t="str">
        <f t="shared" si="20"/>
        <v>700.605040.7551.00000.000.000.000</v>
      </c>
      <c r="B683" s="184" t="s">
        <v>6949</v>
      </c>
      <c r="C683" s="185" t="s">
        <v>4649</v>
      </c>
      <c r="D683" s="186" t="s">
        <v>2686</v>
      </c>
      <c r="E683" s="186" t="s">
        <v>1334</v>
      </c>
      <c r="F683" s="186" t="s">
        <v>2334</v>
      </c>
      <c r="G683" s="186" t="s">
        <v>2178</v>
      </c>
      <c r="H683" s="186" t="s">
        <v>2178</v>
      </c>
      <c r="I683" s="186" t="s">
        <v>2178</v>
      </c>
      <c r="J683" s="186" t="s">
        <v>974</v>
      </c>
      <c r="K683" s="184"/>
      <c r="L683" s="187" t="str">
        <f t="shared" si="21"/>
        <v>700.605510.6015.00000.000.0000.0000.000.0000.0000</v>
      </c>
      <c r="M683" s="187" t="s">
        <v>5772</v>
      </c>
      <c r="N683" s="191">
        <v>700</v>
      </c>
      <c r="O683" s="189">
        <v>605510</v>
      </c>
      <c r="P683" s="195" t="s">
        <v>6901</v>
      </c>
      <c r="Q683" s="191" t="s">
        <v>2334</v>
      </c>
      <c r="R683" s="195" t="s">
        <v>2178</v>
      </c>
      <c r="S683" s="191" t="s">
        <v>2202</v>
      </c>
      <c r="T683" s="191" t="s">
        <v>2202</v>
      </c>
      <c r="U683" s="190" t="s">
        <v>2178</v>
      </c>
      <c r="V683" s="167" t="s">
        <v>2202</v>
      </c>
      <c r="W683" s="167" t="s">
        <v>2202</v>
      </c>
      <c r="X683" s="170" t="s">
        <v>6902</v>
      </c>
      <c r="Y683" s="170" t="s">
        <v>6893</v>
      </c>
      <c r="Z683" s="170" t="s">
        <v>6902</v>
      </c>
      <c r="AB683" s="184" t="s">
        <v>6949</v>
      </c>
      <c r="AC683" s="186" t="s">
        <v>1334</v>
      </c>
      <c r="AD683" s="170">
        <f>VLOOKUP(O683,CSAcctMap!A:B,2,FALSE)</f>
        <v>605035</v>
      </c>
      <c r="AE683" s="170" t="str">
        <f ca="1">VLOOKUP(AD683,CSAcctMap!B:F,5,FALSE)</f>
        <v>Software &amp; Peripherals</v>
      </c>
    </row>
    <row r="684" spans="1:31" x14ac:dyDescent="0.2">
      <c r="A684" s="170" t="str">
        <f t="shared" si="20"/>
        <v>700.605040.7710.00000.000.000.000</v>
      </c>
      <c r="B684" s="184" t="s">
        <v>6949</v>
      </c>
      <c r="C684" s="185" t="s">
        <v>4649</v>
      </c>
      <c r="D684" s="186" t="s">
        <v>2686</v>
      </c>
      <c r="E684" s="186" t="s">
        <v>1340</v>
      </c>
      <c r="F684" s="186" t="s">
        <v>2334</v>
      </c>
      <c r="G684" s="186" t="s">
        <v>2178</v>
      </c>
      <c r="H684" s="186" t="s">
        <v>2178</v>
      </c>
      <c r="I684" s="186" t="s">
        <v>2178</v>
      </c>
      <c r="J684" s="186" t="s">
        <v>6903</v>
      </c>
      <c r="K684" s="184"/>
      <c r="L684" s="187" t="str">
        <f t="shared" si="21"/>
        <v>700.605510.3812.00000.000.0000.0000.000.0000.0000</v>
      </c>
      <c r="M684" s="187" t="s">
        <v>5772</v>
      </c>
      <c r="N684" s="191">
        <v>700</v>
      </c>
      <c r="O684" s="189">
        <v>605510</v>
      </c>
      <c r="P684" s="195" t="s">
        <v>6846</v>
      </c>
      <c r="Q684" s="191" t="s">
        <v>2334</v>
      </c>
      <c r="R684" s="195" t="s">
        <v>2178</v>
      </c>
      <c r="S684" s="191" t="s">
        <v>2202</v>
      </c>
      <c r="T684" s="191" t="s">
        <v>2202</v>
      </c>
      <c r="U684" s="190" t="s">
        <v>2178</v>
      </c>
      <c r="V684" s="167" t="s">
        <v>2202</v>
      </c>
      <c r="W684" s="167" t="s">
        <v>2202</v>
      </c>
      <c r="X684" s="170" t="s">
        <v>2111</v>
      </c>
      <c r="Y684" s="170" t="s">
        <v>6893</v>
      </c>
      <c r="Z684" s="170" t="s">
        <v>6904</v>
      </c>
      <c r="AB684" s="184" t="s">
        <v>6949</v>
      </c>
      <c r="AC684" s="186" t="s">
        <v>1340</v>
      </c>
      <c r="AD684" s="170">
        <f>VLOOKUP(O684,CSAcctMap!A:B,2,FALSE)</f>
        <v>605035</v>
      </c>
      <c r="AE684" s="170" t="str">
        <f ca="1">VLOOKUP(AD684,CSAcctMap!B:F,5,FALSE)</f>
        <v>Software &amp; Peripherals</v>
      </c>
    </row>
    <row r="685" spans="1:31" x14ac:dyDescent="0.2">
      <c r="A685" s="170" t="str">
        <f t="shared" si="20"/>
        <v>700.605040.7760.00000.000.000.000</v>
      </c>
      <c r="B685" s="184" t="s">
        <v>6949</v>
      </c>
      <c r="C685" s="185" t="s">
        <v>4649</v>
      </c>
      <c r="D685" s="186" t="s">
        <v>2686</v>
      </c>
      <c r="E685" s="186" t="s">
        <v>1341</v>
      </c>
      <c r="F685" s="186" t="s">
        <v>2334</v>
      </c>
      <c r="G685" s="186" t="s">
        <v>2178</v>
      </c>
      <c r="H685" s="186" t="s">
        <v>2178</v>
      </c>
      <c r="I685" s="186" t="s">
        <v>2178</v>
      </c>
      <c r="J685" s="186" t="s">
        <v>6905</v>
      </c>
      <c r="K685" s="184"/>
      <c r="L685" s="187" t="str">
        <f t="shared" si="21"/>
        <v>700.605510.3800.00000.000.0000.0000.000.0000.0000</v>
      </c>
      <c r="M685" s="187" t="s">
        <v>5772</v>
      </c>
      <c r="N685" s="191">
        <v>700</v>
      </c>
      <c r="O685" s="189">
        <v>605510</v>
      </c>
      <c r="P685" s="195" t="s">
        <v>6840</v>
      </c>
      <c r="Q685" s="191" t="s">
        <v>2334</v>
      </c>
      <c r="R685" s="195" t="s">
        <v>2178</v>
      </c>
      <c r="S685" s="191" t="s">
        <v>2202</v>
      </c>
      <c r="T685" s="191" t="s">
        <v>2202</v>
      </c>
      <c r="U685" s="190" t="s">
        <v>2178</v>
      </c>
      <c r="V685" s="167" t="s">
        <v>2202</v>
      </c>
      <c r="W685" s="167" t="s">
        <v>2202</v>
      </c>
      <c r="X685" s="170" t="s">
        <v>6843</v>
      </c>
      <c r="Y685" s="170" t="s">
        <v>6893</v>
      </c>
      <c r="Z685" s="170" t="s">
        <v>6904</v>
      </c>
      <c r="AB685" s="184" t="s">
        <v>6949</v>
      </c>
      <c r="AC685" s="186" t="s">
        <v>1341</v>
      </c>
      <c r="AD685" s="170">
        <f>VLOOKUP(O685,CSAcctMap!A:B,2,FALSE)</f>
        <v>605035</v>
      </c>
      <c r="AE685" s="170" t="str">
        <f ca="1">VLOOKUP(AD685,CSAcctMap!B:F,5,FALSE)</f>
        <v>Software &amp; Peripherals</v>
      </c>
    </row>
    <row r="686" spans="1:31" x14ac:dyDescent="0.2">
      <c r="A686" s="170" t="str">
        <f t="shared" si="20"/>
        <v>700.605040.7900.00000.000.000.000</v>
      </c>
      <c r="B686" s="184" t="s">
        <v>6949</v>
      </c>
      <c r="C686" s="185" t="s">
        <v>4649</v>
      </c>
      <c r="D686" s="186" t="s">
        <v>2686</v>
      </c>
      <c r="E686" s="186" t="s">
        <v>1342</v>
      </c>
      <c r="F686" s="186" t="s">
        <v>2334</v>
      </c>
      <c r="G686" s="186" t="s">
        <v>2178</v>
      </c>
      <c r="H686" s="186" t="s">
        <v>2178</v>
      </c>
      <c r="I686" s="186" t="s">
        <v>2178</v>
      </c>
      <c r="J686" s="186" t="s">
        <v>741</v>
      </c>
      <c r="K686" s="184"/>
      <c r="L686" s="187" t="str">
        <f t="shared" si="21"/>
        <v>700.605510.6251.00000.000.0000.0000.000.0000.0000</v>
      </c>
      <c r="M686" s="187" t="s">
        <v>5772</v>
      </c>
      <c r="N686" s="206">
        <v>700</v>
      </c>
      <c r="O686" s="193">
        <v>605510</v>
      </c>
      <c r="P686" s="207" t="s">
        <v>6906</v>
      </c>
      <c r="Q686" s="206" t="s">
        <v>2334</v>
      </c>
      <c r="R686" s="207" t="s">
        <v>2178</v>
      </c>
      <c r="S686" s="206" t="s">
        <v>2202</v>
      </c>
      <c r="T686" s="206" t="s">
        <v>2202</v>
      </c>
      <c r="U686" s="208" t="s">
        <v>2178</v>
      </c>
      <c r="V686" s="167" t="s">
        <v>2202</v>
      </c>
      <c r="W686" s="167" t="s">
        <v>2202</v>
      </c>
      <c r="X686" s="170" t="s">
        <v>6907</v>
      </c>
      <c r="Y686" s="170" t="s">
        <v>6893</v>
      </c>
      <c r="Z686" s="170" t="s">
        <v>6908</v>
      </c>
      <c r="AB686" s="184" t="s">
        <v>6949</v>
      </c>
      <c r="AC686" s="186" t="s">
        <v>1342</v>
      </c>
      <c r="AD686" s="170">
        <f>VLOOKUP(O686,CSAcctMap!A:B,2,FALSE)</f>
        <v>605035</v>
      </c>
      <c r="AE686" s="170" t="str">
        <f ca="1">VLOOKUP(AD686,CSAcctMap!B:F,5,FALSE)</f>
        <v>Software &amp; Peripherals</v>
      </c>
    </row>
    <row r="687" spans="1:31" x14ac:dyDescent="0.2">
      <c r="A687" s="170" t="str">
        <f t="shared" si="20"/>
        <v>700.605050.7100.00000.000.000.000</v>
      </c>
      <c r="B687" s="184" t="s">
        <v>6950</v>
      </c>
      <c r="C687" s="185" t="s">
        <v>4649</v>
      </c>
      <c r="D687" s="186" t="s">
        <v>594</v>
      </c>
      <c r="E687" s="186" t="s">
        <v>19</v>
      </c>
      <c r="F687" s="186" t="s">
        <v>2334</v>
      </c>
      <c r="G687" s="186" t="s">
        <v>2178</v>
      </c>
      <c r="H687" s="186" t="s">
        <v>2178</v>
      </c>
      <c r="I687" s="186" t="s">
        <v>2178</v>
      </c>
      <c r="J687" s="186" t="s">
        <v>6941</v>
      </c>
      <c r="K687" s="184"/>
      <c r="L687" s="187" t="str">
        <f t="shared" si="21"/>
        <v>700.603025.1401.00000.000.0000.0000.000.0000.0000</v>
      </c>
      <c r="M687" s="187" t="s">
        <v>4182</v>
      </c>
      <c r="N687" s="191">
        <v>700</v>
      </c>
      <c r="O687" s="189">
        <v>603025</v>
      </c>
      <c r="P687" s="195" t="s">
        <v>6942</v>
      </c>
      <c r="Q687" s="191" t="s">
        <v>2334</v>
      </c>
      <c r="R687" s="195" t="s">
        <v>2178</v>
      </c>
      <c r="S687" s="191" t="s">
        <v>2202</v>
      </c>
      <c r="T687" s="191" t="s">
        <v>2202</v>
      </c>
      <c r="U687" s="190" t="s">
        <v>2178</v>
      </c>
      <c r="V687" s="167" t="s">
        <v>2202</v>
      </c>
      <c r="W687" s="167" t="s">
        <v>2202</v>
      </c>
      <c r="X687" s="170" t="s">
        <v>4302</v>
      </c>
      <c r="Y687" s="170" t="s">
        <v>6893</v>
      </c>
      <c r="Z687" s="170" t="s">
        <v>6894</v>
      </c>
      <c r="AB687" s="184" t="s">
        <v>6950</v>
      </c>
      <c r="AC687" s="186" t="s">
        <v>19</v>
      </c>
      <c r="AD687" s="170">
        <f>VLOOKUP(O687,CSAcctMap!A:B,2,FALSE)</f>
        <v>605050</v>
      </c>
      <c r="AE687" s="170" t="str">
        <f ca="1">VLOOKUP(AD687,CSAcctMap!B:F,5,FALSE)</f>
        <v>Utilities</v>
      </c>
    </row>
    <row r="688" spans="1:31" x14ac:dyDescent="0.2">
      <c r="A688" s="170" t="str">
        <f t="shared" si="20"/>
        <v>700.605050.7350.00000.000.000.000</v>
      </c>
      <c r="B688" s="184" t="s">
        <v>6950</v>
      </c>
      <c r="C688" s="185" t="s">
        <v>4649</v>
      </c>
      <c r="D688" s="186" t="s">
        <v>594</v>
      </c>
      <c r="E688" s="186" t="s">
        <v>22</v>
      </c>
      <c r="F688" s="186" t="s">
        <v>2334</v>
      </c>
      <c r="G688" s="186" t="s">
        <v>2178</v>
      </c>
      <c r="H688" s="186" t="s">
        <v>2178</v>
      </c>
      <c r="I688" s="186" t="s">
        <v>2178</v>
      </c>
      <c r="J688" s="186" t="s">
        <v>971</v>
      </c>
      <c r="K688" s="184"/>
      <c r="L688" s="187" t="str">
        <f t="shared" si="21"/>
        <v>700.603025.1100.00000.000.0000.0000.000.0000.0000</v>
      </c>
      <c r="M688" s="187" t="s">
        <v>4182</v>
      </c>
      <c r="N688" s="191">
        <v>700</v>
      </c>
      <c r="O688" s="189">
        <v>603025</v>
      </c>
      <c r="P688" s="195" t="s">
        <v>6891</v>
      </c>
      <c r="Q688" s="191" t="s">
        <v>2334</v>
      </c>
      <c r="R688" s="195" t="s">
        <v>2178</v>
      </c>
      <c r="S688" s="191" t="s">
        <v>2202</v>
      </c>
      <c r="T688" s="191" t="s">
        <v>2202</v>
      </c>
      <c r="U688" s="190" t="s">
        <v>2178</v>
      </c>
      <c r="V688" s="167" t="s">
        <v>2202</v>
      </c>
      <c r="W688" s="167" t="s">
        <v>2202</v>
      </c>
      <c r="X688" s="170" t="s">
        <v>6892</v>
      </c>
      <c r="Y688" s="170" t="s">
        <v>6893</v>
      </c>
      <c r="Z688" s="170" t="s">
        <v>6894</v>
      </c>
      <c r="AB688" s="184" t="s">
        <v>6950</v>
      </c>
      <c r="AC688" s="186" t="s">
        <v>22</v>
      </c>
      <c r="AD688" s="170">
        <f>VLOOKUP(O688,CSAcctMap!A:B,2,FALSE)</f>
        <v>605050</v>
      </c>
      <c r="AE688" s="170" t="str">
        <f ca="1">VLOOKUP(AD688,CSAcctMap!B:F,5,FALSE)</f>
        <v>Utilities</v>
      </c>
    </row>
    <row r="689" spans="1:31" x14ac:dyDescent="0.2">
      <c r="A689" s="170" t="str">
        <f t="shared" si="20"/>
        <v>700.605050.7760.00000.000.000.000</v>
      </c>
      <c r="B689" s="184" t="s">
        <v>6950</v>
      </c>
      <c r="C689" s="185" t="s">
        <v>4649</v>
      </c>
      <c r="D689" s="186" t="s">
        <v>594</v>
      </c>
      <c r="E689" s="186" t="s">
        <v>1341</v>
      </c>
      <c r="F689" s="186" t="s">
        <v>2334</v>
      </c>
      <c r="G689" s="186" t="s">
        <v>2178</v>
      </c>
      <c r="H689" s="186" t="s">
        <v>2178</v>
      </c>
      <c r="I689" s="186" t="s">
        <v>2178</v>
      </c>
      <c r="J689" s="186" t="s">
        <v>6905</v>
      </c>
      <c r="K689" s="184"/>
      <c r="L689" s="187" t="str">
        <f t="shared" si="21"/>
        <v>700.603025.3800.00000.000.0000.0000.000.0000.0000</v>
      </c>
      <c r="M689" s="187" t="s">
        <v>4182</v>
      </c>
      <c r="N689" s="191">
        <v>700</v>
      </c>
      <c r="O689" s="189">
        <v>603025</v>
      </c>
      <c r="P689" s="195" t="s">
        <v>6840</v>
      </c>
      <c r="Q689" s="191" t="s">
        <v>2334</v>
      </c>
      <c r="R689" s="195" t="s">
        <v>2178</v>
      </c>
      <c r="S689" s="191" t="s">
        <v>2202</v>
      </c>
      <c r="T689" s="191" t="s">
        <v>2202</v>
      </c>
      <c r="U689" s="190" t="s">
        <v>2178</v>
      </c>
      <c r="V689" s="167" t="s">
        <v>2202</v>
      </c>
      <c r="W689" s="167" t="s">
        <v>2202</v>
      </c>
      <c r="X689" s="170" t="s">
        <v>6843</v>
      </c>
      <c r="Y689" s="170" t="s">
        <v>6893</v>
      </c>
      <c r="Z689" s="170" t="s">
        <v>6904</v>
      </c>
      <c r="AB689" s="184" t="s">
        <v>6950</v>
      </c>
      <c r="AC689" s="186" t="s">
        <v>1341</v>
      </c>
      <c r="AD689" s="170">
        <f>VLOOKUP(O689,CSAcctMap!A:B,2,FALSE)</f>
        <v>605050</v>
      </c>
      <c r="AE689" s="170" t="str">
        <f ca="1">VLOOKUP(AD689,CSAcctMap!B:F,5,FALSE)</f>
        <v>Utilities</v>
      </c>
    </row>
    <row r="690" spans="1:31" x14ac:dyDescent="0.2">
      <c r="A690" s="170" t="str">
        <f t="shared" si="20"/>
        <v>700.605050.7760.00000.000.006.000</v>
      </c>
      <c r="B690" s="184" t="s">
        <v>6950</v>
      </c>
      <c r="C690" s="185" t="s">
        <v>4649</v>
      </c>
      <c r="D690" s="186" t="s">
        <v>594</v>
      </c>
      <c r="E690" s="186" t="s">
        <v>1341</v>
      </c>
      <c r="F690" s="186" t="s">
        <v>2334</v>
      </c>
      <c r="G690" s="186" t="s">
        <v>2178</v>
      </c>
      <c r="H690" s="186" t="s">
        <v>4738</v>
      </c>
      <c r="I690" s="186" t="s">
        <v>2178</v>
      </c>
      <c r="J690" s="186" t="s">
        <v>6905</v>
      </c>
      <c r="K690" s="184"/>
      <c r="L690" s="187" t="str">
        <f t="shared" si="21"/>
        <v>700.603025.3800.00000.000.0000.0000.000.0000.0000</v>
      </c>
      <c r="M690" s="187" t="s">
        <v>4182</v>
      </c>
      <c r="N690" s="191">
        <v>700</v>
      </c>
      <c r="O690" s="189">
        <v>603025</v>
      </c>
      <c r="P690" s="195" t="s">
        <v>6840</v>
      </c>
      <c r="Q690" s="191" t="s">
        <v>2334</v>
      </c>
      <c r="R690" s="195" t="s">
        <v>2178</v>
      </c>
      <c r="S690" s="191" t="s">
        <v>2202</v>
      </c>
      <c r="T690" s="191" t="s">
        <v>2202</v>
      </c>
      <c r="U690" s="190" t="s">
        <v>2178</v>
      </c>
      <c r="V690" s="167" t="s">
        <v>2202</v>
      </c>
      <c r="W690" s="167" t="s">
        <v>2202</v>
      </c>
      <c r="X690" s="170" t="s">
        <v>6843</v>
      </c>
      <c r="Y690" s="170" t="s">
        <v>6893</v>
      </c>
      <c r="Z690" s="170" t="s">
        <v>6904</v>
      </c>
      <c r="AB690" s="184" t="s">
        <v>6950</v>
      </c>
      <c r="AC690" s="186" t="s">
        <v>1341</v>
      </c>
      <c r="AD690" s="170">
        <f>VLOOKUP(O690,CSAcctMap!A:B,2,FALSE)</f>
        <v>605050</v>
      </c>
      <c r="AE690" s="170" t="str">
        <f ca="1">VLOOKUP(AD690,CSAcctMap!B:F,5,FALSE)</f>
        <v>Utilities</v>
      </c>
    </row>
    <row r="691" spans="1:31" x14ac:dyDescent="0.2">
      <c r="A691" s="170" t="str">
        <f t="shared" si="20"/>
        <v>700.605050.7360.00000.000.000.000</v>
      </c>
      <c r="B691" s="184" t="s">
        <v>6950</v>
      </c>
      <c r="C691" s="185" t="s">
        <v>4649</v>
      </c>
      <c r="D691" s="186" t="s">
        <v>594</v>
      </c>
      <c r="E691" s="186" t="s">
        <v>23</v>
      </c>
      <c r="F691" s="186" t="s">
        <v>2334</v>
      </c>
      <c r="G691" s="186" t="s">
        <v>2178</v>
      </c>
      <c r="H691" s="186" t="s">
        <v>2178</v>
      </c>
      <c r="I691" s="186" t="s">
        <v>2178</v>
      </c>
      <c r="J691" s="186" t="s">
        <v>6909</v>
      </c>
      <c r="K691" s="184"/>
      <c r="L691" s="187" t="str">
        <f t="shared" si="21"/>
        <v>700.603025.1601.00000.000.0000.0000.000.0000.0000</v>
      </c>
      <c r="M691" s="187" t="s">
        <v>4182</v>
      </c>
      <c r="N691" s="191">
        <v>700</v>
      </c>
      <c r="O691" s="189">
        <v>603025</v>
      </c>
      <c r="P691" s="195" t="s">
        <v>6910</v>
      </c>
      <c r="Q691" s="191" t="s">
        <v>2334</v>
      </c>
      <c r="R691" s="195" t="s">
        <v>2178</v>
      </c>
      <c r="S691" s="191" t="s">
        <v>2202</v>
      </c>
      <c r="T691" s="191" t="s">
        <v>2202</v>
      </c>
      <c r="U691" s="190" t="s">
        <v>2178</v>
      </c>
      <c r="V691" s="167" t="s">
        <v>2202</v>
      </c>
      <c r="W691" s="167" t="s">
        <v>2202</v>
      </c>
      <c r="X691" s="170" t="s">
        <v>6911</v>
      </c>
      <c r="Y691" s="170" t="s">
        <v>6893</v>
      </c>
      <c r="Z691" s="170" t="s">
        <v>6894</v>
      </c>
      <c r="AB691" s="184" t="s">
        <v>6950</v>
      </c>
      <c r="AC691" s="186" t="s">
        <v>23</v>
      </c>
      <c r="AD691" s="170">
        <f>VLOOKUP(O691,CSAcctMap!A:B,2,FALSE)</f>
        <v>605050</v>
      </c>
      <c r="AE691" s="170" t="str">
        <f ca="1">VLOOKUP(AD691,CSAcctMap!B:F,5,FALSE)</f>
        <v>Utilities</v>
      </c>
    </row>
    <row r="692" spans="1:31" x14ac:dyDescent="0.2">
      <c r="A692" s="170" t="str">
        <f t="shared" si="20"/>
        <v>700.605050.7360.00000.000.006.000</v>
      </c>
      <c r="B692" s="184" t="s">
        <v>6950</v>
      </c>
      <c r="C692" s="185" t="s">
        <v>4649</v>
      </c>
      <c r="D692" s="186" t="s">
        <v>594</v>
      </c>
      <c r="E692" s="186" t="s">
        <v>23</v>
      </c>
      <c r="F692" s="186" t="s">
        <v>2334</v>
      </c>
      <c r="G692" s="186" t="s">
        <v>2178</v>
      </c>
      <c r="H692" s="186" t="s">
        <v>4738</v>
      </c>
      <c r="I692" s="186" t="s">
        <v>2178</v>
      </c>
      <c r="J692" s="186" t="s">
        <v>6909</v>
      </c>
      <c r="K692" s="184"/>
      <c r="L692" s="187" t="str">
        <f t="shared" si="21"/>
        <v>700.603025.1601.00000.000.0000.0000.000.0000.0000</v>
      </c>
      <c r="M692" s="187" t="s">
        <v>4182</v>
      </c>
      <c r="N692" s="191">
        <v>700</v>
      </c>
      <c r="O692" s="189">
        <v>603025</v>
      </c>
      <c r="P692" s="195" t="s">
        <v>6910</v>
      </c>
      <c r="Q692" s="191" t="s">
        <v>2334</v>
      </c>
      <c r="R692" s="195" t="s">
        <v>2178</v>
      </c>
      <c r="S692" s="191" t="s">
        <v>2202</v>
      </c>
      <c r="T692" s="191" t="s">
        <v>2202</v>
      </c>
      <c r="U692" s="190" t="s">
        <v>2178</v>
      </c>
      <c r="V692" s="167" t="s">
        <v>2202</v>
      </c>
      <c r="W692" s="167" t="s">
        <v>2202</v>
      </c>
      <c r="X692" s="170" t="s">
        <v>6911</v>
      </c>
      <c r="Y692" s="170" t="s">
        <v>6893</v>
      </c>
      <c r="Z692" s="170" t="s">
        <v>6894</v>
      </c>
      <c r="AB692" s="184" t="s">
        <v>6950</v>
      </c>
      <c r="AC692" s="186" t="s">
        <v>23</v>
      </c>
      <c r="AD692" s="170">
        <f>VLOOKUP(O692,CSAcctMap!A:B,2,FALSE)</f>
        <v>605050</v>
      </c>
      <c r="AE692" s="170" t="str">
        <f ca="1">VLOOKUP(AD692,CSAcctMap!B:F,5,FALSE)</f>
        <v>Utilities</v>
      </c>
    </row>
    <row r="693" spans="1:31" x14ac:dyDescent="0.2">
      <c r="A693" s="170" t="str">
        <f t="shared" si="20"/>
        <v>700.605050.7551.00000.000.000.000</v>
      </c>
      <c r="B693" s="184" t="s">
        <v>6950</v>
      </c>
      <c r="C693" s="185" t="s">
        <v>4649</v>
      </c>
      <c r="D693" s="186" t="s">
        <v>594</v>
      </c>
      <c r="E693" s="186" t="s">
        <v>1334</v>
      </c>
      <c r="F693" s="186" t="s">
        <v>2334</v>
      </c>
      <c r="G693" s="186" t="s">
        <v>2178</v>
      </c>
      <c r="H693" s="186" t="s">
        <v>2178</v>
      </c>
      <c r="I693" s="186" t="s">
        <v>2178</v>
      </c>
      <c r="J693" s="186" t="s">
        <v>974</v>
      </c>
      <c r="K693" s="184"/>
      <c r="L693" s="187" t="str">
        <f t="shared" si="21"/>
        <v>700.603025.6015.00000.000.0000.0000.000.0000.0000</v>
      </c>
      <c r="M693" s="187" t="s">
        <v>4182</v>
      </c>
      <c r="N693" s="191">
        <v>700</v>
      </c>
      <c r="O693" s="189">
        <v>603025</v>
      </c>
      <c r="P693" s="195" t="s">
        <v>6901</v>
      </c>
      <c r="Q693" s="191" t="s">
        <v>2334</v>
      </c>
      <c r="R693" s="195" t="s">
        <v>2178</v>
      </c>
      <c r="S693" s="191" t="s">
        <v>2202</v>
      </c>
      <c r="T693" s="191" t="s">
        <v>2202</v>
      </c>
      <c r="U693" s="190" t="s">
        <v>2178</v>
      </c>
      <c r="V693" s="167" t="s">
        <v>2202</v>
      </c>
      <c r="W693" s="167" t="s">
        <v>2202</v>
      </c>
      <c r="X693" s="170" t="s">
        <v>6902</v>
      </c>
      <c r="Y693" s="170" t="s">
        <v>6893</v>
      </c>
      <c r="Z693" s="170" t="s">
        <v>6902</v>
      </c>
      <c r="AB693" s="184" t="s">
        <v>6950</v>
      </c>
      <c r="AC693" s="186" t="s">
        <v>1334</v>
      </c>
      <c r="AD693" s="170">
        <f>VLOOKUP(O693,CSAcctMap!A:B,2,FALSE)</f>
        <v>605050</v>
      </c>
      <c r="AE693" s="170" t="str">
        <f ca="1">VLOOKUP(AD693,CSAcctMap!B:F,5,FALSE)</f>
        <v>Utilities</v>
      </c>
    </row>
    <row r="694" spans="1:31" x14ac:dyDescent="0.2">
      <c r="A694" s="170" t="str">
        <f t="shared" si="20"/>
        <v>700.605060.7350.00000.000.000.000</v>
      </c>
      <c r="B694" s="184" t="s">
        <v>6951</v>
      </c>
      <c r="C694" s="185" t="s">
        <v>4649</v>
      </c>
      <c r="D694" s="186" t="s">
        <v>2432</v>
      </c>
      <c r="E694" s="186" t="s">
        <v>22</v>
      </c>
      <c r="F694" s="186" t="s">
        <v>2334</v>
      </c>
      <c r="G694" s="186" t="s">
        <v>2178</v>
      </c>
      <c r="H694" s="186" t="s">
        <v>2178</v>
      </c>
      <c r="I694" s="186" t="s">
        <v>2178</v>
      </c>
      <c r="J694" s="186" t="s">
        <v>971</v>
      </c>
      <c r="K694" s="184"/>
      <c r="L694" s="187" t="str">
        <f t="shared" si="21"/>
        <v>700.601201.1100.00000.000.0000.0000.000.0000.0000</v>
      </c>
      <c r="M694" s="187" t="s">
        <v>893</v>
      </c>
      <c r="N694" s="191">
        <v>700</v>
      </c>
      <c r="O694" s="189">
        <v>601201</v>
      </c>
      <c r="P694" s="195" t="s">
        <v>6891</v>
      </c>
      <c r="Q694" s="191" t="s">
        <v>2334</v>
      </c>
      <c r="R694" s="195" t="s">
        <v>2178</v>
      </c>
      <c r="S694" s="191" t="s">
        <v>2202</v>
      </c>
      <c r="T694" s="191" t="s">
        <v>2202</v>
      </c>
      <c r="U694" s="190" t="s">
        <v>2178</v>
      </c>
      <c r="V694" s="167" t="s">
        <v>2202</v>
      </c>
      <c r="W694" s="167" t="s">
        <v>2202</v>
      </c>
      <c r="X694" s="170" t="s">
        <v>6892</v>
      </c>
      <c r="Y694" s="170" t="s">
        <v>6893</v>
      </c>
      <c r="Z694" s="170" t="s">
        <v>6894</v>
      </c>
      <c r="AB694" s="184" t="s">
        <v>6951</v>
      </c>
      <c r="AC694" s="186" t="s">
        <v>22</v>
      </c>
      <c r="AD694" s="170">
        <f>VLOOKUP(O694,CSAcctMap!A:B,2,FALSE)</f>
        <v>602505</v>
      </c>
      <c r="AE694" s="170" t="str">
        <f ca="1">VLOOKUP(AD694,CSAcctMap!B:F,5,FALSE)</f>
        <v>Health, Life, &amp; Disability</v>
      </c>
    </row>
    <row r="695" spans="1:31" x14ac:dyDescent="0.2">
      <c r="A695" s="170" t="str">
        <f t="shared" si="20"/>
        <v>700.605060.7900.00000.000.000.000</v>
      </c>
      <c r="B695" s="184" t="s">
        <v>6951</v>
      </c>
      <c r="C695" s="185" t="s">
        <v>4649</v>
      </c>
      <c r="D695" s="186" t="s">
        <v>2432</v>
      </c>
      <c r="E695" s="186" t="s">
        <v>1342</v>
      </c>
      <c r="F695" s="186" t="s">
        <v>2334</v>
      </c>
      <c r="G695" s="186" t="s">
        <v>2178</v>
      </c>
      <c r="H695" s="186" t="s">
        <v>2178</v>
      </c>
      <c r="I695" s="186" t="s">
        <v>2178</v>
      </c>
      <c r="J695" s="186" t="s">
        <v>741</v>
      </c>
      <c r="K695" s="184"/>
      <c r="L695" s="187" t="str">
        <f t="shared" si="21"/>
        <v>700.601201.6251.00000.000.0000.0000.000.0000.0000</v>
      </c>
      <c r="M695" s="187" t="s">
        <v>893</v>
      </c>
      <c r="N695" s="191">
        <v>700</v>
      </c>
      <c r="O695" s="189">
        <v>601201</v>
      </c>
      <c r="P695" s="195" t="s">
        <v>6906</v>
      </c>
      <c r="Q695" s="191" t="s">
        <v>2334</v>
      </c>
      <c r="R695" s="195" t="s">
        <v>2178</v>
      </c>
      <c r="S695" s="191" t="s">
        <v>2202</v>
      </c>
      <c r="T695" s="191" t="s">
        <v>2202</v>
      </c>
      <c r="U695" s="190" t="s">
        <v>2178</v>
      </c>
      <c r="V695" s="167" t="s">
        <v>2202</v>
      </c>
      <c r="W695" s="167" t="s">
        <v>2202</v>
      </c>
      <c r="X695" s="170" t="s">
        <v>6907</v>
      </c>
      <c r="Y695" s="170" t="s">
        <v>6893</v>
      </c>
      <c r="Z695" s="170" t="s">
        <v>6908</v>
      </c>
      <c r="AB695" s="184" t="s">
        <v>6951</v>
      </c>
      <c r="AC695" s="186" t="s">
        <v>1342</v>
      </c>
      <c r="AD695" s="170">
        <f>VLOOKUP(O695,CSAcctMap!A:B,2,FALSE)</f>
        <v>602505</v>
      </c>
      <c r="AE695" s="170" t="str">
        <f ca="1">VLOOKUP(AD695,CSAcctMap!B:F,5,FALSE)</f>
        <v>Health, Life, &amp; Disability</v>
      </c>
    </row>
    <row r="696" spans="1:31" x14ac:dyDescent="0.2">
      <c r="A696" s="170" t="str">
        <f t="shared" si="20"/>
        <v>700.605060.7360.00000.000.000.000</v>
      </c>
      <c r="B696" s="184" t="s">
        <v>6951</v>
      </c>
      <c r="C696" s="185" t="s">
        <v>4649</v>
      </c>
      <c r="D696" s="186" t="s">
        <v>2432</v>
      </c>
      <c r="E696" s="186" t="s">
        <v>23</v>
      </c>
      <c r="F696" s="186" t="s">
        <v>2334</v>
      </c>
      <c r="G696" s="186" t="s">
        <v>2178</v>
      </c>
      <c r="H696" s="186" t="s">
        <v>2178</v>
      </c>
      <c r="I696" s="186" t="s">
        <v>2178</v>
      </c>
      <c r="J696" s="186" t="s">
        <v>6909</v>
      </c>
      <c r="K696" s="184"/>
      <c r="L696" s="187" t="str">
        <f t="shared" si="21"/>
        <v>700.601201.1601.00000.000.0000.0000.000.0000.0000</v>
      </c>
      <c r="M696" s="187" t="s">
        <v>893</v>
      </c>
      <c r="N696" s="191">
        <v>700</v>
      </c>
      <c r="O696" s="189">
        <v>601201</v>
      </c>
      <c r="P696" s="195" t="s">
        <v>6910</v>
      </c>
      <c r="Q696" s="191" t="s">
        <v>2334</v>
      </c>
      <c r="R696" s="195" t="s">
        <v>2178</v>
      </c>
      <c r="S696" s="191" t="s">
        <v>2202</v>
      </c>
      <c r="T696" s="191" t="s">
        <v>2202</v>
      </c>
      <c r="U696" s="190" t="s">
        <v>2178</v>
      </c>
      <c r="V696" s="167" t="s">
        <v>2202</v>
      </c>
      <c r="W696" s="167" t="s">
        <v>2202</v>
      </c>
      <c r="X696" s="170" t="s">
        <v>6911</v>
      </c>
      <c r="Y696" s="170" t="s">
        <v>6893</v>
      </c>
      <c r="Z696" s="170" t="s">
        <v>6894</v>
      </c>
      <c r="AB696" s="184" t="s">
        <v>6951</v>
      </c>
      <c r="AC696" s="186" t="s">
        <v>23</v>
      </c>
      <c r="AD696" s="170">
        <f>VLOOKUP(O696,CSAcctMap!A:B,2,FALSE)</f>
        <v>602505</v>
      </c>
      <c r="AE696" s="170" t="str">
        <f ca="1">VLOOKUP(AD696,CSAcctMap!B:F,5,FALSE)</f>
        <v>Health, Life, &amp; Disability</v>
      </c>
    </row>
    <row r="697" spans="1:31" x14ac:dyDescent="0.2">
      <c r="A697" s="170" t="str">
        <f t="shared" si="20"/>
        <v>700.605075.7350.00000.000.000.100</v>
      </c>
      <c r="B697" s="184" t="s">
        <v>6952</v>
      </c>
      <c r="C697" s="185" t="s">
        <v>4649</v>
      </c>
      <c r="D697" s="186" t="s">
        <v>592</v>
      </c>
      <c r="E697" s="186" t="s">
        <v>22</v>
      </c>
      <c r="F697" s="186" t="s">
        <v>2334</v>
      </c>
      <c r="G697" s="186" t="s">
        <v>2178</v>
      </c>
      <c r="H697" s="186" t="s">
        <v>2178</v>
      </c>
      <c r="I697" s="186" t="s">
        <v>555</v>
      </c>
      <c r="J697" s="186" t="s">
        <v>971</v>
      </c>
      <c r="K697" s="184"/>
      <c r="L697" s="187" t="str">
        <f t="shared" si="21"/>
        <v>700.604013.1100.00000.000.0000.0000.100.0000.0000</v>
      </c>
      <c r="M697" s="187" t="s">
        <v>5740</v>
      </c>
      <c r="N697" s="191">
        <v>700</v>
      </c>
      <c r="O697" s="189">
        <v>604013</v>
      </c>
      <c r="P697" s="195" t="s">
        <v>6891</v>
      </c>
      <c r="Q697" s="191" t="s">
        <v>2334</v>
      </c>
      <c r="R697" s="195" t="s">
        <v>2178</v>
      </c>
      <c r="S697" s="191" t="s">
        <v>2202</v>
      </c>
      <c r="T697" s="191" t="s">
        <v>2202</v>
      </c>
      <c r="U697" s="190" t="s">
        <v>555</v>
      </c>
      <c r="V697" s="167" t="s">
        <v>2202</v>
      </c>
      <c r="W697" s="167" t="s">
        <v>2202</v>
      </c>
      <c r="X697" s="170" t="s">
        <v>6892</v>
      </c>
      <c r="Y697" s="170" t="s">
        <v>6893</v>
      </c>
      <c r="Z697" s="170" t="s">
        <v>6894</v>
      </c>
      <c r="AB697" s="184" t="s">
        <v>6952</v>
      </c>
      <c r="AC697" s="186" t="s">
        <v>22</v>
      </c>
      <c r="AD697" s="170">
        <f>VLOOKUP(O697,CSAcctMap!A:B,2,FALSE)</f>
        <v>605085</v>
      </c>
      <c r="AE697" s="170" t="str">
        <f ca="1">VLOOKUP(AD697,CSAcctMap!B:F,5,FALSE)</f>
        <v>Landline Telephone Service (Affiliated)</v>
      </c>
    </row>
    <row r="698" spans="1:31" x14ac:dyDescent="0.2">
      <c r="A698" s="170" t="str">
        <f t="shared" si="20"/>
        <v>700.605075.7360.00000.000.000.100</v>
      </c>
      <c r="B698" s="184" t="s">
        <v>6952</v>
      </c>
      <c r="C698" s="185" t="s">
        <v>4649</v>
      </c>
      <c r="D698" s="186" t="s">
        <v>592</v>
      </c>
      <c r="E698" s="186" t="s">
        <v>23</v>
      </c>
      <c r="F698" s="186" t="s">
        <v>2334</v>
      </c>
      <c r="G698" s="186" t="s">
        <v>2178</v>
      </c>
      <c r="H698" s="186" t="s">
        <v>2178</v>
      </c>
      <c r="I698" s="186" t="s">
        <v>555</v>
      </c>
      <c r="J698" s="186" t="s">
        <v>6909</v>
      </c>
      <c r="K698" s="184"/>
      <c r="L698" s="187" t="str">
        <f t="shared" si="21"/>
        <v>700.604013.1601.00000.000.0000.0000.100.0000.0000</v>
      </c>
      <c r="M698" s="187" t="s">
        <v>5740</v>
      </c>
      <c r="N698" s="191">
        <v>700</v>
      </c>
      <c r="O698" s="189">
        <v>604013</v>
      </c>
      <c r="P698" s="195" t="s">
        <v>6910</v>
      </c>
      <c r="Q698" s="191" t="s">
        <v>2334</v>
      </c>
      <c r="R698" s="195" t="s">
        <v>2178</v>
      </c>
      <c r="S698" s="191" t="s">
        <v>2202</v>
      </c>
      <c r="T698" s="191" t="s">
        <v>2202</v>
      </c>
      <c r="U698" s="190" t="s">
        <v>555</v>
      </c>
      <c r="V698" s="167" t="s">
        <v>2202</v>
      </c>
      <c r="W698" s="167" t="s">
        <v>2202</v>
      </c>
      <c r="X698" s="170" t="s">
        <v>6911</v>
      </c>
      <c r="Y698" s="170" t="s">
        <v>6893</v>
      </c>
      <c r="Z698" s="170" t="s">
        <v>6894</v>
      </c>
      <c r="AB698" s="184" t="s">
        <v>6952</v>
      </c>
      <c r="AC698" s="186" t="s">
        <v>23</v>
      </c>
      <c r="AD698" s="170">
        <f>VLOOKUP(O698,CSAcctMap!A:B,2,FALSE)</f>
        <v>605085</v>
      </c>
      <c r="AE698" s="170" t="str">
        <f ca="1">VLOOKUP(AD698,CSAcctMap!B:F,5,FALSE)</f>
        <v>Landline Telephone Service (Affiliated)</v>
      </c>
    </row>
    <row r="699" spans="1:31" x14ac:dyDescent="0.2">
      <c r="A699" s="170" t="str">
        <f t="shared" si="20"/>
        <v>700.605075.7410.00000.000.000.100</v>
      </c>
      <c r="B699" s="184" t="s">
        <v>6952</v>
      </c>
      <c r="C699" s="185" t="s">
        <v>4649</v>
      </c>
      <c r="D699" s="186" t="s">
        <v>592</v>
      </c>
      <c r="E699" s="186" t="s">
        <v>1337</v>
      </c>
      <c r="F699" s="186" t="s">
        <v>2334</v>
      </c>
      <c r="G699" s="186" t="s">
        <v>2178</v>
      </c>
      <c r="H699" s="186" t="s">
        <v>2178</v>
      </c>
      <c r="I699" s="186" t="s">
        <v>555</v>
      </c>
      <c r="J699" s="186" t="s">
        <v>3768</v>
      </c>
      <c r="K699" s="184"/>
      <c r="L699" s="187" t="str">
        <f t="shared" si="21"/>
        <v>700.604013.6051.00000.000.0000.0000.100.0000.0000</v>
      </c>
      <c r="M699" s="187" t="s">
        <v>5740</v>
      </c>
      <c r="N699" s="191">
        <v>700</v>
      </c>
      <c r="O699" s="189">
        <v>604013</v>
      </c>
      <c r="P699" s="195" t="s">
        <v>6895</v>
      </c>
      <c r="Q699" s="191" t="s">
        <v>2334</v>
      </c>
      <c r="R699" s="195" t="s">
        <v>2178</v>
      </c>
      <c r="S699" s="191" t="s">
        <v>2202</v>
      </c>
      <c r="T699" s="191" t="s">
        <v>2202</v>
      </c>
      <c r="U699" s="190" t="s">
        <v>555</v>
      </c>
      <c r="V699" s="167" t="s">
        <v>2202</v>
      </c>
      <c r="W699" s="167" t="s">
        <v>2202</v>
      </c>
      <c r="X699" s="170" t="s">
        <v>6896</v>
      </c>
      <c r="Y699" s="170" t="s">
        <v>6893</v>
      </c>
      <c r="Z699" s="170" t="s">
        <v>6896</v>
      </c>
      <c r="AB699" s="184" t="s">
        <v>6952</v>
      </c>
      <c r="AC699" s="186" t="s">
        <v>1337</v>
      </c>
      <c r="AD699" s="170">
        <f>VLOOKUP(O699,CSAcctMap!A:B,2,FALSE)</f>
        <v>605085</v>
      </c>
      <c r="AE699" s="170" t="str">
        <f ca="1">VLOOKUP(AD699,CSAcctMap!B:F,5,FALSE)</f>
        <v>Landline Telephone Service (Affiliated)</v>
      </c>
    </row>
    <row r="700" spans="1:31" x14ac:dyDescent="0.2">
      <c r="A700" s="170" t="str">
        <f t="shared" si="20"/>
        <v>700.605075.7520.00000.000.000.100</v>
      </c>
      <c r="B700" s="184" t="s">
        <v>6952</v>
      </c>
      <c r="C700" s="185" t="s">
        <v>4649</v>
      </c>
      <c r="D700" s="186" t="s">
        <v>592</v>
      </c>
      <c r="E700" s="186" t="s">
        <v>24</v>
      </c>
      <c r="F700" s="186" t="s">
        <v>2334</v>
      </c>
      <c r="G700" s="186" t="s">
        <v>2178</v>
      </c>
      <c r="H700" s="186" t="s">
        <v>2178</v>
      </c>
      <c r="I700" s="186" t="s">
        <v>555</v>
      </c>
      <c r="J700" s="186" t="s">
        <v>3763</v>
      </c>
      <c r="K700" s="184"/>
      <c r="L700" s="187" t="str">
        <f t="shared" si="21"/>
        <v>700.604013.6201.00000.000.0000.0000.100.0000.0000</v>
      </c>
      <c r="M700" s="187" t="s">
        <v>5740</v>
      </c>
      <c r="N700" s="191">
        <v>700</v>
      </c>
      <c r="O700" s="189">
        <v>604013</v>
      </c>
      <c r="P700" s="195" t="s">
        <v>6897</v>
      </c>
      <c r="Q700" s="191" t="s">
        <v>2334</v>
      </c>
      <c r="R700" s="195" t="s">
        <v>2178</v>
      </c>
      <c r="S700" s="191" t="s">
        <v>2202</v>
      </c>
      <c r="T700" s="191" t="s">
        <v>2202</v>
      </c>
      <c r="U700" s="190" t="s">
        <v>555</v>
      </c>
      <c r="V700" s="167" t="s">
        <v>2202</v>
      </c>
      <c r="W700" s="167" t="s">
        <v>2202</v>
      </c>
      <c r="X700" s="170" t="s">
        <v>6898</v>
      </c>
      <c r="Y700" s="170" t="s">
        <v>6893</v>
      </c>
      <c r="Z700" s="170" t="s">
        <v>6898</v>
      </c>
      <c r="AB700" s="184" t="s">
        <v>6952</v>
      </c>
      <c r="AC700" s="186" t="s">
        <v>24</v>
      </c>
      <c r="AD700" s="170">
        <f>VLOOKUP(O700,CSAcctMap!A:B,2,FALSE)</f>
        <v>605085</v>
      </c>
      <c r="AE700" s="170" t="str">
        <f ca="1">VLOOKUP(AD700,CSAcctMap!B:F,5,FALSE)</f>
        <v>Landline Telephone Service (Affiliated)</v>
      </c>
    </row>
    <row r="701" spans="1:31" x14ac:dyDescent="0.2">
      <c r="A701" s="170" t="str">
        <f t="shared" si="20"/>
        <v>700.605075.7551.00000.000.000.100</v>
      </c>
      <c r="B701" s="184" t="s">
        <v>6952</v>
      </c>
      <c r="C701" s="185" t="s">
        <v>4649</v>
      </c>
      <c r="D701" s="186" t="s">
        <v>592</v>
      </c>
      <c r="E701" s="186" t="s">
        <v>1334</v>
      </c>
      <c r="F701" s="186" t="s">
        <v>2334</v>
      </c>
      <c r="G701" s="186" t="s">
        <v>2178</v>
      </c>
      <c r="H701" s="186" t="s">
        <v>2178</v>
      </c>
      <c r="I701" s="186" t="s">
        <v>555</v>
      </c>
      <c r="J701" s="186" t="s">
        <v>974</v>
      </c>
      <c r="K701" s="184"/>
      <c r="L701" s="187" t="str">
        <f t="shared" si="21"/>
        <v>700.604013.6015.00000.000.0000.0000.100.0000.0000</v>
      </c>
      <c r="M701" s="187" t="s">
        <v>5740</v>
      </c>
      <c r="N701" s="191">
        <v>700</v>
      </c>
      <c r="O701" s="189">
        <v>604013</v>
      </c>
      <c r="P701" s="195" t="s">
        <v>6901</v>
      </c>
      <c r="Q701" s="191" t="s">
        <v>2334</v>
      </c>
      <c r="R701" s="195" t="s">
        <v>2178</v>
      </c>
      <c r="S701" s="191" t="s">
        <v>2202</v>
      </c>
      <c r="T701" s="191" t="s">
        <v>2202</v>
      </c>
      <c r="U701" s="190" t="s">
        <v>555</v>
      </c>
      <c r="V701" s="167" t="s">
        <v>2202</v>
      </c>
      <c r="W701" s="167" t="s">
        <v>2202</v>
      </c>
      <c r="X701" s="170" t="s">
        <v>6902</v>
      </c>
      <c r="Y701" s="170" t="s">
        <v>6893</v>
      </c>
      <c r="Z701" s="170" t="s">
        <v>6902</v>
      </c>
      <c r="AB701" s="184" t="s">
        <v>6952</v>
      </c>
      <c r="AC701" s="186" t="s">
        <v>1334</v>
      </c>
      <c r="AD701" s="170">
        <f>VLOOKUP(O701,CSAcctMap!A:B,2,FALSE)</f>
        <v>605085</v>
      </c>
      <c r="AE701" s="170" t="str">
        <f ca="1">VLOOKUP(AD701,CSAcctMap!B:F,5,FALSE)</f>
        <v>Landline Telephone Service (Affiliated)</v>
      </c>
    </row>
    <row r="702" spans="1:31" x14ac:dyDescent="0.2">
      <c r="A702" s="170" t="str">
        <f t="shared" si="20"/>
        <v>700.605075.7710.00000.000.000.100</v>
      </c>
      <c r="B702" s="184" t="s">
        <v>6952</v>
      </c>
      <c r="C702" s="185" t="s">
        <v>4649</v>
      </c>
      <c r="D702" s="186" t="s">
        <v>592</v>
      </c>
      <c r="E702" s="186" t="s">
        <v>1340</v>
      </c>
      <c r="F702" s="186" t="s">
        <v>2334</v>
      </c>
      <c r="G702" s="186" t="s">
        <v>2178</v>
      </c>
      <c r="H702" s="186" t="s">
        <v>2178</v>
      </c>
      <c r="I702" s="186" t="s">
        <v>555</v>
      </c>
      <c r="J702" s="186" t="s">
        <v>6903</v>
      </c>
      <c r="K702" s="184"/>
      <c r="L702" s="187" t="str">
        <f t="shared" si="21"/>
        <v>700.604013.3812.00000.000.0000.0000.100.0000.0000</v>
      </c>
      <c r="M702" s="187" t="s">
        <v>5740</v>
      </c>
      <c r="N702" s="191">
        <v>700</v>
      </c>
      <c r="O702" s="189">
        <v>604013</v>
      </c>
      <c r="P702" s="195" t="s">
        <v>6846</v>
      </c>
      <c r="Q702" s="191" t="s">
        <v>2334</v>
      </c>
      <c r="R702" s="195" t="s">
        <v>2178</v>
      </c>
      <c r="S702" s="191" t="s">
        <v>2202</v>
      </c>
      <c r="T702" s="191" t="s">
        <v>2202</v>
      </c>
      <c r="U702" s="190" t="s">
        <v>555</v>
      </c>
      <c r="V702" s="167" t="s">
        <v>2202</v>
      </c>
      <c r="W702" s="167" t="s">
        <v>2202</v>
      </c>
      <c r="X702" s="170" t="s">
        <v>2111</v>
      </c>
      <c r="Y702" s="170" t="s">
        <v>6893</v>
      </c>
      <c r="Z702" s="170" t="s">
        <v>6904</v>
      </c>
      <c r="AB702" s="184" t="s">
        <v>6952</v>
      </c>
      <c r="AC702" s="186" t="s">
        <v>1340</v>
      </c>
      <c r="AD702" s="170">
        <f>VLOOKUP(O702,CSAcctMap!A:B,2,FALSE)</f>
        <v>605085</v>
      </c>
      <c r="AE702" s="170" t="str">
        <f ca="1">VLOOKUP(AD702,CSAcctMap!B:F,5,FALSE)</f>
        <v>Landline Telephone Service (Affiliated)</v>
      </c>
    </row>
    <row r="703" spans="1:31" x14ac:dyDescent="0.2">
      <c r="A703" s="170" t="str">
        <f t="shared" si="20"/>
        <v>700.605075.7760.00000.000.000.100</v>
      </c>
      <c r="B703" s="184" t="s">
        <v>6952</v>
      </c>
      <c r="C703" s="185" t="s">
        <v>4649</v>
      </c>
      <c r="D703" s="186" t="s">
        <v>592</v>
      </c>
      <c r="E703" s="186" t="s">
        <v>1341</v>
      </c>
      <c r="F703" s="186" t="s">
        <v>2334</v>
      </c>
      <c r="G703" s="186" t="s">
        <v>2178</v>
      </c>
      <c r="H703" s="186" t="s">
        <v>2178</v>
      </c>
      <c r="I703" s="186" t="s">
        <v>555</v>
      </c>
      <c r="J703" s="186" t="s">
        <v>6905</v>
      </c>
      <c r="K703" s="184"/>
      <c r="L703" s="187" t="str">
        <f t="shared" si="21"/>
        <v>700.604013.3800.00000.000.0000.0000.100.0000.0000</v>
      </c>
      <c r="M703" s="187" t="s">
        <v>5740</v>
      </c>
      <c r="N703" s="191">
        <v>700</v>
      </c>
      <c r="O703" s="189">
        <v>604013</v>
      </c>
      <c r="P703" s="195" t="s">
        <v>6840</v>
      </c>
      <c r="Q703" s="191" t="s">
        <v>2334</v>
      </c>
      <c r="R703" s="195" t="s">
        <v>2178</v>
      </c>
      <c r="S703" s="191" t="s">
        <v>2202</v>
      </c>
      <c r="T703" s="191" t="s">
        <v>2202</v>
      </c>
      <c r="U703" s="190" t="s">
        <v>555</v>
      </c>
      <c r="V703" s="167" t="s">
        <v>2202</v>
      </c>
      <c r="W703" s="167" t="s">
        <v>2202</v>
      </c>
      <c r="X703" s="170" t="s">
        <v>6843</v>
      </c>
      <c r="Y703" s="170" t="s">
        <v>6893</v>
      </c>
      <c r="Z703" s="170" t="s">
        <v>6904</v>
      </c>
      <c r="AB703" s="184" t="s">
        <v>6952</v>
      </c>
      <c r="AC703" s="186" t="s">
        <v>1341</v>
      </c>
      <c r="AD703" s="170">
        <f>VLOOKUP(O703,CSAcctMap!A:B,2,FALSE)</f>
        <v>605085</v>
      </c>
      <c r="AE703" s="170" t="str">
        <f ca="1">VLOOKUP(AD703,CSAcctMap!B:F,5,FALSE)</f>
        <v>Landline Telephone Service (Affiliated)</v>
      </c>
    </row>
    <row r="704" spans="1:31" x14ac:dyDescent="0.2">
      <c r="A704" s="170" t="str">
        <f t="shared" si="20"/>
        <v>700.605075.7900.00000.000.000.100</v>
      </c>
      <c r="B704" s="184" t="s">
        <v>6952</v>
      </c>
      <c r="C704" s="185" t="s">
        <v>4649</v>
      </c>
      <c r="D704" s="186" t="s">
        <v>592</v>
      </c>
      <c r="E704" s="186" t="s">
        <v>1342</v>
      </c>
      <c r="F704" s="186" t="s">
        <v>2334</v>
      </c>
      <c r="G704" s="186" t="s">
        <v>2178</v>
      </c>
      <c r="H704" s="186" t="s">
        <v>2178</v>
      </c>
      <c r="I704" s="186" t="s">
        <v>555</v>
      </c>
      <c r="J704" s="186" t="s">
        <v>741</v>
      </c>
      <c r="K704" s="184"/>
      <c r="L704" s="187" t="str">
        <f t="shared" si="21"/>
        <v>700.604013.6251.00000.000.0000.0000.100.0000.0000</v>
      </c>
      <c r="M704" s="187" t="s">
        <v>5740</v>
      </c>
      <c r="N704" s="191">
        <v>700</v>
      </c>
      <c r="O704" s="189">
        <v>604013</v>
      </c>
      <c r="P704" s="195" t="s">
        <v>6906</v>
      </c>
      <c r="Q704" s="191" t="s">
        <v>2334</v>
      </c>
      <c r="R704" s="195" t="s">
        <v>2178</v>
      </c>
      <c r="S704" s="191" t="s">
        <v>2202</v>
      </c>
      <c r="T704" s="191" t="s">
        <v>2202</v>
      </c>
      <c r="U704" s="190" t="s">
        <v>555</v>
      </c>
      <c r="V704" s="167" t="s">
        <v>2202</v>
      </c>
      <c r="W704" s="167" t="s">
        <v>2202</v>
      </c>
      <c r="X704" s="170" t="s">
        <v>6907</v>
      </c>
      <c r="Y704" s="170" t="s">
        <v>6893</v>
      </c>
      <c r="Z704" s="170" t="s">
        <v>6908</v>
      </c>
      <c r="AB704" s="184" t="s">
        <v>6952</v>
      </c>
      <c r="AC704" s="186" t="s">
        <v>1342</v>
      </c>
      <c r="AD704" s="170">
        <f>VLOOKUP(O704,CSAcctMap!A:B,2,FALSE)</f>
        <v>605085</v>
      </c>
      <c r="AE704" s="170" t="str">
        <f ca="1">VLOOKUP(AD704,CSAcctMap!B:F,5,FALSE)</f>
        <v>Landline Telephone Service (Affiliated)</v>
      </c>
    </row>
    <row r="705" spans="1:31" x14ac:dyDescent="0.2">
      <c r="A705" s="170" t="str">
        <f t="shared" si="20"/>
        <v>700.605075.7360.00000.000.006.100</v>
      </c>
      <c r="B705" s="184" t="s">
        <v>6952</v>
      </c>
      <c r="C705" s="185" t="s">
        <v>4649</v>
      </c>
      <c r="D705" s="186" t="s">
        <v>592</v>
      </c>
      <c r="E705" s="186" t="s">
        <v>23</v>
      </c>
      <c r="F705" s="186" t="s">
        <v>2334</v>
      </c>
      <c r="G705" s="186" t="s">
        <v>2178</v>
      </c>
      <c r="H705" s="186" t="s">
        <v>4738</v>
      </c>
      <c r="I705" s="186" t="s">
        <v>555</v>
      </c>
      <c r="J705" s="186" t="s">
        <v>6909</v>
      </c>
      <c r="K705" s="184"/>
      <c r="L705" s="187" t="str">
        <f t="shared" si="21"/>
        <v>700.604013.1601.00000.000.0000.0000.100.0000.0000</v>
      </c>
      <c r="M705" s="187" t="s">
        <v>5740</v>
      </c>
      <c r="N705" s="191">
        <v>700</v>
      </c>
      <c r="O705" s="189">
        <v>604013</v>
      </c>
      <c r="P705" s="195" t="s">
        <v>6910</v>
      </c>
      <c r="Q705" s="191" t="s">
        <v>2334</v>
      </c>
      <c r="R705" s="195" t="s">
        <v>2178</v>
      </c>
      <c r="S705" s="191" t="s">
        <v>2202</v>
      </c>
      <c r="T705" s="191" t="s">
        <v>2202</v>
      </c>
      <c r="U705" s="190" t="s">
        <v>555</v>
      </c>
      <c r="V705" s="167" t="s">
        <v>2202</v>
      </c>
      <c r="W705" s="167" t="s">
        <v>2202</v>
      </c>
      <c r="X705" s="170" t="s">
        <v>6911</v>
      </c>
      <c r="Y705" s="170" t="s">
        <v>6893</v>
      </c>
      <c r="Z705" s="170" t="s">
        <v>6894</v>
      </c>
      <c r="AB705" s="184" t="s">
        <v>6952</v>
      </c>
      <c r="AC705" s="186" t="s">
        <v>23</v>
      </c>
      <c r="AD705" s="170">
        <f>VLOOKUP(O705,CSAcctMap!A:B,2,FALSE)</f>
        <v>605085</v>
      </c>
      <c r="AE705" s="170" t="str">
        <f ca="1">VLOOKUP(AD705,CSAcctMap!B:F,5,FALSE)</f>
        <v>Landline Telephone Service (Affiliated)</v>
      </c>
    </row>
    <row r="706" spans="1:31" x14ac:dyDescent="0.2">
      <c r="A706" s="170" t="str">
        <f t="shared" si="20"/>
        <v>700.605080.7350.00000.000.000.000</v>
      </c>
      <c r="B706" s="184" t="s">
        <v>6953</v>
      </c>
      <c r="C706" s="185" t="s">
        <v>4649</v>
      </c>
      <c r="D706" s="186" t="s">
        <v>590</v>
      </c>
      <c r="E706" s="186" t="s">
        <v>22</v>
      </c>
      <c r="F706" s="186" t="s">
        <v>2334</v>
      </c>
      <c r="G706" s="186" t="s">
        <v>2178</v>
      </c>
      <c r="H706" s="186" t="s">
        <v>2178</v>
      </c>
      <c r="I706" s="186" t="s">
        <v>2178</v>
      </c>
      <c r="J706" s="186" t="s">
        <v>971</v>
      </c>
      <c r="K706" s="184"/>
      <c r="L706" s="187" t="str">
        <f t="shared" si="21"/>
        <v>700.604010.1100.00000.000.0000.0000.000.0000.0000</v>
      </c>
      <c r="M706" s="187" t="s">
        <v>4174</v>
      </c>
      <c r="N706" s="191">
        <v>700</v>
      </c>
      <c r="O706" s="189">
        <v>604010</v>
      </c>
      <c r="P706" s="195" t="s">
        <v>6891</v>
      </c>
      <c r="Q706" s="191" t="s">
        <v>2334</v>
      </c>
      <c r="R706" s="195" t="s">
        <v>2178</v>
      </c>
      <c r="S706" s="191" t="s">
        <v>2202</v>
      </c>
      <c r="T706" s="191" t="s">
        <v>2202</v>
      </c>
      <c r="U706" s="190" t="s">
        <v>2178</v>
      </c>
      <c r="V706" s="167" t="s">
        <v>2202</v>
      </c>
      <c r="W706" s="167" t="s">
        <v>2202</v>
      </c>
      <c r="X706" s="170" t="s">
        <v>6892</v>
      </c>
      <c r="Y706" s="170" t="s">
        <v>6893</v>
      </c>
      <c r="Z706" s="170" t="s">
        <v>6894</v>
      </c>
      <c r="AB706" s="184" t="s">
        <v>6953</v>
      </c>
      <c r="AC706" s="186" t="s">
        <v>22</v>
      </c>
      <c r="AD706" s="170">
        <f>VLOOKUP(O706,CSAcctMap!A:B,2,FALSE)</f>
        <v>605080</v>
      </c>
      <c r="AE706" s="170" t="str">
        <f ca="1">VLOOKUP(AD706,CSAcctMap!B:F,5,FALSE)</f>
        <v>Landline Telephone Service</v>
      </c>
    </row>
    <row r="707" spans="1:31" x14ac:dyDescent="0.2">
      <c r="A707" s="170" t="str">
        <f t="shared" si="20"/>
        <v>700.605080.7360.00000.000.000.000</v>
      </c>
      <c r="B707" s="184" t="s">
        <v>6953</v>
      </c>
      <c r="C707" s="185" t="s">
        <v>4649</v>
      </c>
      <c r="D707" s="186" t="s">
        <v>590</v>
      </c>
      <c r="E707" s="186" t="s">
        <v>23</v>
      </c>
      <c r="F707" s="186" t="s">
        <v>2334</v>
      </c>
      <c r="G707" s="186" t="s">
        <v>2178</v>
      </c>
      <c r="H707" s="186" t="s">
        <v>2178</v>
      </c>
      <c r="I707" s="186" t="s">
        <v>2178</v>
      </c>
      <c r="J707" s="186" t="s">
        <v>6909</v>
      </c>
      <c r="K707" s="184"/>
      <c r="L707" s="187" t="str">
        <f t="shared" si="21"/>
        <v>700.604010.1601.00000.000.0000.0000.000.0000.0000</v>
      </c>
      <c r="M707" s="187" t="s">
        <v>4174</v>
      </c>
      <c r="N707" s="191">
        <v>700</v>
      </c>
      <c r="O707" s="189">
        <v>604010</v>
      </c>
      <c r="P707" s="195" t="s">
        <v>6910</v>
      </c>
      <c r="Q707" s="191" t="s">
        <v>2334</v>
      </c>
      <c r="R707" s="195" t="s">
        <v>2178</v>
      </c>
      <c r="S707" s="191" t="s">
        <v>2202</v>
      </c>
      <c r="T707" s="191" t="s">
        <v>2202</v>
      </c>
      <c r="U707" s="190" t="s">
        <v>2178</v>
      </c>
      <c r="V707" s="167" t="s">
        <v>2202</v>
      </c>
      <c r="W707" s="167" t="s">
        <v>2202</v>
      </c>
      <c r="X707" s="170" t="s">
        <v>6911</v>
      </c>
      <c r="Y707" s="170" t="s">
        <v>6893</v>
      </c>
      <c r="Z707" s="170" t="s">
        <v>6894</v>
      </c>
      <c r="AB707" s="184" t="s">
        <v>6953</v>
      </c>
      <c r="AC707" s="186" t="s">
        <v>23</v>
      </c>
      <c r="AD707" s="170">
        <f>VLOOKUP(O707,CSAcctMap!A:B,2,FALSE)</f>
        <v>605080</v>
      </c>
      <c r="AE707" s="170" t="str">
        <f ca="1">VLOOKUP(AD707,CSAcctMap!B:F,5,FALSE)</f>
        <v>Landline Telephone Service</v>
      </c>
    </row>
    <row r="708" spans="1:31" x14ac:dyDescent="0.2">
      <c r="A708" s="170" t="str">
        <f t="shared" si="20"/>
        <v>700.605080.7410.00000.000.000.000</v>
      </c>
      <c r="B708" s="184" t="s">
        <v>6953</v>
      </c>
      <c r="C708" s="185" t="s">
        <v>4649</v>
      </c>
      <c r="D708" s="186" t="s">
        <v>590</v>
      </c>
      <c r="E708" s="186" t="s">
        <v>1337</v>
      </c>
      <c r="F708" s="186" t="s">
        <v>2334</v>
      </c>
      <c r="G708" s="186" t="s">
        <v>2178</v>
      </c>
      <c r="H708" s="186" t="s">
        <v>2178</v>
      </c>
      <c r="I708" s="186" t="s">
        <v>2178</v>
      </c>
      <c r="J708" s="186" t="s">
        <v>3768</v>
      </c>
      <c r="K708" s="184"/>
      <c r="L708" s="187" t="str">
        <f t="shared" si="21"/>
        <v>700.604010.6051.00000.000.0000.0000.000.0000.0000</v>
      </c>
      <c r="M708" s="187" t="s">
        <v>4174</v>
      </c>
      <c r="N708" s="191">
        <v>700</v>
      </c>
      <c r="O708" s="189">
        <v>604010</v>
      </c>
      <c r="P708" s="195" t="s">
        <v>6895</v>
      </c>
      <c r="Q708" s="191" t="s">
        <v>2334</v>
      </c>
      <c r="R708" s="195" t="s">
        <v>2178</v>
      </c>
      <c r="S708" s="191" t="s">
        <v>2202</v>
      </c>
      <c r="T708" s="191" t="s">
        <v>2202</v>
      </c>
      <c r="U708" s="190" t="s">
        <v>2178</v>
      </c>
      <c r="V708" s="167" t="s">
        <v>2202</v>
      </c>
      <c r="W708" s="167" t="s">
        <v>2202</v>
      </c>
      <c r="X708" s="170" t="s">
        <v>6896</v>
      </c>
      <c r="Y708" s="170" t="s">
        <v>6893</v>
      </c>
      <c r="Z708" s="170" t="s">
        <v>6896</v>
      </c>
      <c r="AB708" s="184" t="s">
        <v>6953</v>
      </c>
      <c r="AC708" s="186" t="s">
        <v>1337</v>
      </c>
      <c r="AD708" s="170">
        <f>VLOOKUP(O708,CSAcctMap!A:B,2,FALSE)</f>
        <v>605080</v>
      </c>
      <c r="AE708" s="170" t="str">
        <f ca="1">VLOOKUP(AD708,CSAcctMap!B:F,5,FALSE)</f>
        <v>Landline Telephone Service</v>
      </c>
    </row>
    <row r="709" spans="1:31" x14ac:dyDescent="0.2">
      <c r="A709" s="170" t="str">
        <f t="shared" si="20"/>
        <v>700.605080.7551.00000.000.000.000</v>
      </c>
      <c r="B709" s="184" t="s">
        <v>6953</v>
      </c>
      <c r="C709" s="185" t="s">
        <v>4649</v>
      </c>
      <c r="D709" s="186" t="s">
        <v>590</v>
      </c>
      <c r="E709" s="186" t="s">
        <v>1334</v>
      </c>
      <c r="F709" s="186" t="s">
        <v>2334</v>
      </c>
      <c r="G709" s="186" t="s">
        <v>2178</v>
      </c>
      <c r="H709" s="186" t="s">
        <v>2178</v>
      </c>
      <c r="I709" s="186" t="s">
        <v>2178</v>
      </c>
      <c r="J709" s="186" t="s">
        <v>974</v>
      </c>
      <c r="K709" s="184"/>
      <c r="L709" s="187" t="str">
        <f t="shared" si="21"/>
        <v>700.604010.6015.00000.000.0000.0000.000.0000.0000</v>
      </c>
      <c r="M709" s="187" t="s">
        <v>4174</v>
      </c>
      <c r="N709" s="191">
        <v>700</v>
      </c>
      <c r="O709" s="189">
        <v>604010</v>
      </c>
      <c r="P709" s="195" t="s">
        <v>6901</v>
      </c>
      <c r="Q709" s="191" t="s">
        <v>2334</v>
      </c>
      <c r="R709" s="195" t="s">
        <v>2178</v>
      </c>
      <c r="S709" s="191" t="s">
        <v>2202</v>
      </c>
      <c r="T709" s="191" t="s">
        <v>2202</v>
      </c>
      <c r="U709" s="190" t="s">
        <v>2178</v>
      </c>
      <c r="V709" s="167" t="s">
        <v>2202</v>
      </c>
      <c r="W709" s="167" t="s">
        <v>2202</v>
      </c>
      <c r="X709" s="170" t="s">
        <v>6902</v>
      </c>
      <c r="Y709" s="170" t="s">
        <v>6893</v>
      </c>
      <c r="Z709" s="170" t="s">
        <v>6902</v>
      </c>
      <c r="AB709" s="184" t="s">
        <v>6953</v>
      </c>
      <c r="AC709" s="186" t="s">
        <v>1334</v>
      </c>
      <c r="AD709" s="170">
        <f>VLOOKUP(O709,CSAcctMap!A:B,2,FALSE)</f>
        <v>605080</v>
      </c>
      <c r="AE709" s="170" t="str">
        <f ca="1">VLOOKUP(AD709,CSAcctMap!B:F,5,FALSE)</f>
        <v>Landline Telephone Service</v>
      </c>
    </row>
    <row r="710" spans="1:31" x14ac:dyDescent="0.2">
      <c r="A710" s="170" t="str">
        <f t="shared" si="20"/>
        <v>700.605080.7710.00000.000.000.000</v>
      </c>
      <c r="B710" s="184" t="s">
        <v>6953</v>
      </c>
      <c r="C710" s="185" t="s">
        <v>4649</v>
      </c>
      <c r="D710" s="186" t="s">
        <v>590</v>
      </c>
      <c r="E710" s="186" t="s">
        <v>1340</v>
      </c>
      <c r="F710" s="186" t="s">
        <v>2334</v>
      </c>
      <c r="G710" s="186" t="s">
        <v>2178</v>
      </c>
      <c r="H710" s="186" t="s">
        <v>2178</v>
      </c>
      <c r="I710" s="186" t="s">
        <v>2178</v>
      </c>
      <c r="J710" s="186" t="s">
        <v>6903</v>
      </c>
      <c r="K710" s="184"/>
      <c r="L710" s="187" t="str">
        <f t="shared" si="21"/>
        <v>700.604010.3812.00000.000.0000.0000.000.0000.0000</v>
      </c>
      <c r="M710" s="187" t="s">
        <v>4174</v>
      </c>
      <c r="N710" s="191">
        <v>700</v>
      </c>
      <c r="O710" s="189">
        <v>604010</v>
      </c>
      <c r="P710" s="195" t="s">
        <v>6846</v>
      </c>
      <c r="Q710" s="191" t="s">
        <v>2334</v>
      </c>
      <c r="R710" s="195" t="s">
        <v>2178</v>
      </c>
      <c r="S710" s="191" t="s">
        <v>2202</v>
      </c>
      <c r="T710" s="191" t="s">
        <v>2202</v>
      </c>
      <c r="U710" s="190" t="s">
        <v>2178</v>
      </c>
      <c r="V710" s="167" t="s">
        <v>2202</v>
      </c>
      <c r="W710" s="167" t="s">
        <v>2202</v>
      </c>
      <c r="X710" s="170" t="s">
        <v>2111</v>
      </c>
      <c r="Y710" s="170" t="s">
        <v>6893</v>
      </c>
      <c r="Z710" s="170" t="s">
        <v>6904</v>
      </c>
      <c r="AB710" s="184" t="s">
        <v>6953</v>
      </c>
      <c r="AC710" s="186" t="s">
        <v>1340</v>
      </c>
      <c r="AD710" s="170">
        <f>VLOOKUP(O710,CSAcctMap!A:B,2,FALSE)</f>
        <v>605080</v>
      </c>
      <c r="AE710" s="170" t="str">
        <f ca="1">VLOOKUP(AD710,CSAcctMap!B:F,5,FALSE)</f>
        <v>Landline Telephone Service</v>
      </c>
    </row>
    <row r="711" spans="1:31" x14ac:dyDescent="0.2">
      <c r="A711" s="170" t="str">
        <f t="shared" ref="A711:A774" si="22">CONCATENATE(C711,".",D711,".",E711,".",F711,".",G711,".",H711,".",I711)</f>
        <v>700.605085.7551.00000.000.000.500</v>
      </c>
      <c r="B711" s="184" t="s">
        <v>6954</v>
      </c>
      <c r="C711" s="185" t="s">
        <v>4649</v>
      </c>
      <c r="D711" s="186" t="s">
        <v>591</v>
      </c>
      <c r="E711" s="186" t="s">
        <v>1334</v>
      </c>
      <c r="F711" s="186" t="s">
        <v>2334</v>
      </c>
      <c r="G711" s="186" t="s">
        <v>2178</v>
      </c>
      <c r="H711" s="186" t="s">
        <v>2178</v>
      </c>
      <c r="I711" s="186" t="s">
        <v>558</v>
      </c>
      <c r="J711" s="186" t="s">
        <v>974</v>
      </c>
      <c r="K711" s="184"/>
      <c r="L711" s="187" t="str">
        <f t="shared" ref="L711:L774" si="23">CONCATENATE(N711,".",O711,".",P711,".",Q711,".",R711,".",S711,".",T711,".",U711,".",V711,".",W711)</f>
        <v>700.604013.6015.00000.000.0000.0000.500.0000.0000</v>
      </c>
      <c r="M711" s="187" t="s">
        <v>5740</v>
      </c>
      <c r="N711" s="191">
        <v>700</v>
      </c>
      <c r="O711" s="189">
        <v>604013</v>
      </c>
      <c r="P711" s="195" t="s">
        <v>6901</v>
      </c>
      <c r="Q711" s="191" t="s">
        <v>2334</v>
      </c>
      <c r="R711" s="195" t="s">
        <v>2178</v>
      </c>
      <c r="S711" s="191" t="s">
        <v>2202</v>
      </c>
      <c r="T711" s="191" t="s">
        <v>2202</v>
      </c>
      <c r="U711" s="190" t="s">
        <v>558</v>
      </c>
      <c r="V711" s="167" t="s">
        <v>2202</v>
      </c>
      <c r="W711" s="167" t="s">
        <v>2202</v>
      </c>
      <c r="X711" s="170" t="s">
        <v>6902</v>
      </c>
      <c r="Y711" s="170" t="s">
        <v>6893</v>
      </c>
      <c r="Z711" s="170" t="s">
        <v>6902</v>
      </c>
      <c r="AB711" s="184" t="s">
        <v>6954</v>
      </c>
      <c r="AC711" s="186" t="s">
        <v>1334</v>
      </c>
      <c r="AD711" s="170">
        <f>VLOOKUP(O711,CSAcctMap!A:B,2,FALSE)</f>
        <v>605085</v>
      </c>
      <c r="AE711" s="170" t="str">
        <f ca="1">VLOOKUP(AD711,CSAcctMap!B:F,5,FALSE)</f>
        <v>Landline Telephone Service (Affiliated)</v>
      </c>
    </row>
    <row r="712" spans="1:31" x14ac:dyDescent="0.2">
      <c r="A712" s="170" t="str">
        <f t="shared" si="22"/>
        <v>700.605085.7551.00000.000.000.600</v>
      </c>
      <c r="B712" s="184" t="s">
        <v>6954</v>
      </c>
      <c r="C712" s="185" t="s">
        <v>4649</v>
      </c>
      <c r="D712" s="186" t="s">
        <v>591</v>
      </c>
      <c r="E712" s="186" t="s">
        <v>1334</v>
      </c>
      <c r="F712" s="186" t="s">
        <v>2334</v>
      </c>
      <c r="G712" s="186" t="s">
        <v>2178</v>
      </c>
      <c r="H712" s="186" t="s">
        <v>2178</v>
      </c>
      <c r="I712" s="186" t="s">
        <v>554</v>
      </c>
      <c r="J712" s="186" t="s">
        <v>974</v>
      </c>
      <c r="K712" s="184"/>
      <c r="L712" s="187" t="str">
        <f t="shared" si="23"/>
        <v>700.604013.6015.00000.000.0000.0000.600.0000.0000</v>
      </c>
      <c r="M712" s="187" t="s">
        <v>5740</v>
      </c>
      <c r="N712" s="191">
        <v>700</v>
      </c>
      <c r="O712" s="189">
        <v>604013</v>
      </c>
      <c r="P712" s="195" t="s">
        <v>6901</v>
      </c>
      <c r="Q712" s="191" t="s">
        <v>2334</v>
      </c>
      <c r="R712" s="195" t="s">
        <v>2178</v>
      </c>
      <c r="S712" s="191" t="s">
        <v>2202</v>
      </c>
      <c r="T712" s="191" t="s">
        <v>2202</v>
      </c>
      <c r="U712" s="190" t="s">
        <v>554</v>
      </c>
      <c r="V712" s="167" t="s">
        <v>2202</v>
      </c>
      <c r="W712" s="167" t="s">
        <v>2202</v>
      </c>
      <c r="X712" s="170" t="s">
        <v>6902</v>
      </c>
      <c r="Y712" s="170" t="s">
        <v>6893</v>
      </c>
      <c r="Z712" s="170" t="s">
        <v>6902</v>
      </c>
      <c r="AB712" s="184" t="s">
        <v>6954</v>
      </c>
      <c r="AC712" s="186" t="s">
        <v>1334</v>
      </c>
      <c r="AD712" s="170">
        <f>VLOOKUP(O712,CSAcctMap!A:B,2,FALSE)</f>
        <v>605085</v>
      </c>
      <c r="AE712" s="170" t="str">
        <f ca="1">VLOOKUP(AD712,CSAcctMap!B:F,5,FALSE)</f>
        <v>Landline Telephone Service (Affiliated)</v>
      </c>
    </row>
    <row r="713" spans="1:31" x14ac:dyDescent="0.2">
      <c r="A713" s="170" t="str">
        <f t="shared" si="22"/>
        <v>700.605085.7900.00000.000.000.600</v>
      </c>
      <c r="B713" s="184" t="s">
        <v>6954</v>
      </c>
      <c r="C713" s="185" t="s">
        <v>4649</v>
      </c>
      <c r="D713" s="186" t="s">
        <v>591</v>
      </c>
      <c r="E713" s="186" t="s">
        <v>1342</v>
      </c>
      <c r="F713" s="186" t="s">
        <v>2334</v>
      </c>
      <c r="G713" s="186" t="s">
        <v>2178</v>
      </c>
      <c r="H713" s="186" t="s">
        <v>2178</v>
      </c>
      <c r="I713" s="186" t="s">
        <v>554</v>
      </c>
      <c r="J713" s="186" t="s">
        <v>741</v>
      </c>
      <c r="K713" s="184"/>
      <c r="L713" s="187" t="str">
        <f t="shared" si="23"/>
        <v>700.604013.6251.00000.000.0000.0000.600.0000.0000</v>
      </c>
      <c r="M713" s="187" t="s">
        <v>5740</v>
      </c>
      <c r="N713" s="191">
        <v>700</v>
      </c>
      <c r="O713" s="189">
        <v>604013</v>
      </c>
      <c r="P713" s="195" t="s">
        <v>6906</v>
      </c>
      <c r="Q713" s="191" t="s">
        <v>2334</v>
      </c>
      <c r="R713" s="195" t="s">
        <v>2178</v>
      </c>
      <c r="S713" s="191" t="s">
        <v>2202</v>
      </c>
      <c r="T713" s="191" t="s">
        <v>2202</v>
      </c>
      <c r="U713" s="190" t="s">
        <v>554</v>
      </c>
      <c r="V713" s="167" t="s">
        <v>2202</v>
      </c>
      <c r="W713" s="167" t="s">
        <v>2202</v>
      </c>
      <c r="X713" s="170" t="s">
        <v>6907</v>
      </c>
      <c r="Y713" s="170" t="s">
        <v>6893</v>
      </c>
      <c r="Z713" s="170" t="s">
        <v>6908</v>
      </c>
      <c r="AB713" s="184" t="s">
        <v>6954</v>
      </c>
      <c r="AC713" s="186" t="s">
        <v>1342</v>
      </c>
      <c r="AD713" s="170">
        <f>VLOOKUP(O713,CSAcctMap!A:B,2,FALSE)</f>
        <v>605085</v>
      </c>
      <c r="AE713" s="170" t="str">
        <f ca="1">VLOOKUP(AD713,CSAcctMap!B:F,5,FALSE)</f>
        <v>Landline Telephone Service (Affiliated)</v>
      </c>
    </row>
    <row r="714" spans="1:31" x14ac:dyDescent="0.2">
      <c r="A714" s="170" t="str">
        <f t="shared" si="22"/>
        <v>700.610005.7350.00000.000.000.000</v>
      </c>
      <c r="B714" s="184" t="s">
        <v>6955</v>
      </c>
      <c r="C714" s="185" t="s">
        <v>4649</v>
      </c>
      <c r="D714" s="186" t="s">
        <v>3368</v>
      </c>
      <c r="E714" s="186" t="s">
        <v>22</v>
      </c>
      <c r="F714" s="186" t="s">
        <v>2334</v>
      </c>
      <c r="G714" s="186" t="s">
        <v>2178</v>
      </c>
      <c r="H714" s="186" t="s">
        <v>2178</v>
      </c>
      <c r="I714" s="186" t="s">
        <v>2178</v>
      </c>
      <c r="J714" s="186" t="s">
        <v>971</v>
      </c>
      <c r="K714" s="184"/>
      <c r="L714" s="187" t="str">
        <f t="shared" si="23"/>
        <v>700.602005.1100.00000.000.0000.0000.000.0000.0000</v>
      </c>
      <c r="M714" s="187" t="s">
        <v>4266</v>
      </c>
      <c r="N714" s="191">
        <v>700</v>
      </c>
      <c r="O714" s="189">
        <v>602005</v>
      </c>
      <c r="P714" s="195" t="s">
        <v>6891</v>
      </c>
      <c r="Q714" s="191" t="s">
        <v>2334</v>
      </c>
      <c r="R714" s="195" t="s">
        <v>2178</v>
      </c>
      <c r="S714" s="191" t="s">
        <v>2202</v>
      </c>
      <c r="T714" s="191" t="s">
        <v>2202</v>
      </c>
      <c r="U714" s="190" t="s">
        <v>2178</v>
      </c>
      <c r="V714" s="167" t="s">
        <v>2202</v>
      </c>
      <c r="W714" s="167" t="s">
        <v>2202</v>
      </c>
      <c r="X714" s="170" t="s">
        <v>6892</v>
      </c>
      <c r="Y714" s="170" t="s">
        <v>6893</v>
      </c>
      <c r="Z714" s="170" t="s">
        <v>6894</v>
      </c>
      <c r="AB714" s="184" t="s">
        <v>6955</v>
      </c>
      <c r="AC714" s="186" t="s">
        <v>22</v>
      </c>
      <c r="AD714" s="170">
        <f>VLOOKUP(O714,CSAcctMap!A:B,2,FALSE)</f>
        <v>610005</v>
      </c>
      <c r="AE714" s="170" t="str">
        <f ca="1">VLOOKUP(AD714,CSAcctMap!B:F,5,FALSE)</f>
        <v>Air transportation</v>
      </c>
    </row>
    <row r="715" spans="1:31" x14ac:dyDescent="0.2">
      <c r="A715" s="170" t="str">
        <f t="shared" si="22"/>
        <v>700.610005.7410.00000.000.000.000</v>
      </c>
      <c r="B715" s="184" t="s">
        <v>6955</v>
      </c>
      <c r="C715" s="185" t="s">
        <v>4649</v>
      </c>
      <c r="D715" s="186" t="s">
        <v>3368</v>
      </c>
      <c r="E715" s="186" t="s">
        <v>1337</v>
      </c>
      <c r="F715" s="186" t="s">
        <v>2334</v>
      </c>
      <c r="G715" s="186" t="s">
        <v>2178</v>
      </c>
      <c r="H715" s="186" t="s">
        <v>2178</v>
      </c>
      <c r="I715" s="186" t="s">
        <v>2178</v>
      </c>
      <c r="J715" s="186" t="s">
        <v>3768</v>
      </c>
      <c r="K715" s="184"/>
      <c r="L715" s="187" t="str">
        <f t="shared" si="23"/>
        <v>700.602005.6051.00000.000.0000.0000.000.0000.0000</v>
      </c>
      <c r="M715" s="187" t="s">
        <v>4266</v>
      </c>
      <c r="N715" s="191">
        <v>700</v>
      </c>
      <c r="O715" s="189">
        <v>602005</v>
      </c>
      <c r="P715" s="195" t="s">
        <v>6895</v>
      </c>
      <c r="Q715" s="191" t="s">
        <v>2334</v>
      </c>
      <c r="R715" s="195" t="s">
        <v>2178</v>
      </c>
      <c r="S715" s="191" t="s">
        <v>2202</v>
      </c>
      <c r="T715" s="191" t="s">
        <v>2202</v>
      </c>
      <c r="U715" s="190" t="s">
        <v>2178</v>
      </c>
      <c r="V715" s="167" t="s">
        <v>2202</v>
      </c>
      <c r="W715" s="167" t="s">
        <v>2202</v>
      </c>
      <c r="X715" s="170" t="s">
        <v>6896</v>
      </c>
      <c r="Y715" s="170" t="s">
        <v>6893</v>
      </c>
      <c r="Z715" s="170" t="s">
        <v>6896</v>
      </c>
      <c r="AB715" s="184" t="s">
        <v>6955</v>
      </c>
      <c r="AC715" s="186" t="s">
        <v>1337</v>
      </c>
      <c r="AD715" s="170">
        <f>VLOOKUP(O715,CSAcctMap!A:B,2,FALSE)</f>
        <v>610005</v>
      </c>
      <c r="AE715" s="170" t="str">
        <f ca="1">VLOOKUP(AD715,CSAcctMap!B:F,5,FALSE)</f>
        <v>Air transportation</v>
      </c>
    </row>
    <row r="716" spans="1:31" x14ac:dyDescent="0.2">
      <c r="A716" s="170" t="str">
        <f t="shared" si="22"/>
        <v>700.610005.7520.00000.000.000.000</v>
      </c>
      <c r="B716" s="184" t="s">
        <v>6955</v>
      </c>
      <c r="C716" s="185" t="s">
        <v>4649</v>
      </c>
      <c r="D716" s="186" t="s">
        <v>3368</v>
      </c>
      <c r="E716" s="186" t="s">
        <v>24</v>
      </c>
      <c r="F716" s="186" t="s">
        <v>2334</v>
      </c>
      <c r="G716" s="186" t="s">
        <v>2178</v>
      </c>
      <c r="H716" s="186" t="s">
        <v>2178</v>
      </c>
      <c r="I716" s="186" t="s">
        <v>2178</v>
      </c>
      <c r="J716" s="186" t="s">
        <v>3763</v>
      </c>
      <c r="K716" s="184"/>
      <c r="L716" s="187" t="str">
        <f t="shared" si="23"/>
        <v>700.602005.6201.00000.000.0000.0000.000.0000.0000</v>
      </c>
      <c r="M716" s="187" t="s">
        <v>4266</v>
      </c>
      <c r="N716" s="191">
        <v>700</v>
      </c>
      <c r="O716" s="189">
        <v>602005</v>
      </c>
      <c r="P716" s="195" t="s">
        <v>6897</v>
      </c>
      <c r="Q716" s="191" t="s">
        <v>2334</v>
      </c>
      <c r="R716" s="195" t="s">
        <v>2178</v>
      </c>
      <c r="S716" s="191" t="s">
        <v>2202</v>
      </c>
      <c r="T716" s="191" t="s">
        <v>2202</v>
      </c>
      <c r="U716" s="190" t="s">
        <v>2178</v>
      </c>
      <c r="V716" s="167" t="s">
        <v>2202</v>
      </c>
      <c r="W716" s="167" t="s">
        <v>2202</v>
      </c>
      <c r="X716" s="170" t="s">
        <v>6898</v>
      </c>
      <c r="Y716" s="170" t="s">
        <v>6893</v>
      </c>
      <c r="Z716" s="170" t="s">
        <v>6898</v>
      </c>
      <c r="AB716" s="184" t="s">
        <v>6955</v>
      </c>
      <c r="AC716" s="186" t="s">
        <v>24</v>
      </c>
      <c r="AD716" s="170">
        <f>VLOOKUP(O716,CSAcctMap!A:B,2,FALSE)</f>
        <v>610005</v>
      </c>
      <c r="AE716" s="170" t="str">
        <f ca="1">VLOOKUP(AD716,CSAcctMap!B:F,5,FALSE)</f>
        <v>Air transportation</v>
      </c>
    </row>
    <row r="717" spans="1:31" x14ac:dyDescent="0.2">
      <c r="A717" s="170" t="str">
        <f t="shared" si="22"/>
        <v>700.610005.7710.00000.000.000.000</v>
      </c>
      <c r="B717" s="184" t="s">
        <v>6955</v>
      </c>
      <c r="C717" s="185" t="s">
        <v>4649</v>
      </c>
      <c r="D717" s="186" t="s">
        <v>3368</v>
      </c>
      <c r="E717" s="186" t="s">
        <v>1340</v>
      </c>
      <c r="F717" s="186" t="s">
        <v>2334</v>
      </c>
      <c r="G717" s="186" t="s">
        <v>2178</v>
      </c>
      <c r="H717" s="186" t="s">
        <v>2178</v>
      </c>
      <c r="I717" s="186" t="s">
        <v>2178</v>
      </c>
      <c r="J717" s="186" t="s">
        <v>6903</v>
      </c>
      <c r="K717" s="184"/>
      <c r="L717" s="187" t="str">
        <f t="shared" si="23"/>
        <v>700.602005.3812.00000.000.0000.0000.000.0000.0000</v>
      </c>
      <c r="M717" s="187" t="s">
        <v>4266</v>
      </c>
      <c r="N717" s="191">
        <v>700</v>
      </c>
      <c r="O717" s="189">
        <v>602005</v>
      </c>
      <c r="P717" s="195" t="s">
        <v>6846</v>
      </c>
      <c r="Q717" s="191" t="s">
        <v>2334</v>
      </c>
      <c r="R717" s="195" t="s">
        <v>2178</v>
      </c>
      <c r="S717" s="191" t="s">
        <v>2202</v>
      </c>
      <c r="T717" s="191" t="s">
        <v>2202</v>
      </c>
      <c r="U717" s="190" t="s">
        <v>2178</v>
      </c>
      <c r="V717" s="167" t="s">
        <v>2202</v>
      </c>
      <c r="W717" s="167" t="s">
        <v>2202</v>
      </c>
      <c r="X717" s="170" t="s">
        <v>2111</v>
      </c>
      <c r="Y717" s="170" t="s">
        <v>6893</v>
      </c>
      <c r="Z717" s="170" t="s">
        <v>6904</v>
      </c>
      <c r="AB717" s="184" t="s">
        <v>6955</v>
      </c>
      <c r="AC717" s="186" t="s">
        <v>1340</v>
      </c>
      <c r="AD717" s="170">
        <f>VLOOKUP(O717,CSAcctMap!A:B,2,FALSE)</f>
        <v>610005</v>
      </c>
      <c r="AE717" s="170" t="str">
        <f ca="1">VLOOKUP(AD717,CSAcctMap!B:F,5,FALSE)</f>
        <v>Air transportation</v>
      </c>
    </row>
    <row r="718" spans="1:31" x14ac:dyDescent="0.2">
      <c r="A718" s="170" t="str">
        <f t="shared" si="22"/>
        <v>700.610005.7760.00000.000.000.000</v>
      </c>
      <c r="B718" s="184" t="s">
        <v>6955</v>
      </c>
      <c r="C718" s="185" t="s">
        <v>4649</v>
      </c>
      <c r="D718" s="186" t="s">
        <v>3368</v>
      </c>
      <c r="E718" s="186" t="s">
        <v>1341</v>
      </c>
      <c r="F718" s="186" t="s">
        <v>2334</v>
      </c>
      <c r="G718" s="186" t="s">
        <v>2178</v>
      </c>
      <c r="H718" s="186" t="s">
        <v>2178</v>
      </c>
      <c r="I718" s="186" t="s">
        <v>2178</v>
      </c>
      <c r="J718" s="186" t="s">
        <v>6905</v>
      </c>
      <c r="K718" s="184"/>
      <c r="L718" s="187" t="str">
        <f t="shared" si="23"/>
        <v>700.602005.3800.00000.000.0000.0000.000.0000.0000</v>
      </c>
      <c r="M718" s="187" t="s">
        <v>4266</v>
      </c>
      <c r="N718" s="191">
        <v>700</v>
      </c>
      <c r="O718" s="189">
        <v>602005</v>
      </c>
      <c r="P718" s="195" t="s">
        <v>6840</v>
      </c>
      <c r="Q718" s="191" t="s">
        <v>2334</v>
      </c>
      <c r="R718" s="195" t="s">
        <v>2178</v>
      </c>
      <c r="S718" s="191" t="s">
        <v>2202</v>
      </c>
      <c r="T718" s="191" t="s">
        <v>2202</v>
      </c>
      <c r="U718" s="190" t="s">
        <v>2178</v>
      </c>
      <c r="V718" s="167" t="s">
        <v>2202</v>
      </c>
      <c r="W718" s="167" t="s">
        <v>2202</v>
      </c>
      <c r="X718" s="170" t="s">
        <v>6843</v>
      </c>
      <c r="Y718" s="170" t="s">
        <v>6893</v>
      </c>
      <c r="Z718" s="170" t="s">
        <v>6904</v>
      </c>
      <c r="AB718" s="184" t="s">
        <v>6955</v>
      </c>
      <c r="AC718" s="186" t="s">
        <v>1341</v>
      </c>
      <c r="AD718" s="170">
        <f>VLOOKUP(O718,CSAcctMap!A:B,2,FALSE)</f>
        <v>610005</v>
      </c>
      <c r="AE718" s="170" t="str">
        <f ca="1">VLOOKUP(AD718,CSAcctMap!B:F,5,FALSE)</f>
        <v>Air transportation</v>
      </c>
    </row>
    <row r="719" spans="1:31" x14ac:dyDescent="0.2">
      <c r="A719" s="170" t="str">
        <f t="shared" si="22"/>
        <v>700.610005.7900.00000.000.000.000</v>
      </c>
      <c r="B719" s="184" t="s">
        <v>6955</v>
      </c>
      <c r="C719" s="185" t="s">
        <v>4649</v>
      </c>
      <c r="D719" s="186" t="s">
        <v>3368</v>
      </c>
      <c r="E719" s="186" t="s">
        <v>1342</v>
      </c>
      <c r="F719" s="186" t="s">
        <v>2334</v>
      </c>
      <c r="G719" s="186" t="s">
        <v>2178</v>
      </c>
      <c r="H719" s="186" t="s">
        <v>2178</v>
      </c>
      <c r="I719" s="186" t="s">
        <v>2178</v>
      </c>
      <c r="J719" s="186" t="s">
        <v>741</v>
      </c>
      <c r="K719" s="184"/>
      <c r="L719" s="187" t="str">
        <f t="shared" si="23"/>
        <v>700.602005.6251.00000.000.0000.0000.000.0000.0000</v>
      </c>
      <c r="M719" s="187" t="s">
        <v>4266</v>
      </c>
      <c r="N719" s="191">
        <v>700</v>
      </c>
      <c r="O719" s="189">
        <v>602005</v>
      </c>
      <c r="P719" s="195" t="s">
        <v>6906</v>
      </c>
      <c r="Q719" s="191" t="s">
        <v>2334</v>
      </c>
      <c r="R719" s="195" t="s">
        <v>2178</v>
      </c>
      <c r="S719" s="191" t="s">
        <v>2202</v>
      </c>
      <c r="T719" s="191" t="s">
        <v>2202</v>
      </c>
      <c r="U719" s="190" t="s">
        <v>2178</v>
      </c>
      <c r="V719" s="167" t="s">
        <v>2202</v>
      </c>
      <c r="W719" s="167" t="s">
        <v>2202</v>
      </c>
      <c r="X719" s="170" t="s">
        <v>6907</v>
      </c>
      <c r="Y719" s="170" t="s">
        <v>6893</v>
      </c>
      <c r="Z719" s="170" t="s">
        <v>6908</v>
      </c>
      <c r="AB719" s="184" t="s">
        <v>6955</v>
      </c>
      <c r="AC719" s="186" t="s">
        <v>1342</v>
      </c>
      <c r="AD719" s="170">
        <f>VLOOKUP(O719,CSAcctMap!A:B,2,FALSE)</f>
        <v>610005</v>
      </c>
      <c r="AE719" s="170" t="str">
        <f ca="1">VLOOKUP(AD719,CSAcctMap!B:F,5,FALSE)</f>
        <v>Air transportation</v>
      </c>
    </row>
    <row r="720" spans="1:31" x14ac:dyDescent="0.2">
      <c r="A720" s="170" t="str">
        <f t="shared" si="22"/>
        <v>700.610005.7360.00000.000.000.000</v>
      </c>
      <c r="B720" s="184" t="s">
        <v>6955</v>
      </c>
      <c r="C720" s="185" t="s">
        <v>4649</v>
      </c>
      <c r="D720" s="186" t="s">
        <v>3368</v>
      </c>
      <c r="E720" s="186" t="s">
        <v>23</v>
      </c>
      <c r="F720" s="186" t="s">
        <v>2334</v>
      </c>
      <c r="G720" s="186" t="s">
        <v>2178</v>
      </c>
      <c r="H720" s="186" t="s">
        <v>2178</v>
      </c>
      <c r="I720" s="186" t="s">
        <v>2178</v>
      </c>
      <c r="J720" s="186" t="s">
        <v>6909</v>
      </c>
      <c r="K720" s="184"/>
      <c r="L720" s="187" t="str">
        <f t="shared" si="23"/>
        <v>700.602005.1601.00000.000.0000.0000.000.0000.0000</v>
      </c>
      <c r="M720" s="187" t="s">
        <v>4266</v>
      </c>
      <c r="N720" s="191">
        <v>700</v>
      </c>
      <c r="O720" s="189">
        <v>602005</v>
      </c>
      <c r="P720" s="195" t="s">
        <v>6910</v>
      </c>
      <c r="Q720" s="191" t="s">
        <v>2334</v>
      </c>
      <c r="R720" s="195" t="s">
        <v>2178</v>
      </c>
      <c r="S720" s="191" t="s">
        <v>2202</v>
      </c>
      <c r="T720" s="191" t="s">
        <v>2202</v>
      </c>
      <c r="U720" s="190" t="s">
        <v>2178</v>
      </c>
      <c r="V720" s="167" t="s">
        <v>2202</v>
      </c>
      <c r="W720" s="167" t="s">
        <v>2202</v>
      </c>
      <c r="X720" s="170" t="s">
        <v>6911</v>
      </c>
      <c r="Y720" s="170" t="s">
        <v>6893</v>
      </c>
      <c r="Z720" s="170" t="s">
        <v>6894</v>
      </c>
      <c r="AB720" s="184" t="s">
        <v>6955</v>
      </c>
      <c r="AC720" s="186" t="s">
        <v>23</v>
      </c>
      <c r="AD720" s="170">
        <f>VLOOKUP(O720,CSAcctMap!A:B,2,FALSE)</f>
        <v>610005</v>
      </c>
      <c r="AE720" s="170" t="str">
        <f ca="1">VLOOKUP(AD720,CSAcctMap!B:F,5,FALSE)</f>
        <v>Air transportation</v>
      </c>
    </row>
    <row r="721" spans="1:31" x14ac:dyDescent="0.2">
      <c r="A721" s="170" t="str">
        <f t="shared" si="22"/>
        <v>700.610010.7350.00000.000.000.000</v>
      </c>
      <c r="B721" s="184" t="s">
        <v>6956</v>
      </c>
      <c r="C721" s="185" t="s">
        <v>4649</v>
      </c>
      <c r="D721" s="186" t="s">
        <v>3084</v>
      </c>
      <c r="E721" s="186" t="s">
        <v>22</v>
      </c>
      <c r="F721" s="186" t="s">
        <v>2334</v>
      </c>
      <c r="G721" s="186" t="s">
        <v>2178</v>
      </c>
      <c r="H721" s="186" t="s">
        <v>2178</v>
      </c>
      <c r="I721" s="186" t="s">
        <v>2178</v>
      </c>
      <c r="J721" s="186" t="s">
        <v>971</v>
      </c>
      <c r="K721" s="184"/>
      <c r="L721" s="187" t="str">
        <f t="shared" si="23"/>
        <v>700.602015.1100.00000.000.0000.0000.000.0000.0000</v>
      </c>
      <c r="M721" s="187" t="s">
        <v>1829</v>
      </c>
      <c r="N721" s="191">
        <v>700</v>
      </c>
      <c r="O721" s="189">
        <v>602015</v>
      </c>
      <c r="P721" s="195" t="s">
        <v>6891</v>
      </c>
      <c r="Q721" s="191" t="s">
        <v>2334</v>
      </c>
      <c r="R721" s="195" t="s">
        <v>2178</v>
      </c>
      <c r="S721" s="191" t="s">
        <v>2202</v>
      </c>
      <c r="T721" s="191" t="s">
        <v>2202</v>
      </c>
      <c r="U721" s="190" t="s">
        <v>2178</v>
      </c>
      <c r="V721" s="167" t="s">
        <v>2202</v>
      </c>
      <c r="W721" s="167" t="s">
        <v>2202</v>
      </c>
      <c r="X721" s="170" t="s">
        <v>6892</v>
      </c>
      <c r="Y721" s="170" t="s">
        <v>6893</v>
      </c>
      <c r="Z721" s="170" t="s">
        <v>6894</v>
      </c>
      <c r="AB721" s="184" t="s">
        <v>6956</v>
      </c>
      <c r="AC721" s="186" t="s">
        <v>22</v>
      </c>
      <c r="AD721" s="170">
        <f>VLOOKUP(O721,CSAcctMap!A:B,2,FALSE)</f>
        <v>610010</v>
      </c>
      <c r="AE721" s="170" t="str">
        <f ca="1">VLOOKUP(AD721,CSAcctMap!B:F,5,FALSE)</f>
        <v>Ground transportation</v>
      </c>
    </row>
    <row r="722" spans="1:31" x14ac:dyDescent="0.2">
      <c r="A722" s="170" t="str">
        <f t="shared" si="22"/>
        <v>700.610010.7360.00000.000.000.000</v>
      </c>
      <c r="B722" s="184" t="s">
        <v>6956</v>
      </c>
      <c r="C722" s="185" t="s">
        <v>4649</v>
      </c>
      <c r="D722" s="186" t="s">
        <v>3084</v>
      </c>
      <c r="E722" s="186" t="s">
        <v>23</v>
      </c>
      <c r="F722" s="186" t="s">
        <v>2334</v>
      </c>
      <c r="G722" s="186" t="s">
        <v>2178</v>
      </c>
      <c r="H722" s="186" t="s">
        <v>2178</v>
      </c>
      <c r="I722" s="186" t="s">
        <v>2178</v>
      </c>
      <c r="J722" s="186" t="s">
        <v>6909</v>
      </c>
      <c r="K722" s="184"/>
      <c r="L722" s="187" t="str">
        <f t="shared" si="23"/>
        <v>700.602015.1601.00000.000.0000.0000.000.0000.0000</v>
      </c>
      <c r="M722" s="187" t="s">
        <v>1829</v>
      </c>
      <c r="N722" s="191">
        <v>700</v>
      </c>
      <c r="O722" s="189">
        <v>602015</v>
      </c>
      <c r="P722" s="195" t="s">
        <v>6910</v>
      </c>
      <c r="Q722" s="191" t="s">
        <v>2334</v>
      </c>
      <c r="R722" s="195" t="s">
        <v>2178</v>
      </c>
      <c r="S722" s="191" t="s">
        <v>2202</v>
      </c>
      <c r="T722" s="191" t="s">
        <v>2202</v>
      </c>
      <c r="U722" s="190" t="s">
        <v>2178</v>
      </c>
      <c r="V722" s="167" t="s">
        <v>2202</v>
      </c>
      <c r="W722" s="167" t="s">
        <v>2202</v>
      </c>
      <c r="X722" s="170" t="s">
        <v>6911</v>
      </c>
      <c r="Y722" s="170" t="s">
        <v>6893</v>
      </c>
      <c r="Z722" s="170" t="s">
        <v>6894</v>
      </c>
      <c r="AB722" s="184" t="s">
        <v>6956</v>
      </c>
      <c r="AC722" s="186" t="s">
        <v>23</v>
      </c>
      <c r="AD722" s="170">
        <f>VLOOKUP(O722,CSAcctMap!A:B,2,FALSE)</f>
        <v>610010</v>
      </c>
      <c r="AE722" s="170" t="str">
        <f ca="1">VLOOKUP(AD722,CSAcctMap!B:F,5,FALSE)</f>
        <v>Ground transportation</v>
      </c>
    </row>
    <row r="723" spans="1:31" x14ac:dyDescent="0.2">
      <c r="A723" s="170" t="str">
        <f t="shared" si="22"/>
        <v>700.610010.7410.00000.000.000.000</v>
      </c>
      <c r="B723" s="184" t="s">
        <v>6956</v>
      </c>
      <c r="C723" s="185" t="s">
        <v>4649</v>
      </c>
      <c r="D723" s="186" t="s">
        <v>3084</v>
      </c>
      <c r="E723" s="186" t="s">
        <v>1337</v>
      </c>
      <c r="F723" s="186" t="s">
        <v>2334</v>
      </c>
      <c r="G723" s="186" t="s">
        <v>2178</v>
      </c>
      <c r="H723" s="186" t="s">
        <v>2178</v>
      </c>
      <c r="I723" s="186" t="s">
        <v>2178</v>
      </c>
      <c r="J723" s="186" t="s">
        <v>3768</v>
      </c>
      <c r="K723" s="184"/>
      <c r="L723" s="187" t="str">
        <f t="shared" si="23"/>
        <v>700.602015.6051.00000.000.0000.0000.000.0000.0000</v>
      </c>
      <c r="M723" s="187" t="s">
        <v>1829</v>
      </c>
      <c r="N723" s="191">
        <v>700</v>
      </c>
      <c r="O723" s="189">
        <v>602015</v>
      </c>
      <c r="P723" s="195" t="s">
        <v>6895</v>
      </c>
      <c r="Q723" s="191" t="s">
        <v>2334</v>
      </c>
      <c r="R723" s="195" t="s">
        <v>2178</v>
      </c>
      <c r="S723" s="191" t="s">
        <v>2202</v>
      </c>
      <c r="T723" s="191" t="s">
        <v>2202</v>
      </c>
      <c r="U723" s="190" t="s">
        <v>2178</v>
      </c>
      <c r="V723" s="167" t="s">
        <v>2202</v>
      </c>
      <c r="W723" s="167" t="s">
        <v>2202</v>
      </c>
      <c r="X723" s="170" t="s">
        <v>6896</v>
      </c>
      <c r="Y723" s="170" t="s">
        <v>6893</v>
      </c>
      <c r="Z723" s="170" t="s">
        <v>6896</v>
      </c>
      <c r="AB723" s="184" t="s">
        <v>6956</v>
      </c>
      <c r="AC723" s="186" t="s">
        <v>1337</v>
      </c>
      <c r="AD723" s="170">
        <f>VLOOKUP(O723,CSAcctMap!A:B,2,FALSE)</f>
        <v>610010</v>
      </c>
      <c r="AE723" s="170" t="str">
        <f ca="1">VLOOKUP(AD723,CSAcctMap!B:F,5,FALSE)</f>
        <v>Ground transportation</v>
      </c>
    </row>
    <row r="724" spans="1:31" x14ac:dyDescent="0.2">
      <c r="A724" s="170" t="str">
        <f t="shared" si="22"/>
        <v>700.610010.7520.00000.000.000.000</v>
      </c>
      <c r="B724" s="184" t="s">
        <v>6956</v>
      </c>
      <c r="C724" s="185" t="s">
        <v>4649</v>
      </c>
      <c r="D724" s="186" t="s">
        <v>3084</v>
      </c>
      <c r="E724" s="186" t="s">
        <v>24</v>
      </c>
      <c r="F724" s="186" t="s">
        <v>2334</v>
      </c>
      <c r="G724" s="186" t="s">
        <v>2178</v>
      </c>
      <c r="H724" s="186" t="s">
        <v>2178</v>
      </c>
      <c r="I724" s="186" t="s">
        <v>2178</v>
      </c>
      <c r="J724" s="186" t="s">
        <v>3763</v>
      </c>
      <c r="K724" s="184"/>
      <c r="L724" s="187" t="str">
        <f t="shared" si="23"/>
        <v>700.602015.6201.00000.000.0000.0000.000.0000.0000</v>
      </c>
      <c r="M724" s="187" t="s">
        <v>1829</v>
      </c>
      <c r="N724" s="191">
        <v>700</v>
      </c>
      <c r="O724" s="189">
        <v>602015</v>
      </c>
      <c r="P724" s="195" t="s">
        <v>6897</v>
      </c>
      <c r="Q724" s="191" t="s">
        <v>2334</v>
      </c>
      <c r="R724" s="195" t="s">
        <v>2178</v>
      </c>
      <c r="S724" s="191" t="s">
        <v>2202</v>
      </c>
      <c r="T724" s="191" t="s">
        <v>2202</v>
      </c>
      <c r="U724" s="190" t="s">
        <v>2178</v>
      </c>
      <c r="V724" s="167" t="s">
        <v>2202</v>
      </c>
      <c r="W724" s="167" t="s">
        <v>2202</v>
      </c>
      <c r="X724" s="170" t="s">
        <v>6898</v>
      </c>
      <c r="Y724" s="170" t="s">
        <v>6893</v>
      </c>
      <c r="Z724" s="170" t="s">
        <v>6898</v>
      </c>
      <c r="AB724" s="184" t="s">
        <v>6956</v>
      </c>
      <c r="AC724" s="186" t="s">
        <v>24</v>
      </c>
      <c r="AD724" s="170">
        <f>VLOOKUP(O724,CSAcctMap!A:B,2,FALSE)</f>
        <v>610010</v>
      </c>
      <c r="AE724" s="170" t="str">
        <f ca="1">VLOOKUP(AD724,CSAcctMap!B:F,5,FALSE)</f>
        <v>Ground transportation</v>
      </c>
    </row>
    <row r="725" spans="1:31" x14ac:dyDescent="0.2">
      <c r="A725" s="170" t="str">
        <f t="shared" si="22"/>
        <v>700.610010.7551.00000.000.000.000</v>
      </c>
      <c r="B725" s="184" t="s">
        <v>6956</v>
      </c>
      <c r="C725" s="185" t="s">
        <v>4649</v>
      </c>
      <c r="D725" s="186" t="s">
        <v>3084</v>
      </c>
      <c r="E725" s="186" t="s">
        <v>1334</v>
      </c>
      <c r="F725" s="186" t="s">
        <v>2334</v>
      </c>
      <c r="G725" s="186" t="s">
        <v>2178</v>
      </c>
      <c r="H725" s="186" t="s">
        <v>2178</v>
      </c>
      <c r="I725" s="186" t="s">
        <v>2178</v>
      </c>
      <c r="J725" s="186" t="s">
        <v>974</v>
      </c>
      <c r="K725" s="184"/>
      <c r="L725" s="187" t="str">
        <f t="shared" si="23"/>
        <v>700.602015.6015.00000.000.0000.0000.000.0000.0000</v>
      </c>
      <c r="M725" s="187" t="s">
        <v>1829</v>
      </c>
      <c r="N725" s="191">
        <v>700</v>
      </c>
      <c r="O725" s="189">
        <v>602015</v>
      </c>
      <c r="P725" s="195" t="s">
        <v>6901</v>
      </c>
      <c r="Q725" s="191" t="s">
        <v>2334</v>
      </c>
      <c r="R725" s="195" t="s">
        <v>2178</v>
      </c>
      <c r="S725" s="191" t="s">
        <v>2202</v>
      </c>
      <c r="T725" s="191" t="s">
        <v>2202</v>
      </c>
      <c r="U725" s="190" t="s">
        <v>2178</v>
      </c>
      <c r="V725" s="167" t="s">
        <v>2202</v>
      </c>
      <c r="W725" s="167" t="s">
        <v>2202</v>
      </c>
      <c r="X725" s="170" t="s">
        <v>6902</v>
      </c>
      <c r="Y725" s="170" t="s">
        <v>6893</v>
      </c>
      <c r="Z725" s="170" t="s">
        <v>6902</v>
      </c>
      <c r="AB725" s="184" t="s">
        <v>6956</v>
      </c>
      <c r="AC725" s="186" t="s">
        <v>1334</v>
      </c>
      <c r="AD725" s="170">
        <f>VLOOKUP(O725,CSAcctMap!A:B,2,FALSE)</f>
        <v>610010</v>
      </c>
      <c r="AE725" s="170" t="str">
        <f ca="1">VLOOKUP(AD725,CSAcctMap!B:F,5,FALSE)</f>
        <v>Ground transportation</v>
      </c>
    </row>
    <row r="726" spans="1:31" x14ac:dyDescent="0.2">
      <c r="A726" s="170" t="str">
        <f t="shared" si="22"/>
        <v>700.610010.7710.00000.000.000.000</v>
      </c>
      <c r="B726" s="184" t="s">
        <v>6956</v>
      </c>
      <c r="C726" s="185" t="s">
        <v>4649</v>
      </c>
      <c r="D726" s="186" t="s">
        <v>3084</v>
      </c>
      <c r="E726" s="186" t="s">
        <v>1340</v>
      </c>
      <c r="F726" s="186" t="s">
        <v>2334</v>
      </c>
      <c r="G726" s="186" t="s">
        <v>2178</v>
      </c>
      <c r="H726" s="186" t="s">
        <v>2178</v>
      </c>
      <c r="I726" s="186" t="s">
        <v>2178</v>
      </c>
      <c r="J726" s="186" t="s">
        <v>6903</v>
      </c>
      <c r="K726" s="184"/>
      <c r="L726" s="187" t="str">
        <f t="shared" si="23"/>
        <v>700.602015.3812.00000.000.0000.0000.000.0000.0000</v>
      </c>
      <c r="M726" s="187" t="s">
        <v>1829</v>
      </c>
      <c r="N726" s="191">
        <v>700</v>
      </c>
      <c r="O726" s="189">
        <v>602015</v>
      </c>
      <c r="P726" s="195" t="s">
        <v>6846</v>
      </c>
      <c r="Q726" s="191" t="s">
        <v>2334</v>
      </c>
      <c r="R726" s="195" t="s">
        <v>2178</v>
      </c>
      <c r="S726" s="191" t="s">
        <v>2202</v>
      </c>
      <c r="T726" s="191" t="s">
        <v>2202</v>
      </c>
      <c r="U726" s="190" t="s">
        <v>2178</v>
      </c>
      <c r="V726" s="167" t="s">
        <v>2202</v>
      </c>
      <c r="W726" s="167" t="s">
        <v>2202</v>
      </c>
      <c r="X726" s="170" t="s">
        <v>2111</v>
      </c>
      <c r="Y726" s="170" t="s">
        <v>6893</v>
      </c>
      <c r="Z726" s="170" t="s">
        <v>6904</v>
      </c>
      <c r="AB726" s="184" t="s">
        <v>6956</v>
      </c>
      <c r="AC726" s="186" t="s">
        <v>1340</v>
      </c>
      <c r="AD726" s="170">
        <f>VLOOKUP(O726,CSAcctMap!A:B,2,FALSE)</f>
        <v>610010</v>
      </c>
      <c r="AE726" s="170" t="str">
        <f ca="1">VLOOKUP(AD726,CSAcctMap!B:F,5,FALSE)</f>
        <v>Ground transportation</v>
      </c>
    </row>
    <row r="727" spans="1:31" x14ac:dyDescent="0.2">
      <c r="A727" s="170" t="str">
        <f t="shared" si="22"/>
        <v>700.610010.7760.00000.000.000.000</v>
      </c>
      <c r="B727" s="184" t="s">
        <v>6956</v>
      </c>
      <c r="C727" s="185" t="s">
        <v>4649</v>
      </c>
      <c r="D727" s="186" t="s">
        <v>3084</v>
      </c>
      <c r="E727" s="186" t="s">
        <v>1341</v>
      </c>
      <c r="F727" s="186" t="s">
        <v>2334</v>
      </c>
      <c r="G727" s="186" t="s">
        <v>2178</v>
      </c>
      <c r="H727" s="186" t="s">
        <v>2178</v>
      </c>
      <c r="I727" s="186" t="s">
        <v>2178</v>
      </c>
      <c r="J727" s="186" t="s">
        <v>6905</v>
      </c>
      <c r="K727" s="184"/>
      <c r="L727" s="187" t="str">
        <f t="shared" si="23"/>
        <v>700.602015.3800.00000.000.0000.0000.000.0000.0000</v>
      </c>
      <c r="M727" s="187" t="s">
        <v>1829</v>
      </c>
      <c r="N727" s="191">
        <v>700</v>
      </c>
      <c r="O727" s="189">
        <v>602015</v>
      </c>
      <c r="P727" s="195" t="s">
        <v>6840</v>
      </c>
      <c r="Q727" s="191" t="s">
        <v>2334</v>
      </c>
      <c r="R727" s="195" t="s">
        <v>2178</v>
      </c>
      <c r="S727" s="191" t="s">
        <v>2202</v>
      </c>
      <c r="T727" s="191" t="s">
        <v>2202</v>
      </c>
      <c r="U727" s="190" t="s">
        <v>2178</v>
      </c>
      <c r="V727" s="167" t="s">
        <v>2202</v>
      </c>
      <c r="W727" s="167" t="s">
        <v>2202</v>
      </c>
      <c r="X727" s="170" t="s">
        <v>6843</v>
      </c>
      <c r="Y727" s="170" t="s">
        <v>6893</v>
      </c>
      <c r="Z727" s="170" t="s">
        <v>6904</v>
      </c>
      <c r="AB727" s="184" t="s">
        <v>6956</v>
      </c>
      <c r="AC727" s="186" t="s">
        <v>1341</v>
      </c>
      <c r="AD727" s="170">
        <f>VLOOKUP(O727,CSAcctMap!A:B,2,FALSE)</f>
        <v>610010</v>
      </c>
      <c r="AE727" s="170" t="str">
        <f ca="1">VLOOKUP(AD727,CSAcctMap!B:F,5,FALSE)</f>
        <v>Ground transportation</v>
      </c>
    </row>
    <row r="728" spans="1:31" x14ac:dyDescent="0.2">
      <c r="A728" s="170" t="str">
        <f t="shared" si="22"/>
        <v>700.610010.7900.00000.000.000.000</v>
      </c>
      <c r="B728" s="184" t="s">
        <v>6956</v>
      </c>
      <c r="C728" s="185" t="s">
        <v>4649</v>
      </c>
      <c r="D728" s="186" t="s">
        <v>3084</v>
      </c>
      <c r="E728" s="186" t="s">
        <v>1342</v>
      </c>
      <c r="F728" s="186" t="s">
        <v>2334</v>
      </c>
      <c r="G728" s="186" t="s">
        <v>2178</v>
      </c>
      <c r="H728" s="186" t="s">
        <v>2178</v>
      </c>
      <c r="I728" s="186" t="s">
        <v>2178</v>
      </c>
      <c r="J728" s="186" t="s">
        <v>741</v>
      </c>
      <c r="K728" s="184"/>
      <c r="L728" s="187" t="str">
        <f t="shared" si="23"/>
        <v>700.602015.6251.00000.000.0000.0000.000.0000.0000</v>
      </c>
      <c r="M728" s="187" t="s">
        <v>1829</v>
      </c>
      <c r="N728" s="191">
        <v>700</v>
      </c>
      <c r="O728" s="189">
        <v>602015</v>
      </c>
      <c r="P728" s="195" t="s">
        <v>6906</v>
      </c>
      <c r="Q728" s="191" t="s">
        <v>2334</v>
      </c>
      <c r="R728" s="195" t="s">
        <v>2178</v>
      </c>
      <c r="S728" s="191" t="s">
        <v>2202</v>
      </c>
      <c r="T728" s="191" t="s">
        <v>2202</v>
      </c>
      <c r="U728" s="190" t="s">
        <v>2178</v>
      </c>
      <c r="V728" s="167" t="s">
        <v>2202</v>
      </c>
      <c r="W728" s="167" t="s">
        <v>2202</v>
      </c>
      <c r="X728" s="170" t="s">
        <v>6907</v>
      </c>
      <c r="Y728" s="170" t="s">
        <v>6893</v>
      </c>
      <c r="Z728" s="170" t="s">
        <v>6908</v>
      </c>
      <c r="AB728" s="184" t="s">
        <v>6956</v>
      </c>
      <c r="AC728" s="186" t="s">
        <v>1342</v>
      </c>
      <c r="AD728" s="170">
        <f>VLOOKUP(O728,CSAcctMap!A:B,2,FALSE)</f>
        <v>610010</v>
      </c>
      <c r="AE728" s="170" t="str">
        <f ca="1">VLOOKUP(AD728,CSAcctMap!B:F,5,FALSE)</f>
        <v>Ground transportation</v>
      </c>
    </row>
    <row r="729" spans="1:31" x14ac:dyDescent="0.2">
      <c r="A729" s="170" t="str">
        <f t="shared" si="22"/>
        <v>700.610015.7350.00000.000.000.000</v>
      </c>
      <c r="B729" s="184" t="s">
        <v>6957</v>
      </c>
      <c r="C729" s="185" t="s">
        <v>4649</v>
      </c>
      <c r="D729" s="186" t="s">
        <v>597</v>
      </c>
      <c r="E729" s="186" t="s">
        <v>22</v>
      </c>
      <c r="F729" s="186" t="s">
        <v>2334</v>
      </c>
      <c r="G729" s="186" t="s">
        <v>2178</v>
      </c>
      <c r="H729" s="186" t="s">
        <v>2178</v>
      </c>
      <c r="I729" s="186" t="s">
        <v>2178</v>
      </c>
      <c r="J729" s="186" t="s">
        <v>971</v>
      </c>
      <c r="K729" s="184"/>
      <c r="L729" s="187" t="str">
        <f t="shared" si="23"/>
        <v>700.602005.1100.00000.000.0000.0000.000.0000.0000</v>
      </c>
      <c r="M729" s="187" t="s">
        <v>4266</v>
      </c>
      <c r="N729" s="191">
        <v>700</v>
      </c>
      <c r="O729" s="189">
        <v>602005</v>
      </c>
      <c r="P729" s="195" t="s">
        <v>6891</v>
      </c>
      <c r="Q729" s="191" t="s">
        <v>2334</v>
      </c>
      <c r="R729" s="195" t="s">
        <v>2178</v>
      </c>
      <c r="S729" s="191" t="s">
        <v>2202</v>
      </c>
      <c r="T729" s="191" t="s">
        <v>2202</v>
      </c>
      <c r="U729" s="190" t="s">
        <v>2178</v>
      </c>
      <c r="V729" s="167" t="s">
        <v>2202</v>
      </c>
      <c r="W729" s="167" t="s">
        <v>2202</v>
      </c>
      <c r="X729" s="170" t="s">
        <v>6892</v>
      </c>
      <c r="Y729" s="170" t="s">
        <v>6893</v>
      </c>
      <c r="Z729" s="170" t="s">
        <v>6894</v>
      </c>
      <c r="AB729" s="184" t="s">
        <v>6957</v>
      </c>
      <c r="AC729" s="186" t="s">
        <v>22</v>
      </c>
      <c r="AD729" s="170">
        <f>VLOOKUP(O729,CSAcctMap!A:B,2,FALSE)</f>
        <v>610005</v>
      </c>
      <c r="AE729" s="170" t="str">
        <f ca="1">VLOOKUP(AD729,CSAcctMap!B:F,5,FALSE)</f>
        <v>Air transportation</v>
      </c>
    </row>
    <row r="730" spans="1:31" x14ac:dyDescent="0.2">
      <c r="A730" s="170" t="str">
        <f t="shared" si="22"/>
        <v>700.610015.7410.00000.000.000.000</v>
      </c>
      <c r="B730" s="184" t="s">
        <v>6957</v>
      </c>
      <c r="C730" s="185" t="s">
        <v>4649</v>
      </c>
      <c r="D730" s="186" t="s">
        <v>597</v>
      </c>
      <c r="E730" s="186" t="s">
        <v>1337</v>
      </c>
      <c r="F730" s="186" t="s">
        <v>2334</v>
      </c>
      <c r="G730" s="186" t="s">
        <v>2178</v>
      </c>
      <c r="H730" s="186" t="s">
        <v>2178</v>
      </c>
      <c r="I730" s="186" t="s">
        <v>2178</v>
      </c>
      <c r="J730" s="186" t="s">
        <v>3768</v>
      </c>
      <c r="K730" s="184"/>
      <c r="L730" s="187" t="str">
        <f t="shared" si="23"/>
        <v>700.602005.6051.00000.000.0000.0000.000.0000.0000</v>
      </c>
      <c r="M730" s="187" t="s">
        <v>4266</v>
      </c>
      <c r="N730" s="191">
        <v>700</v>
      </c>
      <c r="O730" s="189">
        <v>602005</v>
      </c>
      <c r="P730" s="195" t="s">
        <v>6895</v>
      </c>
      <c r="Q730" s="191" t="s">
        <v>2334</v>
      </c>
      <c r="R730" s="195" t="s">
        <v>2178</v>
      </c>
      <c r="S730" s="191" t="s">
        <v>2202</v>
      </c>
      <c r="T730" s="191" t="s">
        <v>2202</v>
      </c>
      <c r="U730" s="190" t="s">
        <v>2178</v>
      </c>
      <c r="V730" s="167" t="s">
        <v>2202</v>
      </c>
      <c r="W730" s="167" t="s">
        <v>2202</v>
      </c>
      <c r="X730" s="170" t="s">
        <v>6896</v>
      </c>
      <c r="Y730" s="170" t="s">
        <v>6893</v>
      </c>
      <c r="Z730" s="170" t="s">
        <v>6896</v>
      </c>
      <c r="AB730" s="184" t="s">
        <v>6957</v>
      </c>
      <c r="AC730" s="186" t="s">
        <v>1337</v>
      </c>
      <c r="AD730" s="170">
        <f>VLOOKUP(O730,CSAcctMap!A:B,2,FALSE)</f>
        <v>610005</v>
      </c>
      <c r="AE730" s="170" t="str">
        <f ca="1">VLOOKUP(AD730,CSAcctMap!B:F,5,FALSE)</f>
        <v>Air transportation</v>
      </c>
    </row>
    <row r="731" spans="1:31" x14ac:dyDescent="0.2">
      <c r="A731" s="170" t="str">
        <f t="shared" si="22"/>
        <v>700.610015.7520.00000.000.000.000</v>
      </c>
      <c r="B731" s="184" t="s">
        <v>6957</v>
      </c>
      <c r="C731" s="185" t="s">
        <v>4649</v>
      </c>
      <c r="D731" s="186" t="s">
        <v>597</v>
      </c>
      <c r="E731" s="186" t="s">
        <v>24</v>
      </c>
      <c r="F731" s="186" t="s">
        <v>2334</v>
      </c>
      <c r="G731" s="186" t="s">
        <v>2178</v>
      </c>
      <c r="H731" s="186" t="s">
        <v>2178</v>
      </c>
      <c r="I731" s="186" t="s">
        <v>2178</v>
      </c>
      <c r="J731" s="186" t="s">
        <v>3763</v>
      </c>
      <c r="K731" s="184"/>
      <c r="L731" s="187" t="str">
        <f t="shared" si="23"/>
        <v>700.602005.6201.00000.000.0000.0000.000.0000.0000</v>
      </c>
      <c r="M731" s="187" t="s">
        <v>4266</v>
      </c>
      <c r="N731" s="191">
        <v>700</v>
      </c>
      <c r="O731" s="189">
        <v>602005</v>
      </c>
      <c r="P731" s="195" t="s">
        <v>6897</v>
      </c>
      <c r="Q731" s="191" t="s">
        <v>2334</v>
      </c>
      <c r="R731" s="195" t="s">
        <v>2178</v>
      </c>
      <c r="S731" s="191" t="s">
        <v>2202</v>
      </c>
      <c r="T731" s="191" t="s">
        <v>2202</v>
      </c>
      <c r="U731" s="190" t="s">
        <v>2178</v>
      </c>
      <c r="V731" s="167" t="s">
        <v>2202</v>
      </c>
      <c r="W731" s="167" t="s">
        <v>2202</v>
      </c>
      <c r="X731" s="170" t="s">
        <v>6898</v>
      </c>
      <c r="Y731" s="170" t="s">
        <v>6893</v>
      </c>
      <c r="Z731" s="170" t="s">
        <v>6898</v>
      </c>
      <c r="AB731" s="184" t="s">
        <v>6957</v>
      </c>
      <c r="AC731" s="186" t="s">
        <v>24</v>
      </c>
      <c r="AD731" s="170">
        <f>VLOOKUP(O731,CSAcctMap!A:B,2,FALSE)</f>
        <v>610005</v>
      </c>
      <c r="AE731" s="170" t="str">
        <f ca="1">VLOOKUP(AD731,CSAcctMap!B:F,5,FALSE)</f>
        <v>Air transportation</v>
      </c>
    </row>
    <row r="732" spans="1:31" x14ac:dyDescent="0.2">
      <c r="A732" s="170" t="str">
        <f t="shared" si="22"/>
        <v>700.610015.7551.00000.000.000.000</v>
      </c>
      <c r="B732" s="184" t="s">
        <v>6957</v>
      </c>
      <c r="C732" s="185" t="s">
        <v>4649</v>
      </c>
      <c r="D732" s="186" t="s">
        <v>597</v>
      </c>
      <c r="E732" s="186" t="s">
        <v>1334</v>
      </c>
      <c r="F732" s="186" t="s">
        <v>2334</v>
      </c>
      <c r="G732" s="186" t="s">
        <v>2178</v>
      </c>
      <c r="H732" s="186" t="s">
        <v>2178</v>
      </c>
      <c r="I732" s="186" t="s">
        <v>2178</v>
      </c>
      <c r="J732" s="186" t="s">
        <v>974</v>
      </c>
      <c r="K732" s="184"/>
      <c r="L732" s="187" t="str">
        <f t="shared" si="23"/>
        <v>700.602005.6015.00000.000.0000.0000.000.0000.0000</v>
      </c>
      <c r="M732" s="187" t="s">
        <v>4266</v>
      </c>
      <c r="N732" s="191">
        <v>700</v>
      </c>
      <c r="O732" s="189">
        <v>602005</v>
      </c>
      <c r="P732" s="195" t="s">
        <v>6901</v>
      </c>
      <c r="Q732" s="191" t="s">
        <v>2334</v>
      </c>
      <c r="R732" s="195" t="s">
        <v>2178</v>
      </c>
      <c r="S732" s="191" t="s">
        <v>2202</v>
      </c>
      <c r="T732" s="191" t="s">
        <v>2202</v>
      </c>
      <c r="U732" s="190" t="s">
        <v>2178</v>
      </c>
      <c r="V732" s="167" t="s">
        <v>2202</v>
      </c>
      <c r="W732" s="167" t="s">
        <v>2202</v>
      </c>
      <c r="X732" s="170" t="s">
        <v>6902</v>
      </c>
      <c r="Y732" s="170" t="s">
        <v>6893</v>
      </c>
      <c r="Z732" s="170" t="s">
        <v>6902</v>
      </c>
      <c r="AB732" s="184" t="s">
        <v>6957</v>
      </c>
      <c r="AC732" s="186" t="s">
        <v>1334</v>
      </c>
      <c r="AD732" s="170">
        <f>VLOOKUP(O732,CSAcctMap!A:B,2,FALSE)</f>
        <v>610005</v>
      </c>
      <c r="AE732" s="170" t="str">
        <f ca="1">VLOOKUP(AD732,CSAcctMap!B:F,5,FALSE)</f>
        <v>Air transportation</v>
      </c>
    </row>
    <row r="733" spans="1:31" x14ac:dyDescent="0.2">
      <c r="A733" s="170" t="str">
        <f t="shared" si="22"/>
        <v>700.610015.7710.00000.000.000.000</v>
      </c>
      <c r="B733" s="184" t="s">
        <v>6957</v>
      </c>
      <c r="C733" s="185" t="s">
        <v>4649</v>
      </c>
      <c r="D733" s="186" t="s">
        <v>597</v>
      </c>
      <c r="E733" s="186" t="s">
        <v>1340</v>
      </c>
      <c r="F733" s="186" t="s">
        <v>2334</v>
      </c>
      <c r="G733" s="186" t="s">
        <v>2178</v>
      </c>
      <c r="H733" s="186" t="s">
        <v>2178</v>
      </c>
      <c r="I733" s="186" t="s">
        <v>2178</v>
      </c>
      <c r="J733" s="186" t="s">
        <v>6903</v>
      </c>
      <c r="K733" s="184"/>
      <c r="L733" s="187" t="str">
        <f t="shared" si="23"/>
        <v>700.602005.3812.00000.000.0000.0000.000.0000.0000</v>
      </c>
      <c r="M733" s="187" t="s">
        <v>4266</v>
      </c>
      <c r="N733" s="191">
        <v>700</v>
      </c>
      <c r="O733" s="189">
        <v>602005</v>
      </c>
      <c r="P733" s="195" t="s">
        <v>6846</v>
      </c>
      <c r="Q733" s="191" t="s">
        <v>2334</v>
      </c>
      <c r="R733" s="195" t="s">
        <v>2178</v>
      </c>
      <c r="S733" s="191" t="s">
        <v>2202</v>
      </c>
      <c r="T733" s="191" t="s">
        <v>2202</v>
      </c>
      <c r="U733" s="190" t="s">
        <v>2178</v>
      </c>
      <c r="V733" s="167" t="s">
        <v>2202</v>
      </c>
      <c r="W733" s="167" t="s">
        <v>2202</v>
      </c>
      <c r="X733" s="170" t="s">
        <v>2111</v>
      </c>
      <c r="Y733" s="170" t="s">
        <v>6893</v>
      </c>
      <c r="Z733" s="170" t="s">
        <v>6904</v>
      </c>
      <c r="AB733" s="184" t="s">
        <v>6957</v>
      </c>
      <c r="AC733" s="186" t="s">
        <v>1340</v>
      </c>
      <c r="AD733" s="170">
        <f>VLOOKUP(O733,CSAcctMap!A:B,2,FALSE)</f>
        <v>610005</v>
      </c>
      <c r="AE733" s="170" t="str">
        <f ca="1">VLOOKUP(AD733,CSAcctMap!B:F,5,FALSE)</f>
        <v>Air transportation</v>
      </c>
    </row>
    <row r="734" spans="1:31" x14ac:dyDescent="0.2">
      <c r="A734" s="170" t="str">
        <f t="shared" si="22"/>
        <v>700.610015.7760.00000.000.000.000</v>
      </c>
      <c r="B734" s="184" t="s">
        <v>6957</v>
      </c>
      <c r="C734" s="185" t="s">
        <v>4649</v>
      </c>
      <c r="D734" s="186" t="s">
        <v>597</v>
      </c>
      <c r="E734" s="186" t="s">
        <v>1341</v>
      </c>
      <c r="F734" s="186" t="s">
        <v>2334</v>
      </c>
      <c r="G734" s="186" t="s">
        <v>2178</v>
      </c>
      <c r="H734" s="186" t="s">
        <v>2178</v>
      </c>
      <c r="I734" s="186" t="s">
        <v>2178</v>
      </c>
      <c r="J734" s="186" t="s">
        <v>6905</v>
      </c>
      <c r="K734" s="184"/>
      <c r="L734" s="187" t="str">
        <f t="shared" si="23"/>
        <v>700.602005.3800.00000.000.0000.0000.000.0000.0000</v>
      </c>
      <c r="M734" s="187" t="s">
        <v>4266</v>
      </c>
      <c r="N734" s="191">
        <v>700</v>
      </c>
      <c r="O734" s="189">
        <v>602005</v>
      </c>
      <c r="P734" s="195" t="s">
        <v>6840</v>
      </c>
      <c r="Q734" s="191" t="s">
        <v>2334</v>
      </c>
      <c r="R734" s="195" t="s">
        <v>2178</v>
      </c>
      <c r="S734" s="191" t="s">
        <v>2202</v>
      </c>
      <c r="T734" s="191" t="s">
        <v>2202</v>
      </c>
      <c r="U734" s="190" t="s">
        <v>2178</v>
      </c>
      <c r="V734" s="167" t="s">
        <v>2202</v>
      </c>
      <c r="W734" s="167" t="s">
        <v>2202</v>
      </c>
      <c r="X734" s="170" t="s">
        <v>6843</v>
      </c>
      <c r="Y734" s="170" t="s">
        <v>6893</v>
      </c>
      <c r="Z734" s="170" t="s">
        <v>6904</v>
      </c>
      <c r="AB734" s="184" t="s">
        <v>6957</v>
      </c>
      <c r="AC734" s="186" t="s">
        <v>1341</v>
      </c>
      <c r="AD734" s="170">
        <f>VLOOKUP(O734,CSAcctMap!A:B,2,FALSE)</f>
        <v>610005</v>
      </c>
      <c r="AE734" s="170" t="str">
        <f ca="1">VLOOKUP(AD734,CSAcctMap!B:F,5,FALSE)</f>
        <v>Air transportation</v>
      </c>
    </row>
    <row r="735" spans="1:31" x14ac:dyDescent="0.2">
      <c r="A735" s="170" t="str">
        <f t="shared" si="22"/>
        <v>700.610015.7900.00000.000.000.000</v>
      </c>
      <c r="B735" s="184" t="s">
        <v>6957</v>
      </c>
      <c r="C735" s="185" t="s">
        <v>4649</v>
      </c>
      <c r="D735" s="186" t="s">
        <v>597</v>
      </c>
      <c r="E735" s="186" t="s">
        <v>1342</v>
      </c>
      <c r="F735" s="186" t="s">
        <v>2334</v>
      </c>
      <c r="G735" s="186" t="s">
        <v>2178</v>
      </c>
      <c r="H735" s="186" t="s">
        <v>2178</v>
      </c>
      <c r="I735" s="186" t="s">
        <v>2178</v>
      </c>
      <c r="J735" s="186" t="s">
        <v>741</v>
      </c>
      <c r="K735" s="184"/>
      <c r="L735" s="187" t="str">
        <f t="shared" si="23"/>
        <v>700.602005.6251.00000.000.0000.0000.000.0000.0000</v>
      </c>
      <c r="M735" s="187" t="s">
        <v>4266</v>
      </c>
      <c r="N735" s="191">
        <v>700</v>
      </c>
      <c r="O735" s="189">
        <v>602005</v>
      </c>
      <c r="P735" s="195" t="s">
        <v>6906</v>
      </c>
      <c r="Q735" s="191" t="s">
        <v>2334</v>
      </c>
      <c r="R735" s="195" t="s">
        <v>2178</v>
      </c>
      <c r="S735" s="191" t="s">
        <v>2202</v>
      </c>
      <c r="T735" s="191" t="s">
        <v>2202</v>
      </c>
      <c r="U735" s="190" t="s">
        <v>2178</v>
      </c>
      <c r="V735" s="167" t="s">
        <v>2202</v>
      </c>
      <c r="W735" s="167" t="s">
        <v>2202</v>
      </c>
      <c r="X735" s="170" t="s">
        <v>6907</v>
      </c>
      <c r="Y735" s="170" t="s">
        <v>6893</v>
      </c>
      <c r="Z735" s="170" t="s">
        <v>6908</v>
      </c>
      <c r="AB735" s="184" t="s">
        <v>6957</v>
      </c>
      <c r="AC735" s="186" t="s">
        <v>1342</v>
      </c>
      <c r="AD735" s="170">
        <f>VLOOKUP(O735,CSAcctMap!A:B,2,FALSE)</f>
        <v>610005</v>
      </c>
      <c r="AE735" s="170" t="str">
        <f ca="1">VLOOKUP(AD735,CSAcctMap!B:F,5,FALSE)</f>
        <v>Air transportation</v>
      </c>
    </row>
    <row r="736" spans="1:31" x14ac:dyDescent="0.2">
      <c r="A736" s="170" t="str">
        <f t="shared" si="22"/>
        <v>700.610015.7360.00000.000.000.000</v>
      </c>
      <c r="B736" s="184" t="s">
        <v>6957</v>
      </c>
      <c r="C736" s="185" t="s">
        <v>4649</v>
      </c>
      <c r="D736" s="186" t="s">
        <v>597</v>
      </c>
      <c r="E736" s="186" t="s">
        <v>23</v>
      </c>
      <c r="F736" s="186" t="s">
        <v>2334</v>
      </c>
      <c r="G736" s="186" t="s">
        <v>2178</v>
      </c>
      <c r="H736" s="186" t="s">
        <v>2178</v>
      </c>
      <c r="I736" s="186" t="s">
        <v>2178</v>
      </c>
      <c r="J736" s="186" t="s">
        <v>6909</v>
      </c>
      <c r="K736" s="184"/>
      <c r="L736" s="187" t="str">
        <f t="shared" si="23"/>
        <v>700.602005.1601.00000.000.0000.0000.000.0000.0000</v>
      </c>
      <c r="M736" s="187" t="s">
        <v>4266</v>
      </c>
      <c r="N736" s="191">
        <v>700</v>
      </c>
      <c r="O736" s="189">
        <v>602005</v>
      </c>
      <c r="P736" s="195" t="s">
        <v>6910</v>
      </c>
      <c r="Q736" s="191" t="s">
        <v>2334</v>
      </c>
      <c r="R736" s="195" t="s">
        <v>2178</v>
      </c>
      <c r="S736" s="191" t="s">
        <v>2202</v>
      </c>
      <c r="T736" s="191" t="s">
        <v>2202</v>
      </c>
      <c r="U736" s="190" t="s">
        <v>2178</v>
      </c>
      <c r="V736" s="167" t="s">
        <v>2202</v>
      </c>
      <c r="W736" s="167" t="s">
        <v>2202</v>
      </c>
      <c r="X736" s="170" t="s">
        <v>6911</v>
      </c>
      <c r="Y736" s="170" t="s">
        <v>6893</v>
      </c>
      <c r="Z736" s="170" t="s">
        <v>6894</v>
      </c>
      <c r="AB736" s="184" t="s">
        <v>6957</v>
      </c>
      <c r="AC736" s="186" t="s">
        <v>23</v>
      </c>
      <c r="AD736" s="170">
        <f>VLOOKUP(O736,CSAcctMap!A:B,2,FALSE)</f>
        <v>610005</v>
      </c>
      <c r="AE736" s="170" t="str">
        <f ca="1">VLOOKUP(AD736,CSAcctMap!B:F,5,FALSE)</f>
        <v>Air transportation</v>
      </c>
    </row>
    <row r="737" spans="1:31" x14ac:dyDescent="0.2">
      <c r="A737" s="170" t="str">
        <f t="shared" si="22"/>
        <v>700.610025.7900.00000.000.000.000</v>
      </c>
      <c r="B737" s="184" t="s">
        <v>6958</v>
      </c>
      <c r="C737" s="185" t="s">
        <v>4649</v>
      </c>
      <c r="D737" s="186" t="s">
        <v>3369</v>
      </c>
      <c r="E737" s="186" t="s">
        <v>1342</v>
      </c>
      <c r="F737" s="186" t="s">
        <v>2334</v>
      </c>
      <c r="G737" s="186" t="s">
        <v>2178</v>
      </c>
      <c r="H737" s="186" t="s">
        <v>2178</v>
      </c>
      <c r="I737" s="186" t="s">
        <v>2178</v>
      </c>
      <c r="J737" s="186" t="s">
        <v>741</v>
      </c>
      <c r="K737" s="184"/>
      <c r="L737" s="187" t="str">
        <f t="shared" si="23"/>
        <v>700.602020.6251.00000.000.0000.0000.000.0000.0000</v>
      </c>
      <c r="M737" s="187" t="s">
        <v>4268</v>
      </c>
      <c r="N737" s="191">
        <v>700</v>
      </c>
      <c r="O737" s="189">
        <v>602020</v>
      </c>
      <c r="P737" s="195" t="s">
        <v>6906</v>
      </c>
      <c r="Q737" s="191" t="s">
        <v>2334</v>
      </c>
      <c r="R737" s="195" t="s">
        <v>2178</v>
      </c>
      <c r="S737" s="191" t="s">
        <v>2202</v>
      </c>
      <c r="T737" s="191" t="s">
        <v>2202</v>
      </c>
      <c r="U737" s="190" t="s">
        <v>2178</v>
      </c>
      <c r="V737" s="167" t="s">
        <v>2202</v>
      </c>
      <c r="W737" s="167" t="s">
        <v>2202</v>
      </c>
      <c r="X737" s="170" t="s">
        <v>6907</v>
      </c>
      <c r="Y737" s="170" t="s">
        <v>6893</v>
      </c>
      <c r="Z737" s="170" t="s">
        <v>6908</v>
      </c>
      <c r="AB737" s="184" t="s">
        <v>6958</v>
      </c>
      <c r="AC737" s="186" t="s">
        <v>1342</v>
      </c>
      <c r="AD737" s="170">
        <f>VLOOKUP(O737,CSAcctMap!A:B,2,FALSE)</f>
        <v>612530</v>
      </c>
      <c r="AE737" s="170" t="str">
        <f ca="1">VLOOKUP(AD737,CSAcctMap!B:F,5,FALSE)</f>
        <v>Vehicle Maintenance</v>
      </c>
    </row>
    <row r="738" spans="1:31" x14ac:dyDescent="0.2">
      <c r="A738" s="170" t="str">
        <f t="shared" si="22"/>
        <v>700.610030.7350.00000.000.000.000</v>
      </c>
      <c r="B738" s="184" t="s">
        <v>6959</v>
      </c>
      <c r="C738" s="185" t="s">
        <v>4649</v>
      </c>
      <c r="D738" s="186" t="s">
        <v>595</v>
      </c>
      <c r="E738" s="186" t="s">
        <v>22</v>
      </c>
      <c r="F738" s="186" t="s">
        <v>2334</v>
      </c>
      <c r="G738" s="186" t="s">
        <v>2178</v>
      </c>
      <c r="H738" s="186" t="s">
        <v>2178</v>
      </c>
      <c r="I738" s="186" t="s">
        <v>2178</v>
      </c>
      <c r="J738" s="186" t="s">
        <v>971</v>
      </c>
      <c r="K738" s="184"/>
      <c r="L738" s="187" t="str">
        <f t="shared" si="23"/>
        <v>700.602020.1100.00000.000.0000.0000.000.0000.0000</v>
      </c>
      <c r="M738" s="187" t="s">
        <v>4268</v>
      </c>
      <c r="N738" s="191">
        <v>700</v>
      </c>
      <c r="O738" s="189">
        <v>602020</v>
      </c>
      <c r="P738" s="195" t="s">
        <v>6891</v>
      </c>
      <c r="Q738" s="191" t="s">
        <v>2334</v>
      </c>
      <c r="R738" s="195" t="s">
        <v>2178</v>
      </c>
      <c r="S738" s="191" t="s">
        <v>2202</v>
      </c>
      <c r="T738" s="191" t="s">
        <v>2202</v>
      </c>
      <c r="U738" s="190" t="s">
        <v>2178</v>
      </c>
      <c r="V738" s="167" t="s">
        <v>2202</v>
      </c>
      <c r="W738" s="167" t="s">
        <v>2202</v>
      </c>
      <c r="X738" s="170" t="s">
        <v>6892</v>
      </c>
      <c r="Y738" s="170" t="s">
        <v>6893</v>
      </c>
      <c r="Z738" s="170" t="s">
        <v>6894</v>
      </c>
      <c r="AB738" s="184" t="s">
        <v>6959</v>
      </c>
      <c r="AC738" s="186" t="s">
        <v>22</v>
      </c>
      <c r="AD738" s="170">
        <f>VLOOKUP(O738,CSAcctMap!A:B,2,FALSE)</f>
        <v>612530</v>
      </c>
      <c r="AE738" s="170" t="str">
        <f ca="1">VLOOKUP(AD738,CSAcctMap!B:F,5,FALSE)</f>
        <v>Vehicle Maintenance</v>
      </c>
    </row>
    <row r="739" spans="1:31" x14ac:dyDescent="0.2">
      <c r="A739" s="170" t="str">
        <f t="shared" si="22"/>
        <v>700.610030.7410.00000.000.000.000</v>
      </c>
      <c r="B739" s="184" t="s">
        <v>6959</v>
      </c>
      <c r="C739" s="185" t="s">
        <v>4649</v>
      </c>
      <c r="D739" s="186" t="s">
        <v>595</v>
      </c>
      <c r="E739" s="186" t="s">
        <v>1337</v>
      </c>
      <c r="F739" s="186" t="s">
        <v>2334</v>
      </c>
      <c r="G739" s="186" t="s">
        <v>2178</v>
      </c>
      <c r="H739" s="186" t="s">
        <v>2178</v>
      </c>
      <c r="I739" s="186" t="s">
        <v>2178</v>
      </c>
      <c r="J739" s="186" t="s">
        <v>3768</v>
      </c>
      <c r="K739" s="184"/>
      <c r="L739" s="187" t="str">
        <f t="shared" si="23"/>
        <v>700.602020.6051.00000.000.0000.0000.000.0000.0000</v>
      </c>
      <c r="M739" s="187" t="s">
        <v>4268</v>
      </c>
      <c r="N739" s="191">
        <v>700</v>
      </c>
      <c r="O739" s="189">
        <v>602020</v>
      </c>
      <c r="P739" s="195" t="s">
        <v>6895</v>
      </c>
      <c r="Q739" s="191" t="s">
        <v>2334</v>
      </c>
      <c r="R739" s="195" t="s">
        <v>2178</v>
      </c>
      <c r="S739" s="191" t="s">
        <v>2202</v>
      </c>
      <c r="T739" s="191" t="s">
        <v>2202</v>
      </c>
      <c r="U739" s="190" t="s">
        <v>2178</v>
      </c>
      <c r="V739" s="167" t="s">
        <v>2202</v>
      </c>
      <c r="W739" s="167" t="s">
        <v>2202</v>
      </c>
      <c r="X739" s="170" t="s">
        <v>6896</v>
      </c>
      <c r="Y739" s="170" t="s">
        <v>6893</v>
      </c>
      <c r="Z739" s="170" t="s">
        <v>6896</v>
      </c>
      <c r="AB739" s="184" t="s">
        <v>6959</v>
      </c>
      <c r="AC739" s="186" t="s">
        <v>1337</v>
      </c>
      <c r="AD739" s="170">
        <f>VLOOKUP(O739,CSAcctMap!A:B,2,FALSE)</f>
        <v>612530</v>
      </c>
      <c r="AE739" s="170" t="str">
        <f ca="1">VLOOKUP(AD739,CSAcctMap!B:F,5,FALSE)</f>
        <v>Vehicle Maintenance</v>
      </c>
    </row>
    <row r="740" spans="1:31" x14ac:dyDescent="0.2">
      <c r="A740" s="170" t="str">
        <f t="shared" si="22"/>
        <v>700.610030.7710.00000.000.000.000</v>
      </c>
      <c r="B740" s="184" t="s">
        <v>6959</v>
      </c>
      <c r="C740" s="185" t="s">
        <v>4649</v>
      </c>
      <c r="D740" s="186" t="s">
        <v>595</v>
      </c>
      <c r="E740" s="186" t="s">
        <v>1340</v>
      </c>
      <c r="F740" s="186" t="s">
        <v>2334</v>
      </c>
      <c r="G740" s="186" t="s">
        <v>2178</v>
      </c>
      <c r="H740" s="186" t="s">
        <v>2178</v>
      </c>
      <c r="I740" s="186" t="s">
        <v>2178</v>
      </c>
      <c r="J740" s="186" t="s">
        <v>6903</v>
      </c>
      <c r="K740" s="184"/>
      <c r="L740" s="187" t="str">
        <f t="shared" si="23"/>
        <v>700.602020.3812.00000.000.0000.0000.000.0000.0000</v>
      </c>
      <c r="M740" s="187" t="s">
        <v>4268</v>
      </c>
      <c r="N740" s="191">
        <v>700</v>
      </c>
      <c r="O740" s="189">
        <v>602020</v>
      </c>
      <c r="P740" s="195" t="s">
        <v>6846</v>
      </c>
      <c r="Q740" s="191" t="s">
        <v>2334</v>
      </c>
      <c r="R740" s="195" t="s">
        <v>2178</v>
      </c>
      <c r="S740" s="191" t="s">
        <v>2202</v>
      </c>
      <c r="T740" s="191" t="s">
        <v>2202</v>
      </c>
      <c r="U740" s="190" t="s">
        <v>2178</v>
      </c>
      <c r="V740" s="167" t="s">
        <v>2202</v>
      </c>
      <c r="W740" s="167" t="s">
        <v>2202</v>
      </c>
      <c r="X740" s="170" t="s">
        <v>2111</v>
      </c>
      <c r="Y740" s="170" t="s">
        <v>6893</v>
      </c>
      <c r="Z740" s="170" t="s">
        <v>6904</v>
      </c>
      <c r="AB740" s="184" t="s">
        <v>6959</v>
      </c>
      <c r="AC740" s="186" t="s">
        <v>1340</v>
      </c>
      <c r="AD740" s="170">
        <f>VLOOKUP(O740,CSAcctMap!A:B,2,FALSE)</f>
        <v>612530</v>
      </c>
      <c r="AE740" s="170" t="str">
        <f ca="1">VLOOKUP(AD740,CSAcctMap!B:F,5,FALSE)</f>
        <v>Vehicle Maintenance</v>
      </c>
    </row>
    <row r="741" spans="1:31" x14ac:dyDescent="0.2">
      <c r="A741" s="170" t="str">
        <f t="shared" si="22"/>
        <v>700.610030.7760.00000.000.000.000</v>
      </c>
      <c r="B741" s="184" t="s">
        <v>6959</v>
      </c>
      <c r="C741" s="185" t="s">
        <v>4649</v>
      </c>
      <c r="D741" s="186" t="s">
        <v>595</v>
      </c>
      <c r="E741" s="186" t="s">
        <v>1341</v>
      </c>
      <c r="F741" s="186" t="s">
        <v>2334</v>
      </c>
      <c r="G741" s="186" t="s">
        <v>2178</v>
      </c>
      <c r="H741" s="186" t="s">
        <v>2178</v>
      </c>
      <c r="I741" s="186" t="s">
        <v>2178</v>
      </c>
      <c r="J741" s="186" t="s">
        <v>6905</v>
      </c>
      <c r="K741" s="184"/>
      <c r="L741" s="187" t="str">
        <f t="shared" si="23"/>
        <v>700.602020.3800.00000.000.0000.0000.000.0000.0000</v>
      </c>
      <c r="M741" s="187" t="s">
        <v>4268</v>
      </c>
      <c r="N741" s="191">
        <v>700</v>
      </c>
      <c r="O741" s="189">
        <v>602020</v>
      </c>
      <c r="P741" s="195" t="s">
        <v>6840</v>
      </c>
      <c r="Q741" s="191" t="s">
        <v>2334</v>
      </c>
      <c r="R741" s="195" t="s">
        <v>2178</v>
      </c>
      <c r="S741" s="191" t="s">
        <v>2202</v>
      </c>
      <c r="T741" s="191" t="s">
        <v>2202</v>
      </c>
      <c r="U741" s="190" t="s">
        <v>2178</v>
      </c>
      <c r="V741" s="167" t="s">
        <v>2202</v>
      </c>
      <c r="W741" s="167" t="s">
        <v>2202</v>
      </c>
      <c r="X741" s="170" t="s">
        <v>6843</v>
      </c>
      <c r="Y741" s="170" t="s">
        <v>6893</v>
      </c>
      <c r="Z741" s="170" t="s">
        <v>6904</v>
      </c>
      <c r="AB741" s="184" t="s">
        <v>6959</v>
      </c>
      <c r="AC741" s="186" t="s">
        <v>1341</v>
      </c>
      <c r="AD741" s="170">
        <f>VLOOKUP(O741,CSAcctMap!A:B,2,FALSE)</f>
        <v>612530</v>
      </c>
      <c r="AE741" s="170" t="str">
        <f ca="1">VLOOKUP(AD741,CSAcctMap!B:F,5,FALSE)</f>
        <v>Vehicle Maintenance</v>
      </c>
    </row>
    <row r="742" spans="1:31" x14ac:dyDescent="0.2">
      <c r="A742" s="170" t="str">
        <f t="shared" si="22"/>
        <v>700.610030.7900.00000.000.000.000</v>
      </c>
      <c r="B742" s="184" t="s">
        <v>6959</v>
      </c>
      <c r="C742" s="185" t="s">
        <v>4649</v>
      </c>
      <c r="D742" s="186" t="s">
        <v>595</v>
      </c>
      <c r="E742" s="186" t="s">
        <v>1342</v>
      </c>
      <c r="F742" s="186" t="s">
        <v>2334</v>
      </c>
      <c r="G742" s="186" t="s">
        <v>2178</v>
      </c>
      <c r="H742" s="186" t="s">
        <v>2178</v>
      </c>
      <c r="I742" s="186" t="s">
        <v>2178</v>
      </c>
      <c r="J742" s="186" t="s">
        <v>741</v>
      </c>
      <c r="K742" s="184"/>
      <c r="L742" s="187" t="str">
        <f t="shared" si="23"/>
        <v>700.602020.6251.00000.000.0000.0000.000.0000.0000</v>
      </c>
      <c r="M742" s="187" t="s">
        <v>4268</v>
      </c>
      <c r="N742" s="191">
        <v>700</v>
      </c>
      <c r="O742" s="189">
        <v>602020</v>
      </c>
      <c r="P742" s="195" t="s">
        <v>6906</v>
      </c>
      <c r="Q742" s="191" t="s">
        <v>2334</v>
      </c>
      <c r="R742" s="195" t="s">
        <v>2178</v>
      </c>
      <c r="S742" s="191" t="s">
        <v>2202</v>
      </c>
      <c r="T742" s="191" t="s">
        <v>2202</v>
      </c>
      <c r="U742" s="190" t="s">
        <v>2178</v>
      </c>
      <c r="V742" s="167" t="s">
        <v>2202</v>
      </c>
      <c r="W742" s="167" t="s">
        <v>2202</v>
      </c>
      <c r="X742" s="170" t="s">
        <v>6907</v>
      </c>
      <c r="Y742" s="170" t="s">
        <v>6893</v>
      </c>
      <c r="Z742" s="170" t="s">
        <v>6908</v>
      </c>
      <c r="AB742" s="184" t="s">
        <v>6959</v>
      </c>
      <c r="AC742" s="186" t="s">
        <v>1342</v>
      </c>
      <c r="AD742" s="170">
        <f>VLOOKUP(O742,CSAcctMap!A:B,2,FALSE)</f>
        <v>612530</v>
      </c>
      <c r="AE742" s="170" t="str">
        <f ca="1">VLOOKUP(AD742,CSAcctMap!B:F,5,FALSE)</f>
        <v>Vehicle Maintenance</v>
      </c>
    </row>
    <row r="743" spans="1:31" x14ac:dyDescent="0.2">
      <c r="A743" s="170" t="str">
        <f t="shared" si="22"/>
        <v>700.610030.7360.00000.000.000.000</v>
      </c>
      <c r="B743" s="184" t="s">
        <v>6959</v>
      </c>
      <c r="C743" s="185" t="s">
        <v>4649</v>
      </c>
      <c r="D743" s="186" t="s">
        <v>595</v>
      </c>
      <c r="E743" s="186" t="s">
        <v>23</v>
      </c>
      <c r="F743" s="186" t="s">
        <v>2334</v>
      </c>
      <c r="G743" s="186" t="s">
        <v>2178</v>
      </c>
      <c r="H743" s="186" t="s">
        <v>2178</v>
      </c>
      <c r="I743" s="186" t="s">
        <v>2178</v>
      </c>
      <c r="J743" s="186" t="s">
        <v>6909</v>
      </c>
      <c r="K743" s="184"/>
      <c r="L743" s="187" t="str">
        <f t="shared" si="23"/>
        <v>700.602020.1601.00000.000.0000.0000.000.0000.0000</v>
      </c>
      <c r="M743" s="187" t="s">
        <v>4268</v>
      </c>
      <c r="N743" s="191">
        <v>700</v>
      </c>
      <c r="O743" s="189">
        <v>602020</v>
      </c>
      <c r="P743" s="195" t="s">
        <v>6910</v>
      </c>
      <c r="Q743" s="191" t="s">
        <v>2334</v>
      </c>
      <c r="R743" s="195" t="s">
        <v>2178</v>
      </c>
      <c r="S743" s="191" t="s">
        <v>2202</v>
      </c>
      <c r="T743" s="191" t="s">
        <v>2202</v>
      </c>
      <c r="U743" s="190" t="s">
        <v>2178</v>
      </c>
      <c r="V743" s="167" t="s">
        <v>2202</v>
      </c>
      <c r="W743" s="167" t="s">
        <v>2202</v>
      </c>
      <c r="X743" s="170" t="s">
        <v>6911</v>
      </c>
      <c r="Y743" s="170" t="s">
        <v>6893</v>
      </c>
      <c r="Z743" s="170" t="s">
        <v>6894</v>
      </c>
      <c r="AB743" s="184" t="s">
        <v>6959</v>
      </c>
      <c r="AC743" s="186" t="s">
        <v>23</v>
      </c>
      <c r="AD743" s="170">
        <f>VLOOKUP(O743,CSAcctMap!A:B,2,FALSE)</f>
        <v>612530</v>
      </c>
      <c r="AE743" s="170" t="str">
        <f ca="1">VLOOKUP(AD743,CSAcctMap!B:F,5,FALSE)</f>
        <v>Vehicle Maintenance</v>
      </c>
    </row>
    <row r="744" spans="1:31" x14ac:dyDescent="0.2">
      <c r="A744" s="170" t="str">
        <f t="shared" si="22"/>
        <v>700.610040.7350.00000.000.000.000</v>
      </c>
      <c r="B744" s="184" t="s">
        <v>6960</v>
      </c>
      <c r="C744" s="185" t="s">
        <v>4649</v>
      </c>
      <c r="D744" s="186" t="s">
        <v>4820</v>
      </c>
      <c r="E744" s="186" t="s">
        <v>22</v>
      </c>
      <c r="F744" s="186" t="s">
        <v>2334</v>
      </c>
      <c r="G744" s="186" t="s">
        <v>2178</v>
      </c>
      <c r="H744" s="186" t="s">
        <v>2178</v>
      </c>
      <c r="I744" s="186" t="s">
        <v>2178</v>
      </c>
      <c r="J744" s="186" t="s">
        <v>971</v>
      </c>
      <c r="K744" s="184"/>
      <c r="L744" s="187" t="str">
        <f t="shared" si="23"/>
        <v>700.602020.1100.00000.000.0000.0000.000.0000.0000</v>
      </c>
      <c r="M744" s="187" t="s">
        <v>4268</v>
      </c>
      <c r="N744" s="191">
        <v>700</v>
      </c>
      <c r="O744" s="189">
        <v>602020</v>
      </c>
      <c r="P744" s="195" t="s">
        <v>6891</v>
      </c>
      <c r="Q744" s="191" t="s">
        <v>2334</v>
      </c>
      <c r="R744" s="195" t="s">
        <v>2178</v>
      </c>
      <c r="S744" s="191" t="s">
        <v>2202</v>
      </c>
      <c r="T744" s="191" t="s">
        <v>2202</v>
      </c>
      <c r="U744" s="190" t="s">
        <v>2178</v>
      </c>
      <c r="V744" s="167" t="s">
        <v>2202</v>
      </c>
      <c r="W744" s="167" t="s">
        <v>2202</v>
      </c>
      <c r="X744" s="170" t="s">
        <v>6892</v>
      </c>
      <c r="Y744" s="170" t="s">
        <v>6893</v>
      </c>
      <c r="Z744" s="170" t="s">
        <v>6894</v>
      </c>
      <c r="AB744" s="184" t="s">
        <v>6960</v>
      </c>
      <c r="AC744" s="186" t="s">
        <v>22</v>
      </c>
      <c r="AD744" s="170">
        <f>VLOOKUP(O744,CSAcctMap!A:B,2,FALSE)</f>
        <v>612530</v>
      </c>
      <c r="AE744" s="170" t="str">
        <f ca="1">VLOOKUP(AD744,CSAcctMap!B:F,5,FALSE)</f>
        <v>Vehicle Maintenance</v>
      </c>
    </row>
    <row r="745" spans="1:31" x14ac:dyDescent="0.2">
      <c r="A745" s="170" t="str">
        <f t="shared" si="22"/>
        <v>700.610040.7710.00000.000.000.000</v>
      </c>
      <c r="B745" s="184" t="s">
        <v>6960</v>
      </c>
      <c r="C745" s="185" t="s">
        <v>4649</v>
      </c>
      <c r="D745" s="186" t="s">
        <v>4820</v>
      </c>
      <c r="E745" s="186" t="s">
        <v>1340</v>
      </c>
      <c r="F745" s="186" t="s">
        <v>2334</v>
      </c>
      <c r="G745" s="186" t="s">
        <v>2178</v>
      </c>
      <c r="H745" s="186" t="s">
        <v>2178</v>
      </c>
      <c r="I745" s="186" t="s">
        <v>2178</v>
      </c>
      <c r="J745" s="186" t="s">
        <v>6903</v>
      </c>
      <c r="K745" s="184"/>
      <c r="L745" s="187" t="str">
        <f t="shared" si="23"/>
        <v>700.602020.3812.00000.000.0000.0000.000.0000.0000</v>
      </c>
      <c r="M745" s="187" t="s">
        <v>4268</v>
      </c>
      <c r="N745" s="191">
        <v>700</v>
      </c>
      <c r="O745" s="189">
        <v>602020</v>
      </c>
      <c r="P745" s="195" t="s">
        <v>6846</v>
      </c>
      <c r="Q745" s="191" t="s">
        <v>2334</v>
      </c>
      <c r="R745" s="195" t="s">
        <v>2178</v>
      </c>
      <c r="S745" s="191" t="s">
        <v>2202</v>
      </c>
      <c r="T745" s="191" t="s">
        <v>2202</v>
      </c>
      <c r="U745" s="190" t="s">
        <v>2178</v>
      </c>
      <c r="V745" s="167" t="s">
        <v>2202</v>
      </c>
      <c r="W745" s="167" t="s">
        <v>2202</v>
      </c>
      <c r="X745" s="170" t="s">
        <v>2111</v>
      </c>
      <c r="Y745" s="170" t="s">
        <v>6893</v>
      </c>
      <c r="Z745" s="170" t="s">
        <v>6904</v>
      </c>
      <c r="AB745" s="184" t="s">
        <v>6960</v>
      </c>
      <c r="AC745" s="186" t="s">
        <v>1340</v>
      </c>
      <c r="AD745" s="170">
        <f>VLOOKUP(O745,CSAcctMap!A:B,2,FALSE)</f>
        <v>612530</v>
      </c>
      <c r="AE745" s="170" t="str">
        <f ca="1">VLOOKUP(AD745,CSAcctMap!B:F,5,FALSE)</f>
        <v>Vehicle Maintenance</v>
      </c>
    </row>
    <row r="746" spans="1:31" x14ac:dyDescent="0.2">
      <c r="A746" s="170" t="str">
        <f t="shared" si="22"/>
        <v>700.610040.7760.00000.000.000.000</v>
      </c>
      <c r="B746" s="184" t="s">
        <v>6960</v>
      </c>
      <c r="C746" s="185" t="s">
        <v>4649</v>
      </c>
      <c r="D746" s="186" t="s">
        <v>4820</v>
      </c>
      <c r="E746" s="186" t="s">
        <v>1341</v>
      </c>
      <c r="F746" s="186" t="s">
        <v>2334</v>
      </c>
      <c r="G746" s="186" t="s">
        <v>2178</v>
      </c>
      <c r="H746" s="186" t="s">
        <v>2178</v>
      </c>
      <c r="I746" s="186" t="s">
        <v>2178</v>
      </c>
      <c r="J746" s="186" t="s">
        <v>6905</v>
      </c>
      <c r="K746" s="184"/>
      <c r="L746" s="187" t="str">
        <f t="shared" si="23"/>
        <v>700.602020.3800.00000.000.0000.0000.000.0000.0000</v>
      </c>
      <c r="M746" s="187" t="s">
        <v>4268</v>
      </c>
      <c r="N746" s="191">
        <v>700</v>
      </c>
      <c r="O746" s="189">
        <v>602020</v>
      </c>
      <c r="P746" s="195" t="s">
        <v>6840</v>
      </c>
      <c r="Q746" s="191" t="s">
        <v>2334</v>
      </c>
      <c r="R746" s="195" t="s">
        <v>2178</v>
      </c>
      <c r="S746" s="191" t="s">
        <v>2202</v>
      </c>
      <c r="T746" s="191" t="s">
        <v>2202</v>
      </c>
      <c r="U746" s="190" t="s">
        <v>2178</v>
      </c>
      <c r="V746" s="167" t="s">
        <v>2202</v>
      </c>
      <c r="W746" s="167" t="s">
        <v>2202</v>
      </c>
      <c r="X746" s="170" t="s">
        <v>6843</v>
      </c>
      <c r="Y746" s="170" t="s">
        <v>6893</v>
      </c>
      <c r="Z746" s="170" t="s">
        <v>6904</v>
      </c>
      <c r="AB746" s="184" t="s">
        <v>6960</v>
      </c>
      <c r="AC746" s="186" t="s">
        <v>1341</v>
      </c>
      <c r="AD746" s="170">
        <f>VLOOKUP(O746,CSAcctMap!A:B,2,FALSE)</f>
        <v>612530</v>
      </c>
      <c r="AE746" s="170" t="str">
        <f ca="1">VLOOKUP(AD746,CSAcctMap!B:F,5,FALSE)</f>
        <v>Vehicle Maintenance</v>
      </c>
    </row>
    <row r="747" spans="1:31" x14ac:dyDescent="0.2">
      <c r="A747" s="170" t="str">
        <f t="shared" si="22"/>
        <v>700.610040.7900.00000.000.000.000</v>
      </c>
      <c r="B747" s="184" t="s">
        <v>6960</v>
      </c>
      <c r="C747" s="185" t="s">
        <v>4649</v>
      </c>
      <c r="D747" s="186" t="s">
        <v>4820</v>
      </c>
      <c r="E747" s="186" t="s">
        <v>1342</v>
      </c>
      <c r="F747" s="186" t="s">
        <v>2334</v>
      </c>
      <c r="G747" s="186" t="s">
        <v>2178</v>
      </c>
      <c r="H747" s="186" t="s">
        <v>2178</v>
      </c>
      <c r="I747" s="186" t="s">
        <v>2178</v>
      </c>
      <c r="J747" s="186" t="s">
        <v>741</v>
      </c>
      <c r="K747" s="184"/>
      <c r="L747" s="187" t="str">
        <f t="shared" si="23"/>
        <v>700.602020.6251.00000.000.0000.0000.000.0000.0000</v>
      </c>
      <c r="M747" s="187" t="s">
        <v>4268</v>
      </c>
      <c r="N747" s="191">
        <v>700</v>
      </c>
      <c r="O747" s="189">
        <v>602020</v>
      </c>
      <c r="P747" s="195" t="s">
        <v>6906</v>
      </c>
      <c r="Q747" s="191" t="s">
        <v>2334</v>
      </c>
      <c r="R747" s="195" t="s">
        <v>2178</v>
      </c>
      <c r="S747" s="191" t="s">
        <v>2202</v>
      </c>
      <c r="T747" s="191" t="s">
        <v>2202</v>
      </c>
      <c r="U747" s="190" t="s">
        <v>2178</v>
      </c>
      <c r="V747" s="167" t="s">
        <v>2202</v>
      </c>
      <c r="W747" s="167" t="s">
        <v>2202</v>
      </c>
      <c r="X747" s="170" t="s">
        <v>6907</v>
      </c>
      <c r="Y747" s="170" t="s">
        <v>6893</v>
      </c>
      <c r="Z747" s="170" t="s">
        <v>6908</v>
      </c>
      <c r="AB747" s="184" t="s">
        <v>6960</v>
      </c>
      <c r="AC747" s="186" t="s">
        <v>1342</v>
      </c>
      <c r="AD747" s="170">
        <f>VLOOKUP(O747,CSAcctMap!A:B,2,FALSE)</f>
        <v>612530</v>
      </c>
      <c r="AE747" s="170" t="str">
        <f ca="1">VLOOKUP(AD747,CSAcctMap!B:F,5,FALSE)</f>
        <v>Vehicle Maintenance</v>
      </c>
    </row>
    <row r="748" spans="1:31" x14ac:dyDescent="0.2">
      <c r="A748" s="170" t="str">
        <f t="shared" si="22"/>
        <v>700.610040.7360.00000.000.000.000</v>
      </c>
      <c r="B748" s="184" t="s">
        <v>6960</v>
      </c>
      <c r="C748" s="185" t="s">
        <v>4649</v>
      </c>
      <c r="D748" s="186" t="s">
        <v>4820</v>
      </c>
      <c r="E748" s="186" t="s">
        <v>23</v>
      </c>
      <c r="F748" s="186" t="s">
        <v>2334</v>
      </c>
      <c r="G748" s="186" t="s">
        <v>2178</v>
      </c>
      <c r="H748" s="186" t="s">
        <v>2178</v>
      </c>
      <c r="I748" s="186" t="s">
        <v>2178</v>
      </c>
      <c r="J748" s="186" t="s">
        <v>6909</v>
      </c>
      <c r="K748" s="184"/>
      <c r="L748" s="187" t="str">
        <f t="shared" si="23"/>
        <v>700.602020.1601.00000.000.0000.0000.000.0000.0000</v>
      </c>
      <c r="M748" s="187" t="s">
        <v>4268</v>
      </c>
      <c r="N748" s="191">
        <v>700</v>
      </c>
      <c r="O748" s="189">
        <v>602020</v>
      </c>
      <c r="P748" s="195" t="s">
        <v>6910</v>
      </c>
      <c r="Q748" s="191" t="s">
        <v>2334</v>
      </c>
      <c r="R748" s="195" t="s">
        <v>2178</v>
      </c>
      <c r="S748" s="191" t="s">
        <v>2202</v>
      </c>
      <c r="T748" s="191" t="s">
        <v>2202</v>
      </c>
      <c r="U748" s="190" t="s">
        <v>2178</v>
      </c>
      <c r="V748" s="167" t="s">
        <v>2202</v>
      </c>
      <c r="W748" s="167" t="s">
        <v>2202</v>
      </c>
      <c r="X748" s="170" t="s">
        <v>6911</v>
      </c>
      <c r="Y748" s="170" t="s">
        <v>6893</v>
      </c>
      <c r="Z748" s="170" t="s">
        <v>6894</v>
      </c>
      <c r="AB748" s="184" t="s">
        <v>6960</v>
      </c>
      <c r="AC748" s="186" t="s">
        <v>23</v>
      </c>
      <c r="AD748" s="170">
        <f>VLOOKUP(O748,CSAcctMap!A:B,2,FALSE)</f>
        <v>612530</v>
      </c>
      <c r="AE748" s="170" t="str">
        <f ca="1">VLOOKUP(AD748,CSAcctMap!B:F,5,FALSE)</f>
        <v>Vehicle Maintenance</v>
      </c>
    </row>
    <row r="749" spans="1:31" x14ac:dyDescent="0.2">
      <c r="A749" s="170" t="str">
        <f t="shared" si="22"/>
        <v>700.610050.7350.00000.000.000.000</v>
      </c>
      <c r="B749" s="184" t="s">
        <v>6961</v>
      </c>
      <c r="C749" s="185" t="s">
        <v>4649</v>
      </c>
      <c r="D749" s="186" t="s">
        <v>596</v>
      </c>
      <c r="E749" s="186" t="s">
        <v>22</v>
      </c>
      <c r="F749" s="186" t="s">
        <v>2334</v>
      </c>
      <c r="G749" s="186" t="s">
        <v>2178</v>
      </c>
      <c r="H749" s="186" t="s">
        <v>2178</v>
      </c>
      <c r="I749" s="186" t="s">
        <v>2178</v>
      </c>
      <c r="J749" s="186" t="s">
        <v>971</v>
      </c>
      <c r="K749" s="184"/>
      <c r="L749" s="187" t="str">
        <f t="shared" si="23"/>
        <v>700.602030.1100.00000.000.0000.0000.000.0000.0000</v>
      </c>
      <c r="M749" s="187" t="s">
        <v>6962</v>
      </c>
      <c r="N749" s="191">
        <v>700</v>
      </c>
      <c r="O749" s="189">
        <v>602030</v>
      </c>
      <c r="P749" s="195" t="s">
        <v>6891</v>
      </c>
      <c r="Q749" s="191" t="s">
        <v>2334</v>
      </c>
      <c r="R749" s="195" t="s">
        <v>2178</v>
      </c>
      <c r="S749" s="191" t="s">
        <v>2202</v>
      </c>
      <c r="T749" s="191" t="s">
        <v>2202</v>
      </c>
      <c r="U749" s="190" t="s">
        <v>2178</v>
      </c>
      <c r="V749" s="167" t="s">
        <v>2202</v>
      </c>
      <c r="W749" s="167" t="s">
        <v>2202</v>
      </c>
      <c r="X749" s="170" t="s">
        <v>6892</v>
      </c>
      <c r="Y749" s="170" t="s">
        <v>6893</v>
      </c>
      <c r="Z749" s="170" t="s">
        <v>6894</v>
      </c>
      <c r="AB749" s="184" t="s">
        <v>6961</v>
      </c>
      <c r="AC749" s="186" t="s">
        <v>22</v>
      </c>
      <c r="AD749" s="170">
        <f>VLOOKUP(O749,CSAcctMap!A:B,2,FALSE)</f>
        <v>610050</v>
      </c>
      <c r="AE749" s="170" t="str">
        <f ca="1">VLOOKUP(AD749,CSAcctMap!B:F,5,FALSE)</f>
        <v>M&amp;E Business Meetings (50%)</v>
      </c>
    </row>
    <row r="750" spans="1:31" x14ac:dyDescent="0.2">
      <c r="A750" s="170" t="str">
        <f t="shared" si="22"/>
        <v>700.610050.7410.00000.000.000.000</v>
      </c>
      <c r="B750" s="184" t="s">
        <v>6961</v>
      </c>
      <c r="C750" s="185" t="s">
        <v>4649</v>
      </c>
      <c r="D750" s="186" t="s">
        <v>596</v>
      </c>
      <c r="E750" s="186" t="s">
        <v>1337</v>
      </c>
      <c r="F750" s="186" t="s">
        <v>2334</v>
      </c>
      <c r="G750" s="186" t="s">
        <v>2178</v>
      </c>
      <c r="H750" s="186" t="s">
        <v>2178</v>
      </c>
      <c r="I750" s="186" t="s">
        <v>2178</v>
      </c>
      <c r="J750" s="186" t="s">
        <v>3768</v>
      </c>
      <c r="K750" s="184"/>
      <c r="L750" s="187" t="str">
        <f t="shared" si="23"/>
        <v>700.602030.6051.00000.000.0000.0000.000.0000.0000</v>
      </c>
      <c r="M750" s="187" t="s">
        <v>6962</v>
      </c>
      <c r="N750" s="191">
        <v>700</v>
      </c>
      <c r="O750" s="189">
        <v>602030</v>
      </c>
      <c r="P750" s="195" t="s">
        <v>6895</v>
      </c>
      <c r="Q750" s="191" t="s">
        <v>2334</v>
      </c>
      <c r="R750" s="195" t="s">
        <v>2178</v>
      </c>
      <c r="S750" s="191" t="s">
        <v>2202</v>
      </c>
      <c r="T750" s="191" t="s">
        <v>2202</v>
      </c>
      <c r="U750" s="190" t="s">
        <v>2178</v>
      </c>
      <c r="V750" s="167" t="s">
        <v>2202</v>
      </c>
      <c r="W750" s="167" t="s">
        <v>2202</v>
      </c>
      <c r="X750" s="170" t="s">
        <v>6896</v>
      </c>
      <c r="Y750" s="170" t="s">
        <v>6893</v>
      </c>
      <c r="Z750" s="170" t="s">
        <v>6896</v>
      </c>
      <c r="AB750" s="184" t="s">
        <v>6961</v>
      </c>
      <c r="AC750" s="186" t="s">
        <v>1337</v>
      </c>
      <c r="AD750" s="170">
        <f>VLOOKUP(O750,CSAcctMap!A:B,2,FALSE)</f>
        <v>610050</v>
      </c>
      <c r="AE750" s="170" t="str">
        <f ca="1">VLOOKUP(AD750,CSAcctMap!B:F,5,FALSE)</f>
        <v>M&amp;E Business Meetings (50%)</v>
      </c>
    </row>
    <row r="751" spans="1:31" x14ac:dyDescent="0.2">
      <c r="A751" s="170" t="str">
        <f t="shared" si="22"/>
        <v>700.610050.7520.00000.000.000.000</v>
      </c>
      <c r="B751" s="184" t="s">
        <v>6961</v>
      </c>
      <c r="C751" s="185" t="s">
        <v>4649</v>
      </c>
      <c r="D751" s="186" t="s">
        <v>596</v>
      </c>
      <c r="E751" s="186" t="s">
        <v>24</v>
      </c>
      <c r="F751" s="186" t="s">
        <v>2334</v>
      </c>
      <c r="G751" s="186" t="s">
        <v>2178</v>
      </c>
      <c r="H751" s="186" t="s">
        <v>2178</v>
      </c>
      <c r="I751" s="186" t="s">
        <v>2178</v>
      </c>
      <c r="J751" s="186" t="s">
        <v>3763</v>
      </c>
      <c r="K751" s="184"/>
      <c r="L751" s="187" t="str">
        <f t="shared" si="23"/>
        <v>700.602030.6201.00000.000.0000.0000.000.0000.0000</v>
      </c>
      <c r="M751" s="187" t="s">
        <v>6962</v>
      </c>
      <c r="N751" s="191">
        <v>700</v>
      </c>
      <c r="O751" s="189">
        <v>602030</v>
      </c>
      <c r="P751" s="195" t="s">
        <v>6897</v>
      </c>
      <c r="Q751" s="191" t="s">
        <v>2334</v>
      </c>
      <c r="R751" s="195" t="s">
        <v>2178</v>
      </c>
      <c r="S751" s="191" t="s">
        <v>2202</v>
      </c>
      <c r="T751" s="191" t="s">
        <v>2202</v>
      </c>
      <c r="U751" s="190" t="s">
        <v>2178</v>
      </c>
      <c r="V751" s="167" t="s">
        <v>2202</v>
      </c>
      <c r="W751" s="167" t="s">
        <v>2202</v>
      </c>
      <c r="X751" s="170" t="s">
        <v>6898</v>
      </c>
      <c r="Y751" s="170" t="s">
        <v>6893</v>
      </c>
      <c r="Z751" s="170" t="s">
        <v>6898</v>
      </c>
      <c r="AB751" s="184" t="s">
        <v>6961</v>
      </c>
      <c r="AC751" s="186" t="s">
        <v>24</v>
      </c>
      <c r="AD751" s="170">
        <f>VLOOKUP(O751,CSAcctMap!A:B,2,FALSE)</f>
        <v>610050</v>
      </c>
      <c r="AE751" s="170" t="str">
        <f ca="1">VLOOKUP(AD751,CSAcctMap!B:F,5,FALSE)</f>
        <v>M&amp;E Business Meetings (50%)</v>
      </c>
    </row>
    <row r="752" spans="1:31" x14ac:dyDescent="0.2">
      <c r="A752" s="170" t="str">
        <f t="shared" si="22"/>
        <v>700.610050.7551.00000.000.000.000</v>
      </c>
      <c r="B752" s="184" t="s">
        <v>6961</v>
      </c>
      <c r="C752" s="185" t="s">
        <v>4649</v>
      </c>
      <c r="D752" s="186" t="s">
        <v>596</v>
      </c>
      <c r="E752" s="186" t="s">
        <v>1334</v>
      </c>
      <c r="F752" s="186" t="s">
        <v>2334</v>
      </c>
      <c r="G752" s="186" t="s">
        <v>2178</v>
      </c>
      <c r="H752" s="186" t="s">
        <v>2178</v>
      </c>
      <c r="I752" s="186" t="s">
        <v>2178</v>
      </c>
      <c r="J752" s="186" t="s">
        <v>974</v>
      </c>
      <c r="K752" s="184"/>
      <c r="L752" s="187" t="str">
        <f t="shared" si="23"/>
        <v>700.602030.6015.00000.000.0000.0000.000.0000.0000</v>
      </c>
      <c r="M752" s="187" t="s">
        <v>6962</v>
      </c>
      <c r="N752" s="191">
        <v>700</v>
      </c>
      <c r="O752" s="189">
        <v>602030</v>
      </c>
      <c r="P752" s="195" t="s">
        <v>6901</v>
      </c>
      <c r="Q752" s="191" t="s">
        <v>2334</v>
      </c>
      <c r="R752" s="195" t="s">
        <v>2178</v>
      </c>
      <c r="S752" s="191" t="s">
        <v>2202</v>
      </c>
      <c r="T752" s="191" t="s">
        <v>2202</v>
      </c>
      <c r="U752" s="190" t="s">
        <v>2178</v>
      </c>
      <c r="V752" s="167" t="s">
        <v>2202</v>
      </c>
      <c r="W752" s="167" t="s">
        <v>2202</v>
      </c>
      <c r="X752" s="170" t="s">
        <v>6902</v>
      </c>
      <c r="Y752" s="170" t="s">
        <v>6893</v>
      </c>
      <c r="Z752" s="170" t="s">
        <v>6902</v>
      </c>
      <c r="AB752" s="184" t="s">
        <v>6961</v>
      </c>
      <c r="AC752" s="186" t="s">
        <v>1334</v>
      </c>
      <c r="AD752" s="170">
        <f>VLOOKUP(O752,CSAcctMap!A:B,2,FALSE)</f>
        <v>610050</v>
      </c>
      <c r="AE752" s="170" t="str">
        <f ca="1">VLOOKUP(AD752,CSAcctMap!B:F,5,FALSE)</f>
        <v>M&amp;E Business Meetings (50%)</v>
      </c>
    </row>
    <row r="753" spans="1:31" x14ac:dyDescent="0.2">
      <c r="A753" s="170" t="str">
        <f t="shared" si="22"/>
        <v>700.610050.7710.00000.000.000.000</v>
      </c>
      <c r="B753" s="184" t="s">
        <v>6961</v>
      </c>
      <c r="C753" s="185" t="s">
        <v>4649</v>
      </c>
      <c r="D753" s="186" t="s">
        <v>596</v>
      </c>
      <c r="E753" s="186" t="s">
        <v>1340</v>
      </c>
      <c r="F753" s="186" t="s">
        <v>2334</v>
      </c>
      <c r="G753" s="186" t="s">
        <v>2178</v>
      </c>
      <c r="H753" s="186" t="s">
        <v>2178</v>
      </c>
      <c r="I753" s="186" t="s">
        <v>2178</v>
      </c>
      <c r="J753" s="186" t="s">
        <v>6903</v>
      </c>
      <c r="K753" s="184"/>
      <c r="L753" s="187" t="str">
        <f t="shared" si="23"/>
        <v>700.602030.3812.00000.000.0000.0000.000.0000.0000</v>
      </c>
      <c r="M753" s="187" t="s">
        <v>6962</v>
      </c>
      <c r="N753" s="191">
        <v>700</v>
      </c>
      <c r="O753" s="189">
        <v>602030</v>
      </c>
      <c r="P753" s="195" t="s">
        <v>6846</v>
      </c>
      <c r="Q753" s="191" t="s">
        <v>2334</v>
      </c>
      <c r="R753" s="195" t="s">
        <v>2178</v>
      </c>
      <c r="S753" s="191" t="s">
        <v>2202</v>
      </c>
      <c r="T753" s="191" t="s">
        <v>2202</v>
      </c>
      <c r="U753" s="190" t="s">
        <v>2178</v>
      </c>
      <c r="V753" s="167" t="s">
        <v>2202</v>
      </c>
      <c r="W753" s="167" t="s">
        <v>2202</v>
      </c>
      <c r="X753" s="170" t="s">
        <v>2111</v>
      </c>
      <c r="Y753" s="170" t="s">
        <v>6893</v>
      </c>
      <c r="Z753" s="170" t="s">
        <v>6904</v>
      </c>
      <c r="AB753" s="184" t="s">
        <v>6961</v>
      </c>
      <c r="AC753" s="186" t="s">
        <v>1340</v>
      </c>
      <c r="AD753" s="170">
        <f>VLOOKUP(O753,CSAcctMap!A:B,2,FALSE)</f>
        <v>610050</v>
      </c>
      <c r="AE753" s="170" t="str">
        <f ca="1">VLOOKUP(AD753,CSAcctMap!B:F,5,FALSE)</f>
        <v>M&amp;E Business Meetings (50%)</v>
      </c>
    </row>
    <row r="754" spans="1:31" x14ac:dyDescent="0.2">
      <c r="A754" s="170" t="str">
        <f t="shared" si="22"/>
        <v>700.610050.7760.00000.000.000.000</v>
      </c>
      <c r="B754" s="184" t="s">
        <v>6961</v>
      </c>
      <c r="C754" s="185" t="s">
        <v>4649</v>
      </c>
      <c r="D754" s="186" t="s">
        <v>596</v>
      </c>
      <c r="E754" s="186" t="s">
        <v>1341</v>
      </c>
      <c r="F754" s="186" t="s">
        <v>2334</v>
      </c>
      <c r="G754" s="186" t="s">
        <v>2178</v>
      </c>
      <c r="H754" s="186" t="s">
        <v>2178</v>
      </c>
      <c r="I754" s="186" t="s">
        <v>2178</v>
      </c>
      <c r="J754" s="186" t="s">
        <v>6905</v>
      </c>
      <c r="K754" s="184"/>
      <c r="L754" s="187" t="str">
        <f t="shared" si="23"/>
        <v>700.602030.3800.00000.000.0000.0000.000.0000.0000</v>
      </c>
      <c r="M754" s="187" t="s">
        <v>6962</v>
      </c>
      <c r="N754" s="191">
        <v>700</v>
      </c>
      <c r="O754" s="189">
        <v>602030</v>
      </c>
      <c r="P754" s="195" t="s">
        <v>6840</v>
      </c>
      <c r="Q754" s="191" t="s">
        <v>2334</v>
      </c>
      <c r="R754" s="195" t="s">
        <v>2178</v>
      </c>
      <c r="S754" s="191" t="s">
        <v>2202</v>
      </c>
      <c r="T754" s="191" t="s">
        <v>2202</v>
      </c>
      <c r="U754" s="190" t="s">
        <v>2178</v>
      </c>
      <c r="V754" s="167" t="s">
        <v>2202</v>
      </c>
      <c r="W754" s="167" t="s">
        <v>2202</v>
      </c>
      <c r="X754" s="170" t="s">
        <v>6843</v>
      </c>
      <c r="Y754" s="170" t="s">
        <v>6893</v>
      </c>
      <c r="Z754" s="170" t="s">
        <v>6904</v>
      </c>
      <c r="AB754" s="184" t="s">
        <v>6961</v>
      </c>
      <c r="AC754" s="186" t="s">
        <v>1341</v>
      </c>
      <c r="AD754" s="170">
        <f>VLOOKUP(O754,CSAcctMap!A:B,2,FALSE)</f>
        <v>610050</v>
      </c>
      <c r="AE754" s="170" t="str">
        <f ca="1">VLOOKUP(AD754,CSAcctMap!B:F,5,FALSE)</f>
        <v>M&amp;E Business Meetings (50%)</v>
      </c>
    </row>
    <row r="755" spans="1:31" x14ac:dyDescent="0.2">
      <c r="A755" s="170" t="str">
        <f t="shared" si="22"/>
        <v>700.610050.7900.00000.000.000.000</v>
      </c>
      <c r="B755" s="184" t="s">
        <v>6961</v>
      </c>
      <c r="C755" s="185" t="s">
        <v>4649</v>
      </c>
      <c r="D755" s="186" t="s">
        <v>596</v>
      </c>
      <c r="E755" s="186" t="s">
        <v>1342</v>
      </c>
      <c r="F755" s="186" t="s">
        <v>2334</v>
      </c>
      <c r="G755" s="186" t="s">
        <v>2178</v>
      </c>
      <c r="H755" s="186" t="s">
        <v>2178</v>
      </c>
      <c r="I755" s="186" t="s">
        <v>2178</v>
      </c>
      <c r="J755" s="186" t="s">
        <v>741</v>
      </c>
      <c r="K755" s="184"/>
      <c r="L755" s="187" t="str">
        <f t="shared" si="23"/>
        <v>700.602030.6251.00000.000.0000.0000.000.0000.0000</v>
      </c>
      <c r="M755" s="187" t="s">
        <v>6962</v>
      </c>
      <c r="N755" s="191">
        <v>700</v>
      </c>
      <c r="O755" s="189">
        <v>602030</v>
      </c>
      <c r="P755" s="195" t="s">
        <v>6906</v>
      </c>
      <c r="Q755" s="191" t="s">
        <v>2334</v>
      </c>
      <c r="R755" s="195" t="s">
        <v>2178</v>
      </c>
      <c r="S755" s="191" t="s">
        <v>2202</v>
      </c>
      <c r="T755" s="191" t="s">
        <v>2202</v>
      </c>
      <c r="U755" s="190" t="s">
        <v>2178</v>
      </c>
      <c r="V755" s="167" t="s">
        <v>2202</v>
      </c>
      <c r="W755" s="167" t="s">
        <v>2202</v>
      </c>
      <c r="X755" s="170" t="s">
        <v>6907</v>
      </c>
      <c r="Y755" s="170" t="s">
        <v>6893</v>
      </c>
      <c r="Z755" s="170" t="s">
        <v>6908</v>
      </c>
      <c r="AB755" s="184" t="s">
        <v>6961</v>
      </c>
      <c r="AC755" s="186" t="s">
        <v>1342</v>
      </c>
      <c r="AD755" s="170">
        <f>VLOOKUP(O755,CSAcctMap!A:B,2,FALSE)</f>
        <v>610050</v>
      </c>
      <c r="AE755" s="170" t="str">
        <f ca="1">VLOOKUP(AD755,CSAcctMap!B:F,5,FALSE)</f>
        <v>M&amp;E Business Meetings (50%)</v>
      </c>
    </row>
    <row r="756" spans="1:31" x14ac:dyDescent="0.2">
      <c r="A756" s="170" t="str">
        <f t="shared" si="22"/>
        <v>700.610050.7360.00000.000.000.000</v>
      </c>
      <c r="B756" s="184" t="s">
        <v>6961</v>
      </c>
      <c r="C756" s="185" t="s">
        <v>4649</v>
      </c>
      <c r="D756" s="186" t="s">
        <v>596</v>
      </c>
      <c r="E756" s="186" t="s">
        <v>23</v>
      </c>
      <c r="F756" s="186" t="s">
        <v>2334</v>
      </c>
      <c r="G756" s="186" t="s">
        <v>2178</v>
      </c>
      <c r="H756" s="186" t="s">
        <v>2178</v>
      </c>
      <c r="I756" s="186" t="s">
        <v>2178</v>
      </c>
      <c r="J756" s="186" t="s">
        <v>6909</v>
      </c>
      <c r="K756" s="184"/>
      <c r="L756" s="187" t="str">
        <f t="shared" si="23"/>
        <v>700.602030.1601.00000.000.0000.0000.000.0000.0000</v>
      </c>
      <c r="M756" s="187" t="s">
        <v>6962</v>
      </c>
      <c r="N756" s="191">
        <v>700</v>
      </c>
      <c r="O756" s="189">
        <v>602030</v>
      </c>
      <c r="P756" s="195" t="s">
        <v>6910</v>
      </c>
      <c r="Q756" s="191" t="s">
        <v>2334</v>
      </c>
      <c r="R756" s="195" t="s">
        <v>2178</v>
      </c>
      <c r="S756" s="191" t="s">
        <v>2202</v>
      </c>
      <c r="T756" s="191" t="s">
        <v>2202</v>
      </c>
      <c r="U756" s="190" t="s">
        <v>2178</v>
      </c>
      <c r="V756" s="167" t="s">
        <v>2202</v>
      </c>
      <c r="W756" s="167" t="s">
        <v>2202</v>
      </c>
      <c r="X756" s="170" t="s">
        <v>6911</v>
      </c>
      <c r="Y756" s="170" t="s">
        <v>6893</v>
      </c>
      <c r="Z756" s="170" t="s">
        <v>6894</v>
      </c>
      <c r="AB756" s="184" t="s">
        <v>6961</v>
      </c>
      <c r="AC756" s="186" t="s">
        <v>23</v>
      </c>
      <c r="AD756" s="170">
        <f>VLOOKUP(O756,CSAcctMap!A:B,2,FALSE)</f>
        <v>610050</v>
      </c>
      <c r="AE756" s="170" t="str">
        <f ca="1">VLOOKUP(AD756,CSAcctMap!B:F,5,FALSE)</f>
        <v>M&amp;E Business Meetings (50%)</v>
      </c>
    </row>
    <row r="757" spans="1:31" x14ac:dyDescent="0.2">
      <c r="A757" s="170" t="str">
        <f t="shared" si="22"/>
        <v>700.610075.7350.00000.000.000.000</v>
      </c>
      <c r="B757" s="184" t="s">
        <v>6963</v>
      </c>
      <c r="C757" s="185" t="s">
        <v>4649</v>
      </c>
      <c r="D757" s="186" t="s">
        <v>3370</v>
      </c>
      <c r="E757" s="186" t="s">
        <v>22</v>
      </c>
      <c r="F757" s="186" t="s">
        <v>2334</v>
      </c>
      <c r="G757" s="186" t="s">
        <v>2178</v>
      </c>
      <c r="H757" s="186" t="s">
        <v>2178</v>
      </c>
      <c r="I757" s="186" t="s">
        <v>2178</v>
      </c>
      <c r="J757" s="186" t="s">
        <v>971</v>
      </c>
      <c r="K757" s="184"/>
      <c r="L757" s="187" t="str">
        <f t="shared" si="23"/>
        <v>700.602035.1100.00000.000.0000.0000.000.0000.0000</v>
      </c>
      <c r="M757" s="187" t="s">
        <v>6964</v>
      </c>
      <c r="N757" s="191">
        <v>700</v>
      </c>
      <c r="O757" s="189">
        <v>602035</v>
      </c>
      <c r="P757" s="195" t="s">
        <v>6891</v>
      </c>
      <c r="Q757" s="191" t="s">
        <v>2334</v>
      </c>
      <c r="R757" s="195" t="s">
        <v>2178</v>
      </c>
      <c r="S757" s="191" t="s">
        <v>2202</v>
      </c>
      <c r="T757" s="191" t="s">
        <v>2202</v>
      </c>
      <c r="U757" s="190" t="s">
        <v>2178</v>
      </c>
      <c r="V757" s="167" t="s">
        <v>2202</v>
      </c>
      <c r="W757" s="167" t="s">
        <v>2202</v>
      </c>
      <c r="X757" s="170" t="s">
        <v>6892</v>
      </c>
      <c r="Y757" s="170" t="s">
        <v>6893</v>
      </c>
      <c r="Z757" s="170" t="s">
        <v>6894</v>
      </c>
      <c r="AB757" s="184" t="s">
        <v>6963</v>
      </c>
      <c r="AC757" s="186" t="s">
        <v>22</v>
      </c>
      <c r="AD757" s="170">
        <f>VLOOKUP(O757,CSAcctMap!A:B,2,FALSE)</f>
        <v>610075</v>
      </c>
      <c r="AE757" s="170" t="str">
        <f ca="1">VLOOKUP(AD757,CSAcctMap!B:F,5,FALSE)</f>
        <v>M&amp;E Company Functions (100%)</v>
      </c>
    </row>
    <row r="758" spans="1:31" x14ac:dyDescent="0.2">
      <c r="A758" s="170" t="str">
        <f t="shared" si="22"/>
        <v>700.610075.7551.00000.000.000.000</v>
      </c>
      <c r="B758" s="184" t="s">
        <v>6963</v>
      </c>
      <c r="C758" s="185" t="s">
        <v>4649</v>
      </c>
      <c r="D758" s="186" t="s">
        <v>3370</v>
      </c>
      <c r="E758" s="186" t="s">
        <v>1334</v>
      </c>
      <c r="F758" s="186" t="s">
        <v>2334</v>
      </c>
      <c r="G758" s="186" t="s">
        <v>2178</v>
      </c>
      <c r="H758" s="186" t="s">
        <v>2178</v>
      </c>
      <c r="I758" s="186" t="s">
        <v>2178</v>
      </c>
      <c r="J758" s="186" t="s">
        <v>974</v>
      </c>
      <c r="K758" s="184"/>
      <c r="L758" s="187" t="str">
        <f t="shared" si="23"/>
        <v>700.602035.6015.00000.000.0000.0000.000.0000.0000</v>
      </c>
      <c r="M758" s="187" t="s">
        <v>6964</v>
      </c>
      <c r="N758" s="191">
        <v>700</v>
      </c>
      <c r="O758" s="189">
        <v>602035</v>
      </c>
      <c r="P758" s="195" t="s">
        <v>6901</v>
      </c>
      <c r="Q758" s="191" t="s">
        <v>2334</v>
      </c>
      <c r="R758" s="195" t="s">
        <v>2178</v>
      </c>
      <c r="S758" s="191" t="s">
        <v>2202</v>
      </c>
      <c r="T758" s="191" t="s">
        <v>2202</v>
      </c>
      <c r="U758" s="190" t="s">
        <v>2178</v>
      </c>
      <c r="V758" s="167" t="s">
        <v>2202</v>
      </c>
      <c r="W758" s="167" t="s">
        <v>2202</v>
      </c>
      <c r="X758" s="170" t="s">
        <v>6902</v>
      </c>
      <c r="Y758" s="170" t="s">
        <v>6893</v>
      </c>
      <c r="Z758" s="170" t="s">
        <v>6902</v>
      </c>
      <c r="AB758" s="184" t="s">
        <v>6963</v>
      </c>
      <c r="AC758" s="186" t="s">
        <v>1334</v>
      </c>
      <c r="AD758" s="170">
        <f>VLOOKUP(O758,CSAcctMap!A:B,2,FALSE)</f>
        <v>610075</v>
      </c>
      <c r="AE758" s="170" t="str">
        <f ca="1">VLOOKUP(AD758,CSAcctMap!B:F,5,FALSE)</f>
        <v>M&amp;E Company Functions (100%)</v>
      </c>
    </row>
    <row r="759" spans="1:31" x14ac:dyDescent="0.2">
      <c r="A759" s="170" t="str">
        <f t="shared" si="22"/>
        <v>700.610075.7900.00000.000.000.000</v>
      </c>
      <c r="B759" s="184" t="s">
        <v>6963</v>
      </c>
      <c r="C759" s="185" t="s">
        <v>4649</v>
      </c>
      <c r="D759" s="186" t="s">
        <v>3370</v>
      </c>
      <c r="E759" s="186" t="s">
        <v>1342</v>
      </c>
      <c r="F759" s="186" t="s">
        <v>2334</v>
      </c>
      <c r="G759" s="186" t="s">
        <v>2178</v>
      </c>
      <c r="H759" s="186" t="s">
        <v>2178</v>
      </c>
      <c r="I759" s="186" t="s">
        <v>2178</v>
      </c>
      <c r="J759" s="186" t="s">
        <v>741</v>
      </c>
      <c r="K759" s="184"/>
      <c r="L759" s="187" t="str">
        <f t="shared" si="23"/>
        <v>700.602035.6251.00000.000.0000.0000.000.0000.0000</v>
      </c>
      <c r="M759" s="187" t="s">
        <v>6964</v>
      </c>
      <c r="N759" s="191">
        <v>700</v>
      </c>
      <c r="O759" s="189">
        <v>602035</v>
      </c>
      <c r="P759" s="195" t="s">
        <v>6906</v>
      </c>
      <c r="Q759" s="191" t="s">
        <v>2334</v>
      </c>
      <c r="R759" s="195" t="s">
        <v>2178</v>
      </c>
      <c r="S759" s="191" t="s">
        <v>2202</v>
      </c>
      <c r="T759" s="191" t="s">
        <v>2202</v>
      </c>
      <c r="U759" s="190" t="s">
        <v>2178</v>
      </c>
      <c r="V759" s="167" t="s">
        <v>2202</v>
      </c>
      <c r="W759" s="167" t="s">
        <v>2202</v>
      </c>
      <c r="X759" s="170" t="s">
        <v>6907</v>
      </c>
      <c r="Y759" s="170" t="s">
        <v>6893</v>
      </c>
      <c r="Z759" s="170" t="s">
        <v>6908</v>
      </c>
      <c r="AB759" s="184" t="s">
        <v>6963</v>
      </c>
      <c r="AC759" s="186" t="s">
        <v>1342</v>
      </c>
      <c r="AD759" s="170">
        <f>VLOOKUP(O759,CSAcctMap!A:B,2,FALSE)</f>
        <v>610075</v>
      </c>
      <c r="AE759" s="170" t="str">
        <f ca="1">VLOOKUP(AD759,CSAcctMap!B:F,5,FALSE)</f>
        <v>M&amp;E Company Functions (100%)</v>
      </c>
    </row>
    <row r="760" spans="1:31" x14ac:dyDescent="0.2">
      <c r="A760" s="170" t="str">
        <f t="shared" si="22"/>
        <v>700.610075.7360.00000.000.000.000</v>
      </c>
      <c r="B760" s="184" t="s">
        <v>6963</v>
      </c>
      <c r="C760" s="185" t="s">
        <v>4649</v>
      </c>
      <c r="D760" s="186" t="s">
        <v>3370</v>
      </c>
      <c r="E760" s="186" t="s">
        <v>23</v>
      </c>
      <c r="F760" s="186" t="s">
        <v>2334</v>
      </c>
      <c r="G760" s="186" t="s">
        <v>2178</v>
      </c>
      <c r="H760" s="186" t="s">
        <v>2178</v>
      </c>
      <c r="I760" s="186" t="s">
        <v>2178</v>
      </c>
      <c r="J760" s="186" t="s">
        <v>6909</v>
      </c>
      <c r="K760" s="184"/>
      <c r="L760" s="187" t="str">
        <f t="shared" si="23"/>
        <v>700.602035.1601.00000.000.0000.0000.000.0000.0000</v>
      </c>
      <c r="M760" s="187" t="s">
        <v>6964</v>
      </c>
      <c r="N760" s="191">
        <v>700</v>
      </c>
      <c r="O760" s="189">
        <v>602035</v>
      </c>
      <c r="P760" s="195" t="s">
        <v>6910</v>
      </c>
      <c r="Q760" s="191" t="s">
        <v>2334</v>
      </c>
      <c r="R760" s="195" t="s">
        <v>2178</v>
      </c>
      <c r="S760" s="191" t="s">
        <v>2202</v>
      </c>
      <c r="T760" s="191" t="s">
        <v>2202</v>
      </c>
      <c r="U760" s="190" t="s">
        <v>2178</v>
      </c>
      <c r="V760" s="167" t="s">
        <v>2202</v>
      </c>
      <c r="W760" s="167" t="s">
        <v>2202</v>
      </c>
      <c r="X760" s="170" t="s">
        <v>6911</v>
      </c>
      <c r="Y760" s="170" t="s">
        <v>6893</v>
      </c>
      <c r="Z760" s="170" t="s">
        <v>6894</v>
      </c>
      <c r="AB760" s="184" t="s">
        <v>6963</v>
      </c>
      <c r="AC760" s="186" t="s">
        <v>23</v>
      </c>
      <c r="AD760" s="170">
        <f>VLOOKUP(O760,CSAcctMap!A:B,2,FALSE)</f>
        <v>610075</v>
      </c>
      <c r="AE760" s="170" t="str">
        <f ca="1">VLOOKUP(AD760,CSAcctMap!B:F,5,FALSE)</f>
        <v>M&amp;E Company Functions (100%)</v>
      </c>
    </row>
    <row r="761" spans="1:31" x14ac:dyDescent="0.2">
      <c r="A761" s="170" t="str">
        <f t="shared" si="22"/>
        <v>700.610090.7350.00000.000.000.000</v>
      </c>
      <c r="B761" s="184" t="s">
        <v>6965</v>
      </c>
      <c r="C761" s="185" t="s">
        <v>4649</v>
      </c>
      <c r="D761" s="186" t="s">
        <v>3083</v>
      </c>
      <c r="E761" s="186" t="s">
        <v>22</v>
      </c>
      <c r="F761" s="186" t="s">
        <v>2334</v>
      </c>
      <c r="G761" s="186" t="s">
        <v>2178</v>
      </c>
      <c r="H761" s="186" t="s">
        <v>2178</v>
      </c>
      <c r="I761" s="186" t="s">
        <v>2178</v>
      </c>
      <c r="J761" s="186" t="s">
        <v>971</v>
      </c>
      <c r="K761" s="184"/>
      <c r="L761" s="187" t="str">
        <f t="shared" si="23"/>
        <v>700.602025.1100.00000.000.0000.0000.000.0000.0000</v>
      </c>
      <c r="M761" s="187" t="s">
        <v>6966</v>
      </c>
      <c r="N761" s="191">
        <v>700</v>
      </c>
      <c r="O761" s="189">
        <v>602025</v>
      </c>
      <c r="P761" s="195" t="s">
        <v>6891</v>
      </c>
      <c r="Q761" s="191" t="s">
        <v>2334</v>
      </c>
      <c r="R761" s="195" t="s">
        <v>2178</v>
      </c>
      <c r="S761" s="191" t="s">
        <v>2202</v>
      </c>
      <c r="T761" s="191" t="s">
        <v>2202</v>
      </c>
      <c r="U761" s="190" t="s">
        <v>2178</v>
      </c>
      <c r="V761" s="167" t="s">
        <v>2202</v>
      </c>
      <c r="W761" s="167" t="s">
        <v>2202</v>
      </c>
      <c r="X761" s="170" t="s">
        <v>6892</v>
      </c>
      <c r="Y761" s="170" t="s">
        <v>6893</v>
      </c>
      <c r="Z761" s="170" t="s">
        <v>6894</v>
      </c>
      <c r="AB761" s="184" t="s">
        <v>6965</v>
      </c>
      <c r="AC761" s="186" t="s">
        <v>22</v>
      </c>
      <c r="AD761" s="170">
        <f>VLOOKUP(O761,CSAcctMap!A:B,2,FALSE)</f>
        <v>610090</v>
      </c>
      <c r="AE761" s="170" t="str">
        <f ca="1">VLOOKUP(AD761,CSAcctMap!B:F,5,FALSE)</f>
        <v>M&amp;E Business Travel (100%)</v>
      </c>
    </row>
    <row r="762" spans="1:31" x14ac:dyDescent="0.2">
      <c r="A762" s="170" t="str">
        <f t="shared" si="22"/>
        <v>700.610090.7410.00000.000.000.000</v>
      </c>
      <c r="B762" s="184" t="s">
        <v>6965</v>
      </c>
      <c r="C762" s="185" t="s">
        <v>4649</v>
      </c>
      <c r="D762" s="186" t="s">
        <v>3083</v>
      </c>
      <c r="E762" s="186" t="s">
        <v>1337</v>
      </c>
      <c r="F762" s="186" t="s">
        <v>2334</v>
      </c>
      <c r="G762" s="186" t="s">
        <v>2178</v>
      </c>
      <c r="H762" s="186" t="s">
        <v>2178</v>
      </c>
      <c r="I762" s="186" t="s">
        <v>2178</v>
      </c>
      <c r="J762" s="186" t="s">
        <v>3768</v>
      </c>
      <c r="K762" s="184"/>
      <c r="L762" s="187" t="str">
        <f t="shared" si="23"/>
        <v>700.602025.6051.00000.000.0000.0000.000.0000.0000</v>
      </c>
      <c r="M762" s="187" t="s">
        <v>6966</v>
      </c>
      <c r="N762" s="191">
        <v>700</v>
      </c>
      <c r="O762" s="189">
        <v>602025</v>
      </c>
      <c r="P762" s="195" t="s">
        <v>6895</v>
      </c>
      <c r="Q762" s="191" t="s">
        <v>2334</v>
      </c>
      <c r="R762" s="195" t="s">
        <v>2178</v>
      </c>
      <c r="S762" s="191" t="s">
        <v>2202</v>
      </c>
      <c r="T762" s="191" t="s">
        <v>2202</v>
      </c>
      <c r="U762" s="190" t="s">
        <v>2178</v>
      </c>
      <c r="V762" s="167" t="s">
        <v>2202</v>
      </c>
      <c r="W762" s="167" t="s">
        <v>2202</v>
      </c>
      <c r="X762" s="170" t="s">
        <v>6896</v>
      </c>
      <c r="Y762" s="170" t="s">
        <v>6893</v>
      </c>
      <c r="Z762" s="170" t="s">
        <v>6896</v>
      </c>
      <c r="AB762" s="184" t="s">
        <v>6965</v>
      </c>
      <c r="AC762" s="186" t="s">
        <v>1337</v>
      </c>
      <c r="AD762" s="170">
        <f>VLOOKUP(O762,CSAcctMap!A:B,2,FALSE)</f>
        <v>610090</v>
      </c>
      <c r="AE762" s="170" t="str">
        <f ca="1">VLOOKUP(AD762,CSAcctMap!B:F,5,FALSE)</f>
        <v>M&amp;E Business Travel (100%)</v>
      </c>
    </row>
    <row r="763" spans="1:31" x14ac:dyDescent="0.2">
      <c r="A763" s="170" t="str">
        <f t="shared" si="22"/>
        <v>700.610090.7710.00000.000.000.000</v>
      </c>
      <c r="B763" s="184" t="s">
        <v>6965</v>
      </c>
      <c r="C763" s="185" t="s">
        <v>4649</v>
      </c>
      <c r="D763" s="186" t="s">
        <v>3083</v>
      </c>
      <c r="E763" s="186" t="s">
        <v>1340</v>
      </c>
      <c r="F763" s="186" t="s">
        <v>2334</v>
      </c>
      <c r="G763" s="186" t="s">
        <v>2178</v>
      </c>
      <c r="H763" s="186" t="s">
        <v>2178</v>
      </c>
      <c r="I763" s="186" t="s">
        <v>2178</v>
      </c>
      <c r="J763" s="186" t="s">
        <v>6903</v>
      </c>
      <c r="K763" s="184"/>
      <c r="L763" s="187" t="str">
        <f t="shared" si="23"/>
        <v>700.602025.3812.00000.000.0000.0000.000.0000.0000</v>
      </c>
      <c r="M763" s="187" t="s">
        <v>6966</v>
      </c>
      <c r="N763" s="191">
        <v>700</v>
      </c>
      <c r="O763" s="189">
        <v>602025</v>
      </c>
      <c r="P763" s="195" t="s">
        <v>6846</v>
      </c>
      <c r="Q763" s="191" t="s">
        <v>2334</v>
      </c>
      <c r="R763" s="195" t="s">
        <v>2178</v>
      </c>
      <c r="S763" s="191" t="s">
        <v>2202</v>
      </c>
      <c r="T763" s="191" t="s">
        <v>2202</v>
      </c>
      <c r="U763" s="190" t="s">
        <v>2178</v>
      </c>
      <c r="V763" s="167" t="s">
        <v>2202</v>
      </c>
      <c r="W763" s="167" t="s">
        <v>2202</v>
      </c>
      <c r="X763" s="170" t="s">
        <v>2111</v>
      </c>
      <c r="Y763" s="170" t="s">
        <v>6893</v>
      </c>
      <c r="Z763" s="170" t="s">
        <v>6904</v>
      </c>
      <c r="AB763" s="184" t="s">
        <v>6965</v>
      </c>
      <c r="AC763" s="186" t="s">
        <v>1340</v>
      </c>
      <c r="AD763" s="170">
        <f>VLOOKUP(O763,CSAcctMap!A:B,2,FALSE)</f>
        <v>610090</v>
      </c>
      <c r="AE763" s="170" t="str">
        <f ca="1">VLOOKUP(AD763,CSAcctMap!B:F,5,FALSE)</f>
        <v>M&amp;E Business Travel (100%)</v>
      </c>
    </row>
    <row r="764" spans="1:31" x14ac:dyDescent="0.2">
      <c r="A764" s="170" t="str">
        <f t="shared" si="22"/>
        <v>700.610090.7760.00000.000.000.000</v>
      </c>
      <c r="B764" s="184" t="s">
        <v>6965</v>
      </c>
      <c r="C764" s="185" t="s">
        <v>4649</v>
      </c>
      <c r="D764" s="186" t="s">
        <v>3083</v>
      </c>
      <c r="E764" s="186" t="s">
        <v>1341</v>
      </c>
      <c r="F764" s="186" t="s">
        <v>2334</v>
      </c>
      <c r="G764" s="186" t="s">
        <v>2178</v>
      </c>
      <c r="H764" s="186" t="s">
        <v>2178</v>
      </c>
      <c r="I764" s="186" t="s">
        <v>2178</v>
      </c>
      <c r="J764" s="186" t="s">
        <v>6905</v>
      </c>
      <c r="K764" s="184"/>
      <c r="L764" s="187" t="str">
        <f t="shared" si="23"/>
        <v>700.602025.3800.00000.000.0000.0000.000.0000.0000</v>
      </c>
      <c r="M764" s="187" t="s">
        <v>6966</v>
      </c>
      <c r="N764" s="191">
        <v>700</v>
      </c>
      <c r="O764" s="189">
        <v>602025</v>
      </c>
      <c r="P764" s="195" t="s">
        <v>6840</v>
      </c>
      <c r="Q764" s="191" t="s">
        <v>2334</v>
      </c>
      <c r="R764" s="195" t="s">
        <v>2178</v>
      </c>
      <c r="S764" s="191" t="s">
        <v>2202</v>
      </c>
      <c r="T764" s="191" t="s">
        <v>2202</v>
      </c>
      <c r="U764" s="190" t="s">
        <v>2178</v>
      </c>
      <c r="V764" s="167" t="s">
        <v>2202</v>
      </c>
      <c r="W764" s="167" t="s">
        <v>2202</v>
      </c>
      <c r="X764" s="170" t="s">
        <v>6843</v>
      </c>
      <c r="Y764" s="170" t="s">
        <v>6893</v>
      </c>
      <c r="Z764" s="170" t="s">
        <v>6904</v>
      </c>
      <c r="AB764" s="184" t="s">
        <v>6965</v>
      </c>
      <c r="AC764" s="186" t="s">
        <v>1341</v>
      </c>
      <c r="AD764" s="170">
        <f>VLOOKUP(O764,CSAcctMap!A:B,2,FALSE)</f>
        <v>610090</v>
      </c>
      <c r="AE764" s="170" t="str">
        <f ca="1">VLOOKUP(AD764,CSAcctMap!B:F,5,FALSE)</f>
        <v>M&amp;E Business Travel (100%)</v>
      </c>
    </row>
    <row r="765" spans="1:31" x14ac:dyDescent="0.2">
      <c r="A765" s="170" t="str">
        <f t="shared" si="22"/>
        <v>700.610090.7900.00000.000.000.000</v>
      </c>
      <c r="B765" s="184" t="s">
        <v>6965</v>
      </c>
      <c r="C765" s="185" t="s">
        <v>4649</v>
      </c>
      <c r="D765" s="186" t="s">
        <v>3083</v>
      </c>
      <c r="E765" s="186" t="s">
        <v>1342</v>
      </c>
      <c r="F765" s="186" t="s">
        <v>2334</v>
      </c>
      <c r="G765" s="186" t="s">
        <v>2178</v>
      </c>
      <c r="H765" s="186" t="s">
        <v>2178</v>
      </c>
      <c r="I765" s="186" t="s">
        <v>2178</v>
      </c>
      <c r="J765" s="186" t="s">
        <v>741</v>
      </c>
      <c r="K765" s="184"/>
      <c r="L765" s="187" t="str">
        <f t="shared" si="23"/>
        <v>700.602025.6251.00000.000.0000.0000.000.0000.0000</v>
      </c>
      <c r="M765" s="187" t="s">
        <v>6966</v>
      </c>
      <c r="N765" s="191">
        <v>700</v>
      </c>
      <c r="O765" s="189">
        <v>602025</v>
      </c>
      <c r="P765" s="195" t="s">
        <v>6906</v>
      </c>
      <c r="Q765" s="191" t="s">
        <v>2334</v>
      </c>
      <c r="R765" s="195" t="s">
        <v>2178</v>
      </c>
      <c r="S765" s="191" t="s">
        <v>2202</v>
      </c>
      <c r="T765" s="191" t="s">
        <v>2202</v>
      </c>
      <c r="U765" s="190" t="s">
        <v>2178</v>
      </c>
      <c r="V765" s="167" t="s">
        <v>2202</v>
      </c>
      <c r="W765" s="167" t="s">
        <v>2202</v>
      </c>
      <c r="X765" s="170" t="s">
        <v>6907</v>
      </c>
      <c r="Y765" s="170" t="s">
        <v>6893</v>
      </c>
      <c r="Z765" s="170" t="s">
        <v>6908</v>
      </c>
      <c r="AB765" s="184" t="s">
        <v>6965</v>
      </c>
      <c r="AC765" s="186" t="s">
        <v>1342</v>
      </c>
      <c r="AD765" s="170">
        <f>VLOOKUP(O765,CSAcctMap!A:B,2,FALSE)</f>
        <v>610090</v>
      </c>
      <c r="AE765" s="170" t="str">
        <f ca="1">VLOOKUP(AD765,CSAcctMap!B:F,5,FALSE)</f>
        <v>M&amp;E Business Travel (100%)</v>
      </c>
    </row>
    <row r="766" spans="1:31" x14ac:dyDescent="0.2">
      <c r="A766" s="170" t="str">
        <f t="shared" si="22"/>
        <v>700.610090.7360.00000.000.000.000</v>
      </c>
      <c r="B766" s="184" t="s">
        <v>6965</v>
      </c>
      <c r="C766" s="185" t="s">
        <v>4649</v>
      </c>
      <c r="D766" s="186" t="s">
        <v>3083</v>
      </c>
      <c r="E766" s="186" t="s">
        <v>23</v>
      </c>
      <c r="F766" s="186" t="s">
        <v>2334</v>
      </c>
      <c r="G766" s="186" t="s">
        <v>2178</v>
      </c>
      <c r="H766" s="186" t="s">
        <v>2178</v>
      </c>
      <c r="I766" s="186" t="s">
        <v>2178</v>
      </c>
      <c r="J766" s="186" t="s">
        <v>6909</v>
      </c>
      <c r="K766" s="184"/>
      <c r="L766" s="187" t="str">
        <f t="shared" si="23"/>
        <v>700.602025.1601.00000.000.0000.0000.000.0000.0000</v>
      </c>
      <c r="M766" s="187" t="s">
        <v>6966</v>
      </c>
      <c r="N766" s="191">
        <v>700</v>
      </c>
      <c r="O766" s="189">
        <v>602025</v>
      </c>
      <c r="P766" s="195" t="s">
        <v>6910</v>
      </c>
      <c r="Q766" s="191" t="s">
        <v>2334</v>
      </c>
      <c r="R766" s="195" t="s">
        <v>2178</v>
      </c>
      <c r="S766" s="191" t="s">
        <v>2202</v>
      </c>
      <c r="T766" s="191" t="s">
        <v>2202</v>
      </c>
      <c r="U766" s="190" t="s">
        <v>2178</v>
      </c>
      <c r="V766" s="167" t="s">
        <v>2202</v>
      </c>
      <c r="W766" s="167" t="s">
        <v>2202</v>
      </c>
      <c r="X766" s="170" t="s">
        <v>6911</v>
      </c>
      <c r="Y766" s="170" t="s">
        <v>6893</v>
      </c>
      <c r="Z766" s="170" t="s">
        <v>6894</v>
      </c>
      <c r="AB766" s="184" t="s">
        <v>6965</v>
      </c>
      <c r="AC766" s="186" t="s">
        <v>23</v>
      </c>
      <c r="AD766" s="170">
        <f>VLOOKUP(O766,CSAcctMap!A:B,2,FALSE)</f>
        <v>610090</v>
      </c>
      <c r="AE766" s="170" t="str">
        <f ca="1">VLOOKUP(AD766,CSAcctMap!B:F,5,FALSE)</f>
        <v>M&amp;E Business Travel (100%)</v>
      </c>
    </row>
    <row r="767" spans="1:31" x14ac:dyDescent="0.2">
      <c r="A767" s="170" t="str">
        <f t="shared" si="22"/>
        <v>700.612510.7350.00000.000.000.000</v>
      </c>
      <c r="B767" s="184" t="s">
        <v>6967</v>
      </c>
      <c r="C767" s="185" t="s">
        <v>4649</v>
      </c>
      <c r="D767" s="186" t="s">
        <v>598</v>
      </c>
      <c r="E767" s="186" t="s">
        <v>22</v>
      </c>
      <c r="F767" s="186" t="s">
        <v>2334</v>
      </c>
      <c r="G767" s="186" t="s">
        <v>2178</v>
      </c>
      <c r="H767" s="186" t="s">
        <v>2178</v>
      </c>
      <c r="I767" s="186" t="s">
        <v>2178</v>
      </c>
      <c r="J767" s="186" t="s">
        <v>971</v>
      </c>
      <c r="K767" s="184"/>
      <c r="L767" s="187" t="str">
        <f t="shared" si="23"/>
        <v>700.605010.1100.00000.000.0000.0000.000.0000.0000</v>
      </c>
      <c r="M767" s="187" t="s">
        <v>5768</v>
      </c>
      <c r="N767" s="191">
        <v>700</v>
      </c>
      <c r="O767" s="189">
        <v>605010</v>
      </c>
      <c r="P767" s="195" t="s">
        <v>6891</v>
      </c>
      <c r="Q767" s="191" t="s">
        <v>2334</v>
      </c>
      <c r="R767" s="195" t="s">
        <v>2178</v>
      </c>
      <c r="S767" s="191" t="s">
        <v>2202</v>
      </c>
      <c r="T767" s="191" t="s">
        <v>2202</v>
      </c>
      <c r="U767" s="190" t="s">
        <v>2178</v>
      </c>
      <c r="V767" s="167" t="s">
        <v>2202</v>
      </c>
      <c r="W767" s="167" t="s">
        <v>2202</v>
      </c>
      <c r="X767" s="170" t="s">
        <v>6892</v>
      </c>
      <c r="Y767" s="170" t="s">
        <v>6893</v>
      </c>
      <c r="Z767" s="170" t="s">
        <v>6894</v>
      </c>
      <c r="AB767" s="184" t="s">
        <v>6967</v>
      </c>
      <c r="AC767" s="186" t="s">
        <v>22</v>
      </c>
      <c r="AD767" s="170">
        <f>VLOOKUP(O767,CSAcctMap!A:B,2,FALSE)</f>
        <v>612510</v>
      </c>
      <c r="AE767" s="170" t="str">
        <f ca="1">VLOOKUP(AD767,CSAcctMap!B:F,5,FALSE)</f>
        <v>System Equipment Maintenance</v>
      </c>
    </row>
    <row r="768" spans="1:31" x14ac:dyDescent="0.2">
      <c r="A768" s="170" t="str">
        <f t="shared" si="22"/>
        <v>700.612510.7360.00000.000.000.000</v>
      </c>
      <c r="B768" s="184" t="s">
        <v>6967</v>
      </c>
      <c r="C768" s="185" t="s">
        <v>4649</v>
      </c>
      <c r="D768" s="186" t="s">
        <v>598</v>
      </c>
      <c r="E768" s="186" t="s">
        <v>23</v>
      </c>
      <c r="F768" s="186" t="s">
        <v>2334</v>
      </c>
      <c r="G768" s="186" t="s">
        <v>2178</v>
      </c>
      <c r="H768" s="186" t="s">
        <v>2178</v>
      </c>
      <c r="I768" s="186" t="s">
        <v>2178</v>
      </c>
      <c r="J768" s="186" t="s">
        <v>6909</v>
      </c>
      <c r="K768" s="184"/>
      <c r="L768" s="187" t="str">
        <f t="shared" si="23"/>
        <v>700.605010.1601.00000.000.0000.0000.000.0000.0000</v>
      </c>
      <c r="M768" s="187" t="s">
        <v>5768</v>
      </c>
      <c r="N768" s="191">
        <v>700</v>
      </c>
      <c r="O768" s="189">
        <v>605010</v>
      </c>
      <c r="P768" s="195" t="s">
        <v>6910</v>
      </c>
      <c r="Q768" s="191" t="s">
        <v>2334</v>
      </c>
      <c r="R768" s="195" t="s">
        <v>2178</v>
      </c>
      <c r="S768" s="191" t="s">
        <v>2202</v>
      </c>
      <c r="T768" s="191" t="s">
        <v>2202</v>
      </c>
      <c r="U768" s="190" t="s">
        <v>2178</v>
      </c>
      <c r="V768" s="167" t="s">
        <v>2202</v>
      </c>
      <c r="W768" s="167" t="s">
        <v>2202</v>
      </c>
      <c r="X768" s="170" t="s">
        <v>6911</v>
      </c>
      <c r="Y768" s="170" t="s">
        <v>6893</v>
      </c>
      <c r="Z768" s="170" t="s">
        <v>6894</v>
      </c>
      <c r="AB768" s="184" t="s">
        <v>6967</v>
      </c>
      <c r="AC768" s="186" t="s">
        <v>23</v>
      </c>
      <c r="AD768" s="170">
        <f>VLOOKUP(O768,CSAcctMap!A:B,2,FALSE)</f>
        <v>612510</v>
      </c>
      <c r="AE768" s="170" t="str">
        <f ca="1">VLOOKUP(AD768,CSAcctMap!B:F,5,FALSE)</f>
        <v>System Equipment Maintenance</v>
      </c>
    </row>
    <row r="769" spans="1:31" x14ac:dyDescent="0.2">
      <c r="A769" s="170" t="str">
        <f t="shared" si="22"/>
        <v>700.612510.7360.00000.000.006.000</v>
      </c>
      <c r="B769" s="184" t="s">
        <v>6967</v>
      </c>
      <c r="C769" s="185" t="s">
        <v>4649</v>
      </c>
      <c r="D769" s="186" t="s">
        <v>598</v>
      </c>
      <c r="E769" s="186" t="s">
        <v>23</v>
      </c>
      <c r="F769" s="186" t="s">
        <v>2334</v>
      </c>
      <c r="G769" s="186" t="s">
        <v>2178</v>
      </c>
      <c r="H769" s="186" t="s">
        <v>4738</v>
      </c>
      <c r="I769" s="186" t="s">
        <v>2178</v>
      </c>
      <c r="J769" s="186" t="s">
        <v>6909</v>
      </c>
      <c r="K769" s="184"/>
      <c r="L769" s="187" t="str">
        <f t="shared" si="23"/>
        <v>700.605010.1601.00000.000.0000.0000.000.0000.0000</v>
      </c>
      <c r="M769" s="187" t="s">
        <v>5768</v>
      </c>
      <c r="N769" s="191">
        <v>700</v>
      </c>
      <c r="O769" s="189">
        <v>605010</v>
      </c>
      <c r="P769" s="195" t="s">
        <v>6910</v>
      </c>
      <c r="Q769" s="191" t="s">
        <v>2334</v>
      </c>
      <c r="R769" s="195" t="s">
        <v>2178</v>
      </c>
      <c r="S769" s="191" t="s">
        <v>2202</v>
      </c>
      <c r="T769" s="191" t="s">
        <v>2202</v>
      </c>
      <c r="U769" s="190" t="s">
        <v>2178</v>
      </c>
      <c r="V769" s="167" t="s">
        <v>2202</v>
      </c>
      <c r="W769" s="167" t="s">
        <v>2202</v>
      </c>
      <c r="X769" s="170" t="s">
        <v>6911</v>
      </c>
      <c r="Y769" s="170" t="s">
        <v>6893</v>
      </c>
      <c r="Z769" s="170" t="s">
        <v>6894</v>
      </c>
      <c r="AB769" s="184" t="s">
        <v>6967</v>
      </c>
      <c r="AC769" s="186" t="s">
        <v>23</v>
      </c>
      <c r="AD769" s="170">
        <f>VLOOKUP(O769,CSAcctMap!A:B,2,FALSE)</f>
        <v>612510</v>
      </c>
      <c r="AE769" s="170" t="str">
        <f ca="1">VLOOKUP(AD769,CSAcctMap!B:F,5,FALSE)</f>
        <v>System Equipment Maintenance</v>
      </c>
    </row>
    <row r="770" spans="1:31" x14ac:dyDescent="0.2">
      <c r="A770" s="170" t="str">
        <f t="shared" si="22"/>
        <v>700.612515.7100.00000.000.000.600</v>
      </c>
      <c r="B770" s="184" t="s">
        <v>6968</v>
      </c>
      <c r="C770" s="185" t="s">
        <v>4649</v>
      </c>
      <c r="D770" s="186" t="s">
        <v>3118</v>
      </c>
      <c r="E770" s="186" t="s">
        <v>19</v>
      </c>
      <c r="F770" s="186" t="s">
        <v>2334</v>
      </c>
      <c r="G770" s="186" t="s">
        <v>2178</v>
      </c>
      <c r="H770" s="186" t="s">
        <v>2178</v>
      </c>
      <c r="I770" s="186" t="s">
        <v>554</v>
      </c>
      <c r="J770" s="186" t="s">
        <v>6941</v>
      </c>
      <c r="K770" s="184"/>
      <c r="L770" s="187" t="str">
        <f t="shared" si="23"/>
        <v>700.616020.1401.00000.000.0000.0000.600.0000.0000</v>
      </c>
      <c r="M770" s="187" t="s">
        <v>6969</v>
      </c>
      <c r="N770" s="191">
        <v>700</v>
      </c>
      <c r="O770" s="189">
        <v>616020</v>
      </c>
      <c r="P770" s="195" t="s">
        <v>6942</v>
      </c>
      <c r="Q770" s="191" t="s">
        <v>2334</v>
      </c>
      <c r="R770" s="195" t="s">
        <v>2178</v>
      </c>
      <c r="S770" s="191" t="s">
        <v>2202</v>
      </c>
      <c r="T770" s="191" t="s">
        <v>2202</v>
      </c>
      <c r="U770" s="190" t="s">
        <v>554</v>
      </c>
      <c r="V770" s="167" t="s">
        <v>2202</v>
      </c>
      <c r="W770" s="167" t="s">
        <v>2202</v>
      </c>
      <c r="X770" s="170" t="s">
        <v>4302</v>
      </c>
      <c r="Y770" s="170" t="s">
        <v>6893</v>
      </c>
      <c r="Z770" s="170" t="s">
        <v>6894</v>
      </c>
      <c r="AB770" s="184" t="s">
        <v>6968</v>
      </c>
      <c r="AC770" s="186" t="s">
        <v>19</v>
      </c>
      <c r="AD770" s="170">
        <f>VLOOKUP(O770,CSAcctMap!A:B,2,FALSE)</f>
        <v>612515</v>
      </c>
      <c r="AE770" s="170" t="str">
        <f ca="1">VLOOKUP(AD770,CSAcctMap!B:F,5,FALSE)</f>
        <v>Headend Maintenance (Affiliated)</v>
      </c>
    </row>
    <row r="771" spans="1:31" x14ac:dyDescent="0.2">
      <c r="A771" s="170" t="str">
        <f t="shared" si="22"/>
        <v>700.612520.7350.00000.000.000.000</v>
      </c>
      <c r="B771" s="184" t="s">
        <v>6970</v>
      </c>
      <c r="C771" s="185" t="s">
        <v>4649</v>
      </c>
      <c r="D771" s="186" t="s">
        <v>599</v>
      </c>
      <c r="E771" s="186" t="s">
        <v>22</v>
      </c>
      <c r="F771" s="186" t="s">
        <v>2334</v>
      </c>
      <c r="G771" s="186" t="s">
        <v>2178</v>
      </c>
      <c r="H771" s="186" t="s">
        <v>2178</v>
      </c>
      <c r="I771" s="186" t="s">
        <v>2178</v>
      </c>
      <c r="J771" s="186" t="s">
        <v>971</v>
      </c>
      <c r="K771" s="184"/>
      <c r="L771" s="187" t="str">
        <f t="shared" si="23"/>
        <v>700.605035.1100.00000.000.0000.0000.000.0000.0000</v>
      </c>
      <c r="M771" s="187" t="s">
        <v>6971</v>
      </c>
      <c r="N771" s="206">
        <v>700</v>
      </c>
      <c r="O771" s="206">
        <v>605035</v>
      </c>
      <c r="P771" s="207" t="s">
        <v>6891</v>
      </c>
      <c r="Q771" s="206" t="s">
        <v>2334</v>
      </c>
      <c r="R771" s="207" t="s">
        <v>2178</v>
      </c>
      <c r="S771" s="206" t="s">
        <v>2202</v>
      </c>
      <c r="T771" s="206" t="s">
        <v>2202</v>
      </c>
      <c r="U771" s="208" t="s">
        <v>2178</v>
      </c>
      <c r="V771" s="167" t="s">
        <v>2202</v>
      </c>
      <c r="W771" s="167" t="s">
        <v>2202</v>
      </c>
      <c r="X771" s="170" t="s">
        <v>6892</v>
      </c>
      <c r="Y771" s="170" t="s">
        <v>6893</v>
      </c>
      <c r="Z771" s="170" t="s">
        <v>6894</v>
      </c>
      <c r="AB771" s="184" t="s">
        <v>6970</v>
      </c>
      <c r="AC771" s="186" t="s">
        <v>22</v>
      </c>
      <c r="AD771" s="170">
        <f>VLOOKUP(O771,CSAcctMap!A:B,2,FALSE)</f>
        <v>612510</v>
      </c>
      <c r="AE771" s="170" t="str">
        <f ca="1">VLOOKUP(AD771,CSAcctMap!B:F,5,FALSE)</f>
        <v>System Equipment Maintenance</v>
      </c>
    </row>
    <row r="772" spans="1:31" x14ac:dyDescent="0.2">
      <c r="A772" s="170" t="str">
        <f t="shared" si="22"/>
        <v>700.612520.7360.00000.000.000.000</v>
      </c>
      <c r="B772" s="184" t="s">
        <v>6970</v>
      </c>
      <c r="C772" s="185" t="s">
        <v>4649</v>
      </c>
      <c r="D772" s="186" t="s">
        <v>599</v>
      </c>
      <c r="E772" s="186" t="s">
        <v>23</v>
      </c>
      <c r="F772" s="186" t="s">
        <v>2334</v>
      </c>
      <c r="G772" s="186" t="s">
        <v>2178</v>
      </c>
      <c r="H772" s="186" t="s">
        <v>2178</v>
      </c>
      <c r="I772" s="186" t="s">
        <v>2178</v>
      </c>
      <c r="J772" s="186" t="s">
        <v>6909</v>
      </c>
      <c r="K772" s="184"/>
      <c r="L772" s="187" t="str">
        <f t="shared" si="23"/>
        <v>700.605035.1601.00000.000.0000.0000.000.0000.0000</v>
      </c>
      <c r="M772" s="187" t="s">
        <v>6971</v>
      </c>
      <c r="N772" s="206">
        <v>700</v>
      </c>
      <c r="O772" s="206">
        <v>605035</v>
      </c>
      <c r="P772" s="207" t="s">
        <v>6910</v>
      </c>
      <c r="Q772" s="206" t="s">
        <v>2334</v>
      </c>
      <c r="R772" s="207" t="s">
        <v>2178</v>
      </c>
      <c r="S772" s="206" t="s">
        <v>2202</v>
      </c>
      <c r="T772" s="206" t="s">
        <v>2202</v>
      </c>
      <c r="U772" s="208" t="s">
        <v>2178</v>
      </c>
      <c r="V772" s="167" t="s">
        <v>2202</v>
      </c>
      <c r="W772" s="167" t="s">
        <v>2202</v>
      </c>
      <c r="X772" s="170" t="s">
        <v>6911</v>
      </c>
      <c r="Y772" s="170" t="s">
        <v>6893</v>
      </c>
      <c r="Z772" s="170" t="s">
        <v>6894</v>
      </c>
      <c r="AB772" s="184" t="s">
        <v>6970</v>
      </c>
      <c r="AC772" s="186" t="s">
        <v>23</v>
      </c>
      <c r="AD772" s="170">
        <f>VLOOKUP(O772,CSAcctMap!A:B,2,FALSE)</f>
        <v>612510</v>
      </c>
      <c r="AE772" s="170" t="str">
        <f ca="1">VLOOKUP(AD772,CSAcctMap!B:F,5,FALSE)</f>
        <v>System Equipment Maintenance</v>
      </c>
    </row>
    <row r="773" spans="1:31" x14ac:dyDescent="0.2">
      <c r="A773" s="170" t="str">
        <f t="shared" si="22"/>
        <v>700.612525.7100.00000.000.000.500</v>
      </c>
      <c r="B773" s="184" t="s">
        <v>6972</v>
      </c>
      <c r="C773" s="185" t="s">
        <v>4649</v>
      </c>
      <c r="D773" s="186" t="s">
        <v>3376</v>
      </c>
      <c r="E773" s="186" t="s">
        <v>19</v>
      </c>
      <c r="F773" s="186" t="s">
        <v>2334</v>
      </c>
      <c r="G773" s="186" t="s">
        <v>2178</v>
      </c>
      <c r="H773" s="186" t="s">
        <v>2178</v>
      </c>
      <c r="I773" s="186" t="s">
        <v>558</v>
      </c>
      <c r="J773" s="186" t="s">
        <v>6941</v>
      </c>
      <c r="K773" s="184"/>
      <c r="L773" s="187" t="str">
        <f t="shared" si="23"/>
        <v>700.503065.1401.00000.000.0000.0000.500.0000.0000</v>
      </c>
      <c r="M773" s="187" t="s">
        <v>6973</v>
      </c>
      <c r="N773" s="191">
        <v>700</v>
      </c>
      <c r="O773" s="189">
        <v>503065</v>
      </c>
      <c r="P773" s="195" t="s">
        <v>6942</v>
      </c>
      <c r="Q773" s="191" t="s">
        <v>2334</v>
      </c>
      <c r="R773" s="195" t="s">
        <v>2178</v>
      </c>
      <c r="S773" s="191" t="s">
        <v>2202</v>
      </c>
      <c r="T773" s="191" t="s">
        <v>2202</v>
      </c>
      <c r="U773" s="190" t="s">
        <v>558</v>
      </c>
      <c r="V773" s="167" t="s">
        <v>2202</v>
      </c>
      <c r="W773" s="167" t="s">
        <v>2202</v>
      </c>
      <c r="X773" s="170" t="s">
        <v>4302</v>
      </c>
      <c r="Y773" s="170" t="s">
        <v>6893</v>
      </c>
      <c r="Z773" s="170" t="s">
        <v>6894</v>
      </c>
      <c r="AB773" s="184" t="s">
        <v>6972</v>
      </c>
      <c r="AC773" s="186" t="s">
        <v>19</v>
      </c>
      <c r="AD773" s="170">
        <f>VLOOKUP(O773,CSAcctMap!A:B,2,FALSE)</f>
        <v>612525</v>
      </c>
      <c r="AE773" s="170" t="str">
        <f ca="1">VLOOKUP(AD773,CSAcctMap!B:F,5,FALSE)</f>
        <v>IRU Cable Maintenance (Affiliated)</v>
      </c>
    </row>
    <row r="774" spans="1:31" x14ac:dyDescent="0.2">
      <c r="A774" s="170" t="str">
        <f t="shared" si="22"/>
        <v>700.612525.7100.00000.000.000.600</v>
      </c>
      <c r="B774" s="184" t="s">
        <v>6972</v>
      </c>
      <c r="C774" s="185" t="s">
        <v>4649</v>
      </c>
      <c r="D774" s="186" t="s">
        <v>3376</v>
      </c>
      <c r="E774" s="186" t="s">
        <v>19</v>
      </c>
      <c r="F774" s="186" t="s">
        <v>2334</v>
      </c>
      <c r="G774" s="186" t="s">
        <v>2178</v>
      </c>
      <c r="H774" s="186" t="s">
        <v>2178</v>
      </c>
      <c r="I774" s="186" t="s">
        <v>554</v>
      </c>
      <c r="J774" s="186" t="s">
        <v>6941</v>
      </c>
      <c r="K774" s="184"/>
      <c r="L774" s="187" t="str">
        <f t="shared" si="23"/>
        <v>700.503065.1401.00000.000.0000.0000.600.0000.0000</v>
      </c>
      <c r="M774" s="187" t="s">
        <v>6973</v>
      </c>
      <c r="N774" s="191">
        <v>700</v>
      </c>
      <c r="O774" s="189">
        <v>503065</v>
      </c>
      <c r="P774" s="195" t="s">
        <v>6942</v>
      </c>
      <c r="Q774" s="191" t="s">
        <v>2334</v>
      </c>
      <c r="R774" s="195" t="s">
        <v>2178</v>
      </c>
      <c r="S774" s="191" t="s">
        <v>2202</v>
      </c>
      <c r="T774" s="191" t="s">
        <v>2202</v>
      </c>
      <c r="U774" s="190" t="s">
        <v>554</v>
      </c>
      <c r="V774" s="167" t="s">
        <v>2202</v>
      </c>
      <c r="W774" s="167" t="s">
        <v>2202</v>
      </c>
      <c r="X774" s="170" t="s">
        <v>4302</v>
      </c>
      <c r="Y774" s="170" t="s">
        <v>6893</v>
      </c>
      <c r="Z774" s="170" t="s">
        <v>6894</v>
      </c>
      <c r="AB774" s="184" t="s">
        <v>6972</v>
      </c>
      <c r="AC774" s="186" t="s">
        <v>19</v>
      </c>
      <c r="AD774" s="170">
        <f>VLOOKUP(O774,CSAcctMap!A:B,2,FALSE)</f>
        <v>612525</v>
      </c>
      <c r="AE774" s="170" t="str">
        <f ca="1">VLOOKUP(AD774,CSAcctMap!B:F,5,FALSE)</f>
        <v>IRU Cable Maintenance (Affiliated)</v>
      </c>
    </row>
    <row r="775" spans="1:31" x14ac:dyDescent="0.2">
      <c r="A775" s="170" t="str">
        <f t="shared" ref="A775:A840" si="24">CONCATENATE(C775,".",D775,".",E775,".",F775,".",G775,".",H775,".",I775)</f>
        <v>700.612530.7350.00000.000.000.000</v>
      </c>
      <c r="B775" s="184" t="s">
        <v>6974</v>
      </c>
      <c r="C775" s="185" t="s">
        <v>4649</v>
      </c>
      <c r="D775" s="186" t="s">
        <v>3373</v>
      </c>
      <c r="E775" s="186" t="s">
        <v>22</v>
      </c>
      <c r="F775" s="186" t="s">
        <v>2334</v>
      </c>
      <c r="G775" s="186" t="s">
        <v>2178</v>
      </c>
      <c r="H775" s="186" t="s">
        <v>2178</v>
      </c>
      <c r="I775" s="186" t="s">
        <v>2178</v>
      </c>
      <c r="J775" s="186" t="s">
        <v>971</v>
      </c>
      <c r="K775" s="184"/>
      <c r="L775" s="187" t="str">
        <f t="shared" ref="L775:L840" si="25">CONCATENATE(N775,".",O775,".",P775,".",Q775,".",R775,".",S775,".",T775,".",U775,".",V775,".",W775)</f>
        <v>700.602020.1100.00000.000.0000.0000.000.0000.0000</v>
      </c>
      <c r="M775" s="187" t="s">
        <v>4268</v>
      </c>
      <c r="N775" s="191">
        <v>700</v>
      </c>
      <c r="O775" s="189">
        <v>602020</v>
      </c>
      <c r="P775" s="195" t="s">
        <v>6891</v>
      </c>
      <c r="Q775" s="191" t="s">
        <v>2334</v>
      </c>
      <c r="R775" s="195" t="s">
        <v>2178</v>
      </c>
      <c r="S775" s="191" t="s">
        <v>2202</v>
      </c>
      <c r="T775" s="191" t="s">
        <v>2202</v>
      </c>
      <c r="U775" s="190" t="s">
        <v>2178</v>
      </c>
      <c r="V775" s="167" t="s">
        <v>2202</v>
      </c>
      <c r="W775" s="167" t="s">
        <v>2202</v>
      </c>
      <c r="X775" s="170" t="s">
        <v>6892</v>
      </c>
      <c r="Y775" s="170" t="s">
        <v>6893</v>
      </c>
      <c r="Z775" s="170" t="s">
        <v>6894</v>
      </c>
      <c r="AB775" s="184" t="s">
        <v>6974</v>
      </c>
      <c r="AC775" s="186" t="s">
        <v>22</v>
      </c>
      <c r="AD775" s="170">
        <f>VLOOKUP(O775,CSAcctMap!A:B,2,FALSE)</f>
        <v>612530</v>
      </c>
      <c r="AE775" s="170" t="str">
        <f ca="1">VLOOKUP(AD775,CSAcctMap!B:F,5,FALSE)</f>
        <v>Vehicle Maintenance</v>
      </c>
    </row>
    <row r="776" spans="1:31" x14ac:dyDescent="0.2">
      <c r="A776" s="170" t="str">
        <f t="shared" si="24"/>
        <v>700.612530.7710.00000.000.000.000</v>
      </c>
      <c r="B776" s="184" t="s">
        <v>6974</v>
      </c>
      <c r="C776" s="185" t="s">
        <v>4649</v>
      </c>
      <c r="D776" s="186" t="s">
        <v>3373</v>
      </c>
      <c r="E776" s="186" t="s">
        <v>1340</v>
      </c>
      <c r="F776" s="186" t="s">
        <v>2334</v>
      </c>
      <c r="G776" s="186" t="s">
        <v>2178</v>
      </c>
      <c r="H776" s="186" t="s">
        <v>2178</v>
      </c>
      <c r="I776" s="186" t="s">
        <v>2178</v>
      </c>
      <c r="J776" s="186" t="s">
        <v>6903</v>
      </c>
      <c r="K776" s="184"/>
      <c r="L776" s="187" t="str">
        <f t="shared" si="25"/>
        <v>700.602020.3812.00000.000.0000.0000.000.0000.0000</v>
      </c>
      <c r="M776" s="187" t="s">
        <v>4268</v>
      </c>
      <c r="N776" s="191">
        <v>700</v>
      </c>
      <c r="O776" s="189">
        <v>602020</v>
      </c>
      <c r="P776" s="195" t="s">
        <v>6846</v>
      </c>
      <c r="Q776" s="191" t="s">
        <v>2334</v>
      </c>
      <c r="R776" s="195" t="s">
        <v>2178</v>
      </c>
      <c r="S776" s="191" t="s">
        <v>2202</v>
      </c>
      <c r="T776" s="191" t="s">
        <v>2202</v>
      </c>
      <c r="U776" s="190" t="s">
        <v>2178</v>
      </c>
      <c r="V776" s="167" t="s">
        <v>2202</v>
      </c>
      <c r="W776" s="167" t="s">
        <v>2202</v>
      </c>
      <c r="X776" s="170" t="s">
        <v>2111</v>
      </c>
      <c r="Y776" s="170" t="s">
        <v>6893</v>
      </c>
      <c r="Z776" s="170" t="s">
        <v>6904</v>
      </c>
      <c r="AB776" s="184" t="s">
        <v>6974</v>
      </c>
      <c r="AC776" s="186" t="s">
        <v>1340</v>
      </c>
      <c r="AD776" s="170">
        <f>VLOOKUP(O776,CSAcctMap!A:B,2,FALSE)</f>
        <v>612530</v>
      </c>
      <c r="AE776" s="170" t="str">
        <f ca="1">VLOOKUP(AD776,CSAcctMap!B:F,5,FALSE)</f>
        <v>Vehicle Maintenance</v>
      </c>
    </row>
    <row r="777" spans="1:31" x14ac:dyDescent="0.2">
      <c r="A777" s="170" t="str">
        <f t="shared" si="24"/>
        <v>700.612530.7760.00000.000.000.000</v>
      </c>
      <c r="B777" s="184" t="s">
        <v>6974</v>
      </c>
      <c r="C777" s="185" t="s">
        <v>4649</v>
      </c>
      <c r="D777" s="186" t="s">
        <v>3373</v>
      </c>
      <c r="E777" s="186" t="s">
        <v>1341</v>
      </c>
      <c r="F777" s="186" t="s">
        <v>2334</v>
      </c>
      <c r="G777" s="186" t="s">
        <v>2178</v>
      </c>
      <c r="H777" s="186" t="s">
        <v>2178</v>
      </c>
      <c r="I777" s="186" t="s">
        <v>2178</v>
      </c>
      <c r="J777" s="186" t="s">
        <v>6905</v>
      </c>
      <c r="K777" s="184"/>
      <c r="L777" s="187" t="str">
        <f t="shared" si="25"/>
        <v>700.602020.3800.00000.000.0000.0000.000.0000.0000</v>
      </c>
      <c r="M777" s="187" t="s">
        <v>4268</v>
      </c>
      <c r="N777" s="191">
        <v>700</v>
      </c>
      <c r="O777" s="189">
        <v>602020</v>
      </c>
      <c r="P777" s="207" t="s">
        <v>6840</v>
      </c>
      <c r="Q777" s="191" t="s">
        <v>2334</v>
      </c>
      <c r="R777" s="195" t="s">
        <v>2178</v>
      </c>
      <c r="S777" s="191" t="s">
        <v>2202</v>
      </c>
      <c r="T777" s="191" t="s">
        <v>2202</v>
      </c>
      <c r="U777" s="190" t="s">
        <v>2178</v>
      </c>
      <c r="V777" s="167" t="s">
        <v>2202</v>
      </c>
      <c r="W777" s="167" t="s">
        <v>2202</v>
      </c>
      <c r="X777" s="170" t="s">
        <v>6843</v>
      </c>
      <c r="Y777" s="170" t="s">
        <v>6893</v>
      </c>
      <c r="Z777" s="170" t="s">
        <v>6904</v>
      </c>
      <c r="AB777" s="184" t="s">
        <v>6974</v>
      </c>
      <c r="AC777" s="186" t="s">
        <v>1341</v>
      </c>
      <c r="AD777" s="170">
        <f>VLOOKUP(O777,CSAcctMap!A:B,2,FALSE)</f>
        <v>612530</v>
      </c>
      <c r="AE777" s="170" t="str">
        <f ca="1">VLOOKUP(AD777,CSAcctMap!B:F,5,FALSE)</f>
        <v>Vehicle Maintenance</v>
      </c>
    </row>
    <row r="778" spans="1:31" x14ac:dyDescent="0.2">
      <c r="A778" s="170" t="str">
        <f t="shared" si="24"/>
        <v>700.612530.7900.00000.000.000.000</v>
      </c>
      <c r="B778" s="184" t="s">
        <v>6974</v>
      </c>
      <c r="C778" s="185" t="s">
        <v>4649</v>
      </c>
      <c r="D778" s="186" t="s">
        <v>3373</v>
      </c>
      <c r="E778" s="186" t="s">
        <v>1342</v>
      </c>
      <c r="F778" s="186" t="s">
        <v>2334</v>
      </c>
      <c r="G778" s="186" t="s">
        <v>2178</v>
      </c>
      <c r="H778" s="186" t="s">
        <v>2178</v>
      </c>
      <c r="I778" s="186" t="s">
        <v>2178</v>
      </c>
      <c r="J778" s="186" t="s">
        <v>741</v>
      </c>
      <c r="K778" s="184"/>
      <c r="L778" s="187" t="str">
        <f t="shared" si="25"/>
        <v>700.602020.6251.00000.000.0000.0000.000.0000.0000</v>
      </c>
      <c r="M778" s="187" t="s">
        <v>4268</v>
      </c>
      <c r="N778" s="191">
        <v>700</v>
      </c>
      <c r="O778" s="189">
        <v>602020</v>
      </c>
      <c r="P778" s="195" t="s">
        <v>6906</v>
      </c>
      <c r="Q778" s="191" t="s">
        <v>2334</v>
      </c>
      <c r="R778" s="195" t="s">
        <v>2178</v>
      </c>
      <c r="S778" s="191" t="s">
        <v>2202</v>
      </c>
      <c r="T778" s="191" t="s">
        <v>2202</v>
      </c>
      <c r="U778" s="190" t="s">
        <v>2178</v>
      </c>
      <c r="V778" s="167" t="s">
        <v>2202</v>
      </c>
      <c r="W778" s="167" t="s">
        <v>2202</v>
      </c>
      <c r="X778" s="170" t="s">
        <v>6907</v>
      </c>
      <c r="Y778" s="170" t="s">
        <v>6893</v>
      </c>
      <c r="Z778" s="170" t="s">
        <v>6908</v>
      </c>
      <c r="AB778" s="184" t="s">
        <v>6974</v>
      </c>
      <c r="AC778" s="186" t="s">
        <v>1342</v>
      </c>
      <c r="AD778" s="170">
        <f>VLOOKUP(O778,CSAcctMap!A:B,2,FALSE)</f>
        <v>612530</v>
      </c>
      <c r="AE778" s="170" t="str">
        <f ca="1">VLOOKUP(AD778,CSAcctMap!B:F,5,FALSE)</f>
        <v>Vehicle Maintenance</v>
      </c>
    </row>
    <row r="779" spans="1:31" x14ac:dyDescent="0.2">
      <c r="A779" s="170" t="str">
        <f t="shared" si="24"/>
        <v>700.612530.7360.00000.000.000.000</v>
      </c>
      <c r="B779" s="184" t="s">
        <v>6974</v>
      </c>
      <c r="C779" s="185" t="s">
        <v>4649</v>
      </c>
      <c r="D779" s="186" t="s">
        <v>3373</v>
      </c>
      <c r="E779" s="186" t="s">
        <v>23</v>
      </c>
      <c r="F779" s="186" t="s">
        <v>2334</v>
      </c>
      <c r="G779" s="186" t="s">
        <v>2178</v>
      </c>
      <c r="H779" s="186" t="s">
        <v>2178</v>
      </c>
      <c r="I779" s="186" t="s">
        <v>2178</v>
      </c>
      <c r="J779" s="186" t="s">
        <v>6909</v>
      </c>
      <c r="K779" s="184"/>
      <c r="L779" s="187" t="str">
        <f t="shared" si="25"/>
        <v>700.602020.1601.00000.000.0000.0000.000.0000.0000</v>
      </c>
      <c r="M779" s="187" t="s">
        <v>4268</v>
      </c>
      <c r="N779" s="191">
        <v>700</v>
      </c>
      <c r="O779" s="189">
        <v>602020</v>
      </c>
      <c r="P779" s="195" t="s">
        <v>6910</v>
      </c>
      <c r="Q779" s="191" t="s">
        <v>2334</v>
      </c>
      <c r="R779" s="195" t="s">
        <v>2178</v>
      </c>
      <c r="S779" s="191" t="s">
        <v>2202</v>
      </c>
      <c r="T779" s="191" t="s">
        <v>2202</v>
      </c>
      <c r="U779" s="190" t="s">
        <v>2178</v>
      </c>
      <c r="V779" s="167" t="s">
        <v>2202</v>
      </c>
      <c r="W779" s="167" t="s">
        <v>2202</v>
      </c>
      <c r="X779" s="170" t="s">
        <v>6911</v>
      </c>
      <c r="Y779" s="170" t="s">
        <v>6893</v>
      </c>
      <c r="Z779" s="170" t="s">
        <v>6894</v>
      </c>
      <c r="AB779" s="184" t="s">
        <v>6974</v>
      </c>
      <c r="AC779" s="186" t="s">
        <v>23</v>
      </c>
      <c r="AD779" s="170">
        <f>VLOOKUP(O779,CSAcctMap!A:B,2,FALSE)</f>
        <v>612530</v>
      </c>
      <c r="AE779" s="170" t="str">
        <f ca="1">VLOOKUP(AD779,CSAcctMap!B:F,5,FALSE)</f>
        <v>Vehicle Maintenance</v>
      </c>
    </row>
    <row r="780" spans="1:31" x14ac:dyDescent="0.2">
      <c r="A780" s="170" t="str">
        <f t="shared" si="24"/>
        <v>700.612540.7100.00000.000.000.000</v>
      </c>
      <c r="B780" s="184" t="s">
        <v>6975</v>
      </c>
      <c r="C780" s="185" t="s">
        <v>4649</v>
      </c>
      <c r="D780" s="186" t="s">
        <v>3119</v>
      </c>
      <c r="E780" s="186" t="s">
        <v>19</v>
      </c>
      <c r="F780" s="186" t="s">
        <v>2334</v>
      </c>
      <c r="G780" s="186" t="s">
        <v>2178</v>
      </c>
      <c r="H780" s="186" t="s">
        <v>2178</v>
      </c>
      <c r="I780" s="186" t="s">
        <v>2178</v>
      </c>
      <c r="J780" s="186" t="s">
        <v>6941</v>
      </c>
      <c r="K780" s="184"/>
      <c r="L780" s="187" t="str">
        <f t="shared" si="25"/>
        <v>700.604005.1401.00000.000.0000.0000.000.0000.0000</v>
      </c>
      <c r="M780" s="187" t="s">
        <v>5737</v>
      </c>
      <c r="N780" s="191">
        <v>700</v>
      </c>
      <c r="O780" s="189">
        <v>604005</v>
      </c>
      <c r="P780" s="195" t="s">
        <v>6942</v>
      </c>
      <c r="Q780" s="191" t="s">
        <v>2334</v>
      </c>
      <c r="R780" s="195" t="s">
        <v>2178</v>
      </c>
      <c r="S780" s="191" t="s">
        <v>2202</v>
      </c>
      <c r="T780" s="191" t="s">
        <v>2202</v>
      </c>
      <c r="U780" s="190" t="s">
        <v>2178</v>
      </c>
      <c r="V780" s="167" t="s">
        <v>2202</v>
      </c>
      <c r="W780" s="167" t="s">
        <v>2202</v>
      </c>
      <c r="X780" s="170" t="s">
        <v>4302</v>
      </c>
      <c r="Y780" s="170" t="s">
        <v>6893</v>
      </c>
      <c r="Z780" s="170" t="s">
        <v>6894</v>
      </c>
      <c r="AB780" s="184" t="s">
        <v>6975</v>
      </c>
      <c r="AC780" s="186" t="s">
        <v>19</v>
      </c>
      <c r="AD780" s="170">
        <f>VLOOKUP(O780,CSAcctMap!A:B,2,FALSE)</f>
        <v>612540</v>
      </c>
      <c r="AE780" s="170" t="str">
        <f ca="1">VLOOKUP(AD780,CSAcctMap!B:F,5,FALSE)</f>
        <v>Office Maintenance</v>
      </c>
    </row>
    <row r="781" spans="1:31" x14ac:dyDescent="0.2">
      <c r="A781" s="170" t="str">
        <f t="shared" si="24"/>
        <v>700.612540.7350.00000.000.000.000</v>
      </c>
      <c r="B781" s="184" t="s">
        <v>6975</v>
      </c>
      <c r="C781" s="185" t="s">
        <v>4649</v>
      </c>
      <c r="D781" s="186" t="s">
        <v>3119</v>
      </c>
      <c r="E781" s="186" t="s">
        <v>22</v>
      </c>
      <c r="F781" s="186" t="s">
        <v>2334</v>
      </c>
      <c r="G781" s="186" t="s">
        <v>2178</v>
      </c>
      <c r="H781" s="186" t="s">
        <v>2178</v>
      </c>
      <c r="I781" s="186" t="s">
        <v>2178</v>
      </c>
      <c r="J781" s="186" t="s">
        <v>971</v>
      </c>
      <c r="K781" s="184"/>
      <c r="L781" s="187" t="str">
        <f t="shared" si="25"/>
        <v>700.604005.1100.00000.000.0000.0000.000.0000.0000</v>
      </c>
      <c r="M781" s="187" t="s">
        <v>5737</v>
      </c>
      <c r="N781" s="191">
        <v>700</v>
      </c>
      <c r="O781" s="189">
        <v>604005</v>
      </c>
      <c r="P781" s="195" t="s">
        <v>6891</v>
      </c>
      <c r="Q781" s="191" t="s">
        <v>2334</v>
      </c>
      <c r="R781" s="195" t="s">
        <v>2178</v>
      </c>
      <c r="S781" s="191" t="s">
        <v>2202</v>
      </c>
      <c r="T781" s="191" t="s">
        <v>2202</v>
      </c>
      <c r="U781" s="190" t="s">
        <v>2178</v>
      </c>
      <c r="V781" s="167" t="s">
        <v>2202</v>
      </c>
      <c r="W781" s="167" t="s">
        <v>2202</v>
      </c>
      <c r="X781" s="170" t="s">
        <v>6892</v>
      </c>
      <c r="Y781" s="170" t="s">
        <v>6893</v>
      </c>
      <c r="Z781" s="170" t="s">
        <v>6894</v>
      </c>
      <c r="AB781" s="184" t="s">
        <v>6975</v>
      </c>
      <c r="AC781" s="186" t="s">
        <v>22</v>
      </c>
      <c r="AD781" s="170">
        <f>VLOOKUP(O781,CSAcctMap!A:B,2,FALSE)</f>
        <v>612540</v>
      </c>
      <c r="AE781" s="170" t="str">
        <f ca="1">VLOOKUP(AD781,CSAcctMap!B:F,5,FALSE)</f>
        <v>Office Maintenance</v>
      </c>
    </row>
    <row r="782" spans="1:31" x14ac:dyDescent="0.2">
      <c r="A782" s="170" t="str">
        <f t="shared" si="24"/>
        <v>700.612540.7551.00000.000.000.000</v>
      </c>
      <c r="B782" s="184" t="s">
        <v>6975</v>
      </c>
      <c r="C782" s="185" t="s">
        <v>4649</v>
      </c>
      <c r="D782" s="186" t="s">
        <v>3119</v>
      </c>
      <c r="E782" s="186" t="s">
        <v>1334</v>
      </c>
      <c r="F782" s="186" t="s">
        <v>2334</v>
      </c>
      <c r="G782" s="186" t="s">
        <v>2178</v>
      </c>
      <c r="H782" s="186" t="s">
        <v>2178</v>
      </c>
      <c r="I782" s="186" t="s">
        <v>2178</v>
      </c>
      <c r="J782" s="186" t="s">
        <v>974</v>
      </c>
      <c r="K782" s="184"/>
      <c r="L782" s="187" t="str">
        <f t="shared" si="25"/>
        <v>700.604005.6015.00000.000.0000.0000.000.0000.0000</v>
      </c>
      <c r="M782" s="187" t="s">
        <v>5737</v>
      </c>
      <c r="N782" s="191">
        <v>700</v>
      </c>
      <c r="O782" s="189">
        <v>604005</v>
      </c>
      <c r="P782" s="195" t="s">
        <v>6901</v>
      </c>
      <c r="Q782" s="191" t="s">
        <v>2334</v>
      </c>
      <c r="R782" s="195" t="s">
        <v>2178</v>
      </c>
      <c r="S782" s="191" t="s">
        <v>2202</v>
      </c>
      <c r="T782" s="191" t="s">
        <v>2202</v>
      </c>
      <c r="U782" s="190" t="s">
        <v>2178</v>
      </c>
      <c r="V782" s="167" t="s">
        <v>2202</v>
      </c>
      <c r="W782" s="167" t="s">
        <v>2202</v>
      </c>
      <c r="X782" s="170" t="s">
        <v>6902</v>
      </c>
      <c r="Y782" s="170" t="s">
        <v>6893</v>
      </c>
      <c r="Z782" s="170" t="s">
        <v>6902</v>
      </c>
      <c r="AB782" s="184" t="s">
        <v>6975</v>
      </c>
      <c r="AC782" s="186" t="s">
        <v>1334</v>
      </c>
      <c r="AD782" s="170">
        <f>VLOOKUP(O782,CSAcctMap!A:B,2,FALSE)</f>
        <v>612540</v>
      </c>
      <c r="AE782" s="170" t="str">
        <f ca="1">VLOOKUP(AD782,CSAcctMap!B:F,5,FALSE)</f>
        <v>Office Maintenance</v>
      </c>
    </row>
    <row r="783" spans="1:31" x14ac:dyDescent="0.2">
      <c r="A783" s="170" t="str">
        <f t="shared" si="24"/>
        <v>700.612540.7760.00000.000.000.000</v>
      </c>
      <c r="B783" s="184" t="s">
        <v>6975</v>
      </c>
      <c r="C783" s="185" t="s">
        <v>4649</v>
      </c>
      <c r="D783" s="186" t="s">
        <v>3119</v>
      </c>
      <c r="E783" s="186" t="s">
        <v>1341</v>
      </c>
      <c r="F783" s="186" t="s">
        <v>2334</v>
      </c>
      <c r="G783" s="186" t="s">
        <v>2178</v>
      </c>
      <c r="H783" s="186" t="s">
        <v>2178</v>
      </c>
      <c r="I783" s="186" t="s">
        <v>2178</v>
      </c>
      <c r="J783" s="186" t="s">
        <v>6905</v>
      </c>
      <c r="K783" s="184"/>
      <c r="L783" s="187" t="str">
        <f t="shared" si="25"/>
        <v>700.604005.3800.00000.000.0000.0000.000.0000.0000</v>
      </c>
      <c r="M783" s="187" t="s">
        <v>5737</v>
      </c>
      <c r="N783" s="191">
        <v>700</v>
      </c>
      <c r="O783" s="189">
        <v>604005</v>
      </c>
      <c r="P783" s="195" t="s">
        <v>6840</v>
      </c>
      <c r="Q783" s="191" t="s">
        <v>2334</v>
      </c>
      <c r="R783" s="195" t="s">
        <v>2178</v>
      </c>
      <c r="S783" s="191" t="s">
        <v>2202</v>
      </c>
      <c r="T783" s="191" t="s">
        <v>2202</v>
      </c>
      <c r="U783" s="190" t="s">
        <v>2178</v>
      </c>
      <c r="V783" s="167" t="s">
        <v>2202</v>
      </c>
      <c r="W783" s="167" t="s">
        <v>2202</v>
      </c>
      <c r="X783" s="170" t="s">
        <v>6843</v>
      </c>
      <c r="Y783" s="170" t="s">
        <v>6893</v>
      </c>
      <c r="Z783" s="170" t="s">
        <v>6904</v>
      </c>
      <c r="AB783" s="184" t="s">
        <v>6975</v>
      </c>
      <c r="AC783" s="186" t="s">
        <v>1341</v>
      </c>
      <c r="AD783" s="170">
        <f>VLOOKUP(O783,CSAcctMap!A:B,2,FALSE)</f>
        <v>612540</v>
      </c>
      <c r="AE783" s="170" t="str">
        <f ca="1">VLOOKUP(AD783,CSAcctMap!B:F,5,FALSE)</f>
        <v>Office Maintenance</v>
      </c>
    </row>
    <row r="784" spans="1:31" x14ac:dyDescent="0.2">
      <c r="A784" s="170" t="str">
        <f t="shared" si="24"/>
        <v>700.612540.7760.00000.000.006.000</v>
      </c>
      <c r="B784" s="184" t="s">
        <v>6975</v>
      </c>
      <c r="C784" s="185" t="s">
        <v>4649</v>
      </c>
      <c r="D784" s="186" t="s">
        <v>3119</v>
      </c>
      <c r="E784" s="186" t="s">
        <v>1341</v>
      </c>
      <c r="F784" s="186" t="s">
        <v>2334</v>
      </c>
      <c r="G784" s="186" t="s">
        <v>2178</v>
      </c>
      <c r="H784" s="186" t="s">
        <v>4738</v>
      </c>
      <c r="I784" s="186" t="s">
        <v>2178</v>
      </c>
      <c r="J784" s="186" t="s">
        <v>6905</v>
      </c>
      <c r="K784" s="184"/>
      <c r="L784" s="187" t="str">
        <f t="shared" si="25"/>
        <v>700.604005.3800.00000.000.0000.0000.000.0000.0000</v>
      </c>
      <c r="M784" s="187" t="s">
        <v>5737</v>
      </c>
      <c r="N784" s="191">
        <v>700</v>
      </c>
      <c r="O784" s="189">
        <v>604005</v>
      </c>
      <c r="P784" s="195" t="s">
        <v>6840</v>
      </c>
      <c r="Q784" s="191" t="s">
        <v>2334</v>
      </c>
      <c r="R784" s="195" t="s">
        <v>2178</v>
      </c>
      <c r="S784" s="191" t="s">
        <v>2202</v>
      </c>
      <c r="T784" s="191" t="s">
        <v>2202</v>
      </c>
      <c r="U784" s="190" t="s">
        <v>2178</v>
      </c>
      <c r="V784" s="167" t="s">
        <v>2202</v>
      </c>
      <c r="W784" s="167" t="s">
        <v>2202</v>
      </c>
      <c r="X784" s="170" t="s">
        <v>6843</v>
      </c>
      <c r="Y784" s="170" t="s">
        <v>6893</v>
      </c>
      <c r="Z784" s="170" t="s">
        <v>6904</v>
      </c>
      <c r="AB784" s="184" t="s">
        <v>6975</v>
      </c>
      <c r="AC784" s="186" t="s">
        <v>1341</v>
      </c>
      <c r="AD784" s="170">
        <f>VLOOKUP(O784,CSAcctMap!A:B,2,FALSE)</f>
        <v>612540</v>
      </c>
      <c r="AE784" s="170" t="str">
        <f ca="1">VLOOKUP(AD784,CSAcctMap!B:F,5,FALSE)</f>
        <v>Office Maintenance</v>
      </c>
    </row>
    <row r="785" spans="1:31" x14ac:dyDescent="0.2">
      <c r="A785" s="170" t="str">
        <f t="shared" si="24"/>
        <v>700.612540.7900.00000.000.000.000</v>
      </c>
      <c r="B785" s="184" t="s">
        <v>6975</v>
      </c>
      <c r="C785" s="185" t="s">
        <v>4649</v>
      </c>
      <c r="D785" s="186" t="s">
        <v>3119</v>
      </c>
      <c r="E785" s="186" t="s">
        <v>1342</v>
      </c>
      <c r="F785" s="186" t="s">
        <v>2334</v>
      </c>
      <c r="G785" s="186" t="s">
        <v>2178</v>
      </c>
      <c r="H785" s="186" t="s">
        <v>2178</v>
      </c>
      <c r="I785" s="186" t="s">
        <v>2178</v>
      </c>
      <c r="J785" s="186" t="s">
        <v>741</v>
      </c>
      <c r="K785" s="184"/>
      <c r="L785" s="187" t="str">
        <f t="shared" si="25"/>
        <v>700.604005.6251.00000.000.0000.0000.000.0000.0000</v>
      </c>
      <c r="M785" s="187" t="s">
        <v>5737</v>
      </c>
      <c r="N785" s="191">
        <v>700</v>
      </c>
      <c r="O785" s="189">
        <v>604005</v>
      </c>
      <c r="P785" s="195" t="s">
        <v>6906</v>
      </c>
      <c r="Q785" s="191" t="s">
        <v>2334</v>
      </c>
      <c r="R785" s="195" t="s">
        <v>2178</v>
      </c>
      <c r="S785" s="191" t="s">
        <v>2202</v>
      </c>
      <c r="T785" s="191" t="s">
        <v>2202</v>
      </c>
      <c r="U785" s="190" t="s">
        <v>2178</v>
      </c>
      <c r="V785" s="167" t="s">
        <v>2202</v>
      </c>
      <c r="W785" s="167" t="s">
        <v>2202</v>
      </c>
      <c r="X785" s="170" t="s">
        <v>6907</v>
      </c>
      <c r="Y785" s="170" t="s">
        <v>6893</v>
      </c>
      <c r="Z785" s="170" t="s">
        <v>6908</v>
      </c>
      <c r="AB785" s="184" t="s">
        <v>6975</v>
      </c>
      <c r="AC785" s="186" t="s">
        <v>1342</v>
      </c>
      <c r="AD785" s="170">
        <f>VLOOKUP(O785,CSAcctMap!A:B,2,FALSE)</f>
        <v>612540</v>
      </c>
      <c r="AE785" s="170" t="str">
        <f ca="1">VLOOKUP(AD785,CSAcctMap!B:F,5,FALSE)</f>
        <v>Office Maintenance</v>
      </c>
    </row>
    <row r="786" spans="1:31" x14ac:dyDescent="0.2">
      <c r="A786" s="170" t="str">
        <f t="shared" si="24"/>
        <v>700.612550.7410.00000.000.000.000</v>
      </c>
      <c r="B786" s="184" t="s">
        <v>6976</v>
      </c>
      <c r="C786" s="185" t="s">
        <v>4649</v>
      </c>
      <c r="D786" s="186" t="s">
        <v>3374</v>
      </c>
      <c r="E786" s="186" t="s">
        <v>1337</v>
      </c>
      <c r="F786" s="186" t="s">
        <v>2334</v>
      </c>
      <c r="G786" s="186" t="s">
        <v>2178</v>
      </c>
      <c r="H786" s="186" t="s">
        <v>2178</v>
      </c>
      <c r="I786" s="186" t="s">
        <v>2178</v>
      </c>
      <c r="J786" s="186" t="s">
        <v>3768</v>
      </c>
      <c r="K786" s="184"/>
      <c r="L786" s="187" t="str">
        <f t="shared" si="25"/>
        <v>700.605510.6051.00000.000.0000.0000.000.0000.0000</v>
      </c>
      <c r="M786" s="187" t="s">
        <v>5772</v>
      </c>
      <c r="N786" s="191">
        <v>700</v>
      </c>
      <c r="O786" s="189">
        <v>605510</v>
      </c>
      <c r="P786" s="195" t="s">
        <v>6895</v>
      </c>
      <c r="Q786" s="191" t="s">
        <v>2334</v>
      </c>
      <c r="R786" s="195" t="s">
        <v>2178</v>
      </c>
      <c r="S786" s="191" t="s">
        <v>2202</v>
      </c>
      <c r="T786" s="191" t="s">
        <v>2202</v>
      </c>
      <c r="U786" s="190" t="s">
        <v>2178</v>
      </c>
      <c r="V786" s="167" t="s">
        <v>2202</v>
      </c>
      <c r="W786" s="167" t="s">
        <v>2202</v>
      </c>
      <c r="X786" s="170" t="s">
        <v>6896</v>
      </c>
      <c r="Y786" s="170" t="s">
        <v>6893</v>
      </c>
      <c r="Z786" s="170" t="s">
        <v>6896</v>
      </c>
      <c r="AB786" s="184" t="s">
        <v>6976</v>
      </c>
      <c r="AC786" s="186" t="s">
        <v>1337</v>
      </c>
      <c r="AD786" s="170">
        <f>VLOOKUP(O786,CSAcctMap!A:B,2,FALSE)</f>
        <v>605035</v>
      </c>
      <c r="AE786" s="170" t="str">
        <f ca="1">VLOOKUP(AD786,CSAcctMap!B:F,5,FALSE)</f>
        <v>Software &amp; Peripherals</v>
      </c>
    </row>
    <row r="787" spans="1:31" x14ac:dyDescent="0.2">
      <c r="A787" s="170" t="str">
        <f t="shared" si="24"/>
        <v>700.612560.7410.00000.000.000.000</v>
      </c>
      <c r="B787" s="184" t="s">
        <v>6977</v>
      </c>
      <c r="C787" s="185" t="s">
        <v>4649</v>
      </c>
      <c r="D787" s="186" t="s">
        <v>3375</v>
      </c>
      <c r="E787" s="186" t="s">
        <v>1337</v>
      </c>
      <c r="F787" s="186" t="s">
        <v>2334</v>
      </c>
      <c r="G787" s="186" t="s">
        <v>2178</v>
      </c>
      <c r="H787" s="186" t="s">
        <v>2178</v>
      </c>
      <c r="I787" s="186" t="s">
        <v>2178</v>
      </c>
      <c r="J787" s="186" t="s">
        <v>3768</v>
      </c>
      <c r="K787" s="184"/>
      <c r="L787" s="187" t="str">
        <f t="shared" si="25"/>
        <v>700.605510.6051.00000.000.0000.0000.000.0000.0000</v>
      </c>
      <c r="M787" s="187" t="s">
        <v>5772</v>
      </c>
      <c r="N787" s="191">
        <v>700</v>
      </c>
      <c r="O787" s="189">
        <v>605510</v>
      </c>
      <c r="P787" s="195" t="s">
        <v>6895</v>
      </c>
      <c r="Q787" s="191" t="s">
        <v>2334</v>
      </c>
      <c r="R787" s="195" t="s">
        <v>2178</v>
      </c>
      <c r="S787" s="191" t="s">
        <v>2202</v>
      </c>
      <c r="T787" s="191" t="s">
        <v>2202</v>
      </c>
      <c r="U787" s="190" t="s">
        <v>2178</v>
      </c>
      <c r="V787" s="167" t="s">
        <v>2202</v>
      </c>
      <c r="W787" s="167" t="s">
        <v>2202</v>
      </c>
      <c r="X787" s="170" t="s">
        <v>6896</v>
      </c>
      <c r="Y787" s="170" t="s">
        <v>6893</v>
      </c>
      <c r="Z787" s="170" t="s">
        <v>6896</v>
      </c>
      <c r="AB787" s="184" t="s">
        <v>6977</v>
      </c>
      <c r="AC787" s="186" t="s">
        <v>1337</v>
      </c>
      <c r="AD787" s="170">
        <f>VLOOKUP(O787,CSAcctMap!A:B,2,FALSE)</f>
        <v>605035</v>
      </c>
      <c r="AE787" s="170" t="str">
        <f ca="1">VLOOKUP(AD787,CSAcctMap!B:F,5,FALSE)</f>
        <v>Software &amp; Peripherals</v>
      </c>
    </row>
    <row r="788" spans="1:31" x14ac:dyDescent="0.2">
      <c r="A788" s="170" t="str">
        <f t="shared" si="24"/>
        <v>700.612560.7360.00000.000.000.000</v>
      </c>
      <c r="B788" s="184" t="s">
        <v>6977</v>
      </c>
      <c r="C788" s="185" t="s">
        <v>4649</v>
      </c>
      <c r="D788" s="186" t="s">
        <v>3375</v>
      </c>
      <c r="E788" s="186" t="s">
        <v>23</v>
      </c>
      <c r="F788" s="186" t="s">
        <v>2334</v>
      </c>
      <c r="G788" s="186" t="s">
        <v>2178</v>
      </c>
      <c r="H788" s="186" t="s">
        <v>2178</v>
      </c>
      <c r="I788" s="186" t="s">
        <v>2178</v>
      </c>
      <c r="J788" s="186" t="s">
        <v>6909</v>
      </c>
      <c r="K788" s="184"/>
      <c r="L788" s="187" t="str">
        <f t="shared" si="25"/>
        <v>700.605510.1601.00000.000.0000.0000.000.0000.0000</v>
      </c>
      <c r="M788" s="187" t="s">
        <v>5772</v>
      </c>
      <c r="N788" s="191">
        <v>700</v>
      </c>
      <c r="O788" s="189">
        <v>605510</v>
      </c>
      <c r="P788" s="195" t="s">
        <v>6910</v>
      </c>
      <c r="Q788" s="191" t="s">
        <v>2334</v>
      </c>
      <c r="R788" s="195" t="s">
        <v>2178</v>
      </c>
      <c r="S788" s="191" t="s">
        <v>2202</v>
      </c>
      <c r="T788" s="191" t="s">
        <v>2202</v>
      </c>
      <c r="U788" s="190" t="s">
        <v>2178</v>
      </c>
      <c r="V788" s="167" t="s">
        <v>2202</v>
      </c>
      <c r="W788" s="167" t="s">
        <v>2202</v>
      </c>
      <c r="X788" s="170" t="s">
        <v>6911</v>
      </c>
      <c r="Y788" s="170" t="s">
        <v>6893</v>
      </c>
      <c r="Z788" s="170" t="s">
        <v>6894</v>
      </c>
      <c r="AB788" s="184" t="s">
        <v>6977</v>
      </c>
      <c r="AC788" s="186" t="s">
        <v>23</v>
      </c>
      <c r="AD788" s="170">
        <f>VLOOKUP(O788,CSAcctMap!A:B,2,FALSE)</f>
        <v>605035</v>
      </c>
      <c r="AE788" s="170" t="str">
        <f ca="1">VLOOKUP(AD788,CSAcctMap!B:F,5,FALSE)</f>
        <v>Software &amp; Peripherals</v>
      </c>
    </row>
    <row r="789" spans="1:31" x14ac:dyDescent="0.2">
      <c r="A789" s="170" t="str">
        <f t="shared" si="24"/>
        <v>700.612570.7350.00000.000.000.000</v>
      </c>
      <c r="B789" s="184" t="s">
        <v>6978</v>
      </c>
      <c r="C789" s="185" t="s">
        <v>4649</v>
      </c>
      <c r="D789" s="186" t="s">
        <v>3377</v>
      </c>
      <c r="E789" s="186" t="s">
        <v>22</v>
      </c>
      <c r="F789" s="186" t="s">
        <v>2334</v>
      </c>
      <c r="G789" s="186" t="s">
        <v>2178</v>
      </c>
      <c r="H789" s="186" t="s">
        <v>2178</v>
      </c>
      <c r="I789" s="186" t="s">
        <v>2178</v>
      </c>
      <c r="J789" s="186" t="s">
        <v>971</v>
      </c>
      <c r="K789" s="184"/>
      <c r="L789" s="187" t="str">
        <f t="shared" si="25"/>
        <v>700.601340.1100.00000.000.0000.0000.000.0000.0000</v>
      </c>
      <c r="M789" s="187" t="s">
        <v>5725</v>
      </c>
      <c r="N789" s="191">
        <v>700</v>
      </c>
      <c r="O789" s="189">
        <v>601340</v>
      </c>
      <c r="P789" s="195" t="s">
        <v>6891</v>
      </c>
      <c r="Q789" s="191" t="s">
        <v>2334</v>
      </c>
      <c r="R789" s="195" t="s">
        <v>2178</v>
      </c>
      <c r="S789" s="191" t="s">
        <v>2202</v>
      </c>
      <c r="T789" s="191" t="s">
        <v>2202</v>
      </c>
      <c r="U789" s="190" t="s">
        <v>2178</v>
      </c>
      <c r="V789" s="167" t="s">
        <v>2202</v>
      </c>
      <c r="W789" s="167" t="s">
        <v>2202</v>
      </c>
      <c r="X789" s="170" t="s">
        <v>6892</v>
      </c>
      <c r="Y789" s="170" t="s">
        <v>6893</v>
      </c>
      <c r="Z789" s="170" t="s">
        <v>6894</v>
      </c>
      <c r="AB789" s="184" t="s">
        <v>6978</v>
      </c>
      <c r="AC789" s="186" t="s">
        <v>22</v>
      </c>
      <c r="AD789" s="170">
        <f>VLOOKUP(O789,CSAcctMap!A:B,2,FALSE)</f>
        <v>612570</v>
      </c>
      <c r="AE789" s="170" t="str">
        <f ca="1">VLOOKUP(AD789,CSAcctMap!B:F,5,FALSE)</f>
        <v>Tools &amp; Minor Equipment</v>
      </c>
    </row>
    <row r="790" spans="1:31" x14ac:dyDescent="0.2">
      <c r="A790" s="170" t="str">
        <f t="shared" si="24"/>
        <v>700.612570.7360.00000.000.000.000</v>
      </c>
      <c r="B790" s="184" t="s">
        <v>6978</v>
      </c>
      <c r="C790" s="185" t="s">
        <v>4649</v>
      </c>
      <c r="D790" s="186" t="s">
        <v>3377</v>
      </c>
      <c r="E790" s="186" t="s">
        <v>23</v>
      </c>
      <c r="F790" s="186" t="s">
        <v>2334</v>
      </c>
      <c r="G790" s="186" t="s">
        <v>2178</v>
      </c>
      <c r="H790" s="186" t="s">
        <v>2178</v>
      </c>
      <c r="I790" s="186" t="s">
        <v>2178</v>
      </c>
      <c r="J790" s="186" t="s">
        <v>6909</v>
      </c>
      <c r="K790" s="184"/>
      <c r="L790" s="187" t="str">
        <f t="shared" si="25"/>
        <v>700.601340.1601.00000.000.0000.0000.000.0000.0000</v>
      </c>
      <c r="M790" s="187" t="s">
        <v>5725</v>
      </c>
      <c r="N790" s="191">
        <v>700</v>
      </c>
      <c r="O790" s="189">
        <v>601340</v>
      </c>
      <c r="P790" s="195" t="s">
        <v>6910</v>
      </c>
      <c r="Q790" s="191" t="s">
        <v>2334</v>
      </c>
      <c r="R790" s="195" t="s">
        <v>2178</v>
      </c>
      <c r="S790" s="191" t="s">
        <v>2202</v>
      </c>
      <c r="T790" s="191" t="s">
        <v>2202</v>
      </c>
      <c r="U790" s="190" t="s">
        <v>2178</v>
      </c>
      <c r="V790" s="167" t="s">
        <v>2202</v>
      </c>
      <c r="W790" s="167" t="s">
        <v>2202</v>
      </c>
      <c r="X790" s="170" t="s">
        <v>6911</v>
      </c>
      <c r="Y790" s="170" t="s">
        <v>6893</v>
      </c>
      <c r="Z790" s="170" t="s">
        <v>6894</v>
      </c>
      <c r="AB790" s="184" t="s">
        <v>6978</v>
      </c>
      <c r="AC790" s="186" t="s">
        <v>23</v>
      </c>
      <c r="AD790" s="170">
        <f>VLOOKUP(O790,CSAcctMap!A:B,2,FALSE)</f>
        <v>612570</v>
      </c>
      <c r="AE790" s="170" t="str">
        <f ca="1">VLOOKUP(AD790,CSAcctMap!B:F,5,FALSE)</f>
        <v>Tools &amp; Minor Equipment</v>
      </c>
    </row>
    <row r="791" spans="1:31" x14ac:dyDescent="0.2">
      <c r="A791" s="170" t="str">
        <f t="shared" si="24"/>
        <v>700.612570.7710.00000.000.000.000</v>
      </c>
      <c r="B791" s="184" t="s">
        <v>6978</v>
      </c>
      <c r="C791" s="185" t="s">
        <v>4649</v>
      </c>
      <c r="D791" s="186" t="s">
        <v>3377</v>
      </c>
      <c r="E791" s="186" t="s">
        <v>1340</v>
      </c>
      <c r="F791" s="186" t="s">
        <v>2334</v>
      </c>
      <c r="G791" s="186" t="s">
        <v>2178</v>
      </c>
      <c r="H791" s="186" t="s">
        <v>2178</v>
      </c>
      <c r="I791" s="186" t="s">
        <v>2178</v>
      </c>
      <c r="J791" s="186"/>
      <c r="K791" s="184"/>
      <c r="L791" s="187" t="str">
        <f t="shared" si="25"/>
        <v>700.601340.3812.00000.000.0000.0000.000.0000.0000</v>
      </c>
      <c r="M791" s="187" t="s">
        <v>5725</v>
      </c>
      <c r="N791" s="191">
        <v>700</v>
      </c>
      <c r="O791" s="189">
        <v>601340</v>
      </c>
      <c r="P791" s="201" t="s">
        <v>6846</v>
      </c>
      <c r="Q791" s="191" t="s">
        <v>2334</v>
      </c>
      <c r="R791" s="195" t="s">
        <v>2178</v>
      </c>
      <c r="S791" s="191" t="s">
        <v>2202</v>
      </c>
      <c r="T791" s="191" t="s">
        <v>2202</v>
      </c>
      <c r="U791" s="190" t="s">
        <v>2178</v>
      </c>
      <c r="V791" s="167" t="s">
        <v>2202</v>
      </c>
      <c r="W791" s="167" t="s">
        <v>2202</v>
      </c>
      <c r="X791" s="170" t="s">
        <v>2111</v>
      </c>
      <c r="Y791" s="170" t="s">
        <v>6893</v>
      </c>
      <c r="Z791" s="170" t="s">
        <v>6904</v>
      </c>
      <c r="AB791" s="184" t="s">
        <v>6978</v>
      </c>
      <c r="AC791" s="186" t="s">
        <v>1340</v>
      </c>
      <c r="AD791" s="170">
        <f>VLOOKUP(O791,CSAcctMap!A:B,2,FALSE)</f>
        <v>612570</v>
      </c>
      <c r="AE791" s="170" t="str">
        <f ca="1">VLOOKUP(AD791,CSAcctMap!B:F,5,FALSE)</f>
        <v>Tools &amp; Minor Equipment</v>
      </c>
    </row>
    <row r="792" spans="1:31" x14ac:dyDescent="0.2">
      <c r="A792" s="170" t="str">
        <f t="shared" si="24"/>
        <v>700.612575.7100.00000.000.000.000</v>
      </c>
      <c r="B792" s="184" t="s">
        <v>6979</v>
      </c>
      <c r="C792" s="185" t="s">
        <v>4649</v>
      </c>
      <c r="D792" s="186" t="s">
        <v>4138</v>
      </c>
      <c r="E792" s="186" t="s">
        <v>19</v>
      </c>
      <c r="F792" s="186" t="s">
        <v>2334</v>
      </c>
      <c r="G792" s="186" t="s">
        <v>2178</v>
      </c>
      <c r="H792" s="186" t="s">
        <v>2178</v>
      </c>
      <c r="I792" s="186" t="s">
        <v>2178</v>
      </c>
      <c r="J792" s="186" t="s">
        <v>6941</v>
      </c>
      <c r="K792" s="184"/>
      <c r="L792" s="187" t="str">
        <f t="shared" si="25"/>
        <v>700.601345.1401.00000.000.0000.0000.000.0000.0000</v>
      </c>
      <c r="M792" s="187" t="s">
        <v>5726</v>
      </c>
      <c r="N792" s="191">
        <v>700</v>
      </c>
      <c r="O792" s="189">
        <v>601345</v>
      </c>
      <c r="P792" s="195" t="s">
        <v>6942</v>
      </c>
      <c r="Q792" s="191" t="s">
        <v>2334</v>
      </c>
      <c r="R792" s="195" t="s">
        <v>2178</v>
      </c>
      <c r="S792" s="191" t="s">
        <v>2202</v>
      </c>
      <c r="T792" s="191" t="s">
        <v>2202</v>
      </c>
      <c r="U792" s="190" t="s">
        <v>2178</v>
      </c>
      <c r="V792" s="167" t="s">
        <v>2202</v>
      </c>
      <c r="W792" s="167" t="s">
        <v>2202</v>
      </c>
      <c r="X792" s="170" t="s">
        <v>4302</v>
      </c>
      <c r="Y792" s="170" t="s">
        <v>6893</v>
      </c>
      <c r="Z792" s="170" t="s">
        <v>6894</v>
      </c>
      <c r="AB792" s="184" t="s">
        <v>6979</v>
      </c>
      <c r="AC792" s="186" t="s">
        <v>19</v>
      </c>
      <c r="AD792" s="170">
        <f>VLOOKUP(O792,CSAcctMap!A:B,2,FALSE)</f>
        <v>612575</v>
      </c>
      <c r="AE792" s="170" t="str">
        <f ca="1">VLOOKUP(AD792,CSAcctMap!B:F,5,FALSE)</f>
        <v>WorkSite Supplies</v>
      </c>
    </row>
    <row r="793" spans="1:31" x14ac:dyDescent="0.2">
      <c r="A793" s="170" t="str">
        <f t="shared" si="24"/>
        <v>700.612575.7350.00000.000.000.000</v>
      </c>
      <c r="B793" s="184" t="s">
        <v>6979</v>
      </c>
      <c r="C793" s="185" t="s">
        <v>4649</v>
      </c>
      <c r="D793" s="186" t="s">
        <v>4138</v>
      </c>
      <c r="E793" s="186" t="s">
        <v>22</v>
      </c>
      <c r="F793" s="186" t="s">
        <v>2334</v>
      </c>
      <c r="G793" s="186" t="s">
        <v>2178</v>
      </c>
      <c r="H793" s="186" t="s">
        <v>2178</v>
      </c>
      <c r="I793" s="186" t="s">
        <v>2178</v>
      </c>
      <c r="J793" s="186" t="s">
        <v>971</v>
      </c>
      <c r="K793" s="184"/>
      <c r="L793" s="187" t="str">
        <f t="shared" si="25"/>
        <v>700.601345.1100.00000.000.0000.0000.000.0000.0000</v>
      </c>
      <c r="M793" s="187" t="s">
        <v>5726</v>
      </c>
      <c r="N793" s="191">
        <v>700</v>
      </c>
      <c r="O793" s="189">
        <v>601345</v>
      </c>
      <c r="P793" s="195" t="s">
        <v>6891</v>
      </c>
      <c r="Q793" s="191" t="s">
        <v>2334</v>
      </c>
      <c r="R793" s="195" t="s">
        <v>2178</v>
      </c>
      <c r="S793" s="191" t="s">
        <v>2202</v>
      </c>
      <c r="T793" s="191" t="s">
        <v>2202</v>
      </c>
      <c r="U793" s="190" t="s">
        <v>2178</v>
      </c>
      <c r="V793" s="167" t="s">
        <v>2202</v>
      </c>
      <c r="W793" s="167" t="s">
        <v>2202</v>
      </c>
      <c r="X793" s="170" t="s">
        <v>6892</v>
      </c>
      <c r="Y793" s="170" t="s">
        <v>6893</v>
      </c>
      <c r="Z793" s="170" t="s">
        <v>6894</v>
      </c>
      <c r="AB793" s="184" t="s">
        <v>6979</v>
      </c>
      <c r="AC793" s="186" t="s">
        <v>22</v>
      </c>
      <c r="AD793" s="170">
        <f>VLOOKUP(O793,CSAcctMap!A:B,2,FALSE)</f>
        <v>612575</v>
      </c>
      <c r="AE793" s="170" t="str">
        <f ca="1">VLOOKUP(AD793,CSAcctMap!B:F,5,FALSE)</f>
        <v>WorkSite Supplies</v>
      </c>
    </row>
    <row r="794" spans="1:31" x14ac:dyDescent="0.2">
      <c r="A794" s="170" t="str">
        <f t="shared" si="24"/>
        <v>700.612590.7900.00000.000.000.000</v>
      </c>
      <c r="B794" s="184" t="s">
        <v>6980</v>
      </c>
      <c r="C794" s="185" t="s">
        <v>4649</v>
      </c>
      <c r="D794" s="186" t="s">
        <v>4920</v>
      </c>
      <c r="E794" s="186" t="s">
        <v>1342</v>
      </c>
      <c r="F794" s="186" t="s">
        <v>2334</v>
      </c>
      <c r="G794" s="186" t="s">
        <v>2178</v>
      </c>
      <c r="H794" s="186" t="s">
        <v>2178</v>
      </c>
      <c r="I794" s="186" t="s">
        <v>2178</v>
      </c>
      <c r="J794" s="186" t="s">
        <v>741</v>
      </c>
      <c r="K794" s="184"/>
      <c r="L794" s="187" t="str">
        <f t="shared" si="25"/>
        <v>700.615015.6251.00000.000.0000.0000.000.0000.0000</v>
      </c>
      <c r="M794" s="187" t="s">
        <v>3467</v>
      </c>
      <c r="N794" s="191">
        <v>700</v>
      </c>
      <c r="O794" s="211">
        <v>615015</v>
      </c>
      <c r="P794" s="195" t="s">
        <v>6906</v>
      </c>
      <c r="Q794" s="191" t="s">
        <v>2334</v>
      </c>
      <c r="R794" s="195" t="s">
        <v>2178</v>
      </c>
      <c r="S794" s="191" t="s">
        <v>2202</v>
      </c>
      <c r="T794" s="191" t="s">
        <v>2202</v>
      </c>
      <c r="U794" s="190" t="s">
        <v>2178</v>
      </c>
      <c r="V794" s="167" t="s">
        <v>2202</v>
      </c>
      <c r="W794" s="167" t="s">
        <v>2202</v>
      </c>
      <c r="X794" s="170" t="s">
        <v>6907</v>
      </c>
      <c r="Y794" s="170" t="s">
        <v>6893</v>
      </c>
      <c r="Z794" s="170" t="s">
        <v>6908</v>
      </c>
      <c r="AB794" s="184" t="s">
        <v>6980</v>
      </c>
      <c r="AC794" s="186" t="s">
        <v>1342</v>
      </c>
      <c r="AD794" s="170">
        <f>VLOOKUP(O794,CSAcctMap!A:B,2,FALSE)</f>
        <v>612590</v>
      </c>
      <c r="AE794" s="170" t="str">
        <f ca="1">VLOOKUP(AD794,CSAcctMap!B:F,5,FALSE)</f>
        <v>Abandoned Project Costs</v>
      </c>
    </row>
    <row r="795" spans="1:31" x14ac:dyDescent="0.2">
      <c r="A795" s="170" t="str">
        <f t="shared" si="24"/>
        <v>700.612590.7350.00000.000.000.000</v>
      </c>
      <c r="B795" s="184" t="s">
        <v>6980</v>
      </c>
      <c r="C795" s="185" t="s">
        <v>4649</v>
      </c>
      <c r="D795" s="186" t="s">
        <v>4920</v>
      </c>
      <c r="E795" s="186" t="s">
        <v>22</v>
      </c>
      <c r="F795" s="186" t="s">
        <v>2334</v>
      </c>
      <c r="G795" s="186" t="s">
        <v>2178</v>
      </c>
      <c r="H795" s="186" t="s">
        <v>2178</v>
      </c>
      <c r="I795" s="186" t="s">
        <v>2178</v>
      </c>
      <c r="J795" s="186" t="s">
        <v>971</v>
      </c>
      <c r="K795" s="184"/>
      <c r="L795" s="187" t="str">
        <f t="shared" si="25"/>
        <v>700.615015.1100.00000.000.0000.0000.000.0000.0000</v>
      </c>
      <c r="M795" s="187" t="s">
        <v>3467</v>
      </c>
      <c r="N795" s="191">
        <v>700</v>
      </c>
      <c r="O795" s="191">
        <v>615015</v>
      </c>
      <c r="P795" s="195" t="s">
        <v>6891</v>
      </c>
      <c r="Q795" s="191" t="s">
        <v>2334</v>
      </c>
      <c r="R795" s="195" t="s">
        <v>2178</v>
      </c>
      <c r="S795" s="191" t="s">
        <v>2202</v>
      </c>
      <c r="T795" s="191" t="s">
        <v>2202</v>
      </c>
      <c r="U795" s="190" t="s">
        <v>2178</v>
      </c>
      <c r="V795" s="167" t="s">
        <v>2202</v>
      </c>
      <c r="W795" s="167" t="s">
        <v>2202</v>
      </c>
      <c r="X795" s="170" t="s">
        <v>6892</v>
      </c>
      <c r="Y795" s="170" t="s">
        <v>6893</v>
      </c>
      <c r="Z795" s="170" t="s">
        <v>6894</v>
      </c>
      <c r="AB795" s="184" t="s">
        <v>6980</v>
      </c>
      <c r="AC795" s="186" t="s">
        <v>22</v>
      </c>
      <c r="AD795" s="170">
        <f>VLOOKUP(O795,CSAcctMap!A:B,2,FALSE)</f>
        <v>612590</v>
      </c>
      <c r="AE795" s="170" t="str">
        <f ca="1">VLOOKUP(AD795,CSAcctMap!B:F,5,FALSE)</f>
        <v>Abandoned Project Costs</v>
      </c>
    </row>
    <row r="796" spans="1:31" x14ac:dyDescent="0.2">
      <c r="A796" s="170" t="str">
        <f t="shared" si="24"/>
        <v>700.615010.7900.00000.000.000.000</v>
      </c>
      <c r="B796" s="184" t="s">
        <v>6981</v>
      </c>
      <c r="C796" s="185" t="s">
        <v>4649</v>
      </c>
      <c r="D796" s="186" t="s">
        <v>600</v>
      </c>
      <c r="E796" s="186" t="s">
        <v>1342</v>
      </c>
      <c r="F796" s="186" t="s">
        <v>2334</v>
      </c>
      <c r="G796" s="186" t="s">
        <v>2178</v>
      </c>
      <c r="H796" s="186" t="s">
        <v>2178</v>
      </c>
      <c r="I796" s="186" t="s">
        <v>2178</v>
      </c>
      <c r="J796" s="186" t="s">
        <v>741</v>
      </c>
      <c r="K796" s="184"/>
      <c r="L796" s="187" t="str">
        <f t="shared" si="25"/>
        <v>700.607010.6251.00000.000.0000.0000.000.0000.0000</v>
      </c>
      <c r="M796" s="187" t="s">
        <v>4298</v>
      </c>
      <c r="N796" s="191">
        <v>700</v>
      </c>
      <c r="O796" s="189">
        <v>607010</v>
      </c>
      <c r="P796" s="195" t="s">
        <v>6906</v>
      </c>
      <c r="Q796" s="191" t="s">
        <v>2334</v>
      </c>
      <c r="R796" s="195" t="s">
        <v>2178</v>
      </c>
      <c r="S796" s="191" t="s">
        <v>2202</v>
      </c>
      <c r="T796" s="191" t="s">
        <v>2202</v>
      </c>
      <c r="U796" s="190" t="s">
        <v>2178</v>
      </c>
      <c r="V796" s="167" t="s">
        <v>2202</v>
      </c>
      <c r="W796" s="167" t="s">
        <v>2202</v>
      </c>
      <c r="X796" s="170" t="s">
        <v>6907</v>
      </c>
      <c r="Y796" s="170" t="s">
        <v>6893</v>
      </c>
      <c r="Z796" s="170" t="s">
        <v>6908</v>
      </c>
      <c r="AB796" s="184" t="s">
        <v>6981</v>
      </c>
      <c r="AC796" s="186" t="s">
        <v>1342</v>
      </c>
      <c r="AD796" s="170">
        <f>VLOOKUP(O796,CSAcctMap!A:B,2,FALSE)</f>
        <v>615010</v>
      </c>
      <c r="AE796" s="170" t="str">
        <f ca="1">VLOOKUP(AD796,CSAcctMap!B:F,5,FALSE)</f>
        <v>Audit &amp; Accounting</v>
      </c>
    </row>
    <row r="797" spans="1:31" x14ac:dyDescent="0.2">
      <c r="A797" s="170" t="str">
        <f t="shared" si="24"/>
        <v>700.615020.7900.00000.000.000.000</v>
      </c>
      <c r="B797" s="184" t="s">
        <v>6982</v>
      </c>
      <c r="C797" s="185" t="s">
        <v>4649</v>
      </c>
      <c r="D797" s="186" t="s">
        <v>540</v>
      </c>
      <c r="E797" s="186" t="s">
        <v>1342</v>
      </c>
      <c r="F797" s="186" t="s">
        <v>2334</v>
      </c>
      <c r="G797" s="186" t="s">
        <v>2178</v>
      </c>
      <c r="H797" s="186" t="s">
        <v>2178</v>
      </c>
      <c r="I797" s="186" t="s">
        <v>2178</v>
      </c>
      <c r="J797" s="186" t="s">
        <v>741</v>
      </c>
      <c r="K797" s="184"/>
      <c r="L797" s="187" t="str">
        <f t="shared" si="25"/>
        <v>700.607025.6251.00000.000.0000.0000.000.0000.0000</v>
      </c>
      <c r="M797" s="187" t="s">
        <v>4304</v>
      </c>
      <c r="N797" s="191">
        <v>700</v>
      </c>
      <c r="O797" s="189">
        <v>607025</v>
      </c>
      <c r="P797" s="195" t="s">
        <v>6906</v>
      </c>
      <c r="Q797" s="191" t="s">
        <v>2334</v>
      </c>
      <c r="R797" s="195" t="s">
        <v>2178</v>
      </c>
      <c r="S797" s="191" t="s">
        <v>2202</v>
      </c>
      <c r="T797" s="191" t="s">
        <v>2202</v>
      </c>
      <c r="U797" s="190" t="s">
        <v>2178</v>
      </c>
      <c r="V797" s="167" t="s">
        <v>2202</v>
      </c>
      <c r="W797" s="167" t="s">
        <v>2202</v>
      </c>
      <c r="X797" s="170" t="s">
        <v>6907</v>
      </c>
      <c r="Y797" s="170" t="s">
        <v>6893</v>
      </c>
      <c r="Z797" s="170" t="s">
        <v>6908</v>
      </c>
      <c r="AB797" s="184" t="s">
        <v>6982</v>
      </c>
      <c r="AC797" s="186" t="s">
        <v>1342</v>
      </c>
      <c r="AD797" s="170">
        <f>VLOOKUP(O797,CSAcctMap!A:B,2,FALSE)</f>
        <v>615020</v>
      </c>
      <c r="AE797" s="170" t="str">
        <f ca="1">VLOOKUP(AD797,CSAcctMap!B:F,5,FALSE)</f>
        <v>Legal</v>
      </c>
    </row>
    <row r="798" spans="1:31" x14ac:dyDescent="0.2">
      <c r="A798" s="170" t="str">
        <f t="shared" si="24"/>
        <v>700.615030.7410.00000.000.000.000</v>
      </c>
      <c r="B798" s="184" t="s">
        <v>6983</v>
      </c>
      <c r="C798" s="185" t="s">
        <v>4649</v>
      </c>
      <c r="D798" s="186" t="s">
        <v>3957</v>
      </c>
      <c r="E798" s="186" t="s">
        <v>1337</v>
      </c>
      <c r="F798" s="186" t="s">
        <v>2334</v>
      </c>
      <c r="G798" s="186" t="s">
        <v>2178</v>
      </c>
      <c r="H798" s="186" t="s">
        <v>2178</v>
      </c>
      <c r="I798" s="186" t="s">
        <v>2178</v>
      </c>
      <c r="J798" s="186" t="s">
        <v>3768</v>
      </c>
      <c r="K798" s="184"/>
      <c r="L798" s="187" t="str">
        <f t="shared" si="25"/>
        <v>700.601415.6051.00000.000.0000.0000.000.0000.0000</v>
      </c>
      <c r="M798" s="187" t="s">
        <v>5727</v>
      </c>
      <c r="N798" s="191">
        <v>700</v>
      </c>
      <c r="O798" s="189">
        <v>601415</v>
      </c>
      <c r="P798" s="195" t="s">
        <v>6895</v>
      </c>
      <c r="Q798" s="191" t="s">
        <v>2334</v>
      </c>
      <c r="R798" s="195" t="s">
        <v>2178</v>
      </c>
      <c r="S798" s="191" t="s">
        <v>2202</v>
      </c>
      <c r="T798" s="191" t="s">
        <v>2202</v>
      </c>
      <c r="U798" s="190" t="s">
        <v>2178</v>
      </c>
      <c r="V798" s="167" t="s">
        <v>2202</v>
      </c>
      <c r="W798" s="167" t="s">
        <v>2202</v>
      </c>
      <c r="X798" s="170" t="s">
        <v>6896</v>
      </c>
      <c r="Y798" s="170" t="s">
        <v>6893</v>
      </c>
      <c r="Z798" s="170" t="s">
        <v>6896</v>
      </c>
      <c r="AB798" s="184" t="s">
        <v>6983</v>
      </c>
      <c r="AC798" s="186" t="s">
        <v>1337</v>
      </c>
      <c r="AD798" s="170">
        <f>VLOOKUP(O798,CSAcctMap!A:B,2,FALSE)</f>
        <v>615030</v>
      </c>
      <c r="AE798" s="170" t="str">
        <f ca="1">VLOOKUP(AD798,CSAcctMap!B:F,5,FALSE)</f>
        <v>Other Professional Services &amp; Consulting</v>
      </c>
    </row>
    <row r="799" spans="1:31" x14ac:dyDescent="0.2">
      <c r="A799" s="170" t="str">
        <f t="shared" si="24"/>
        <v>700.615030.7520.00000.000.000.000</v>
      </c>
      <c r="B799" s="184" t="s">
        <v>6983</v>
      </c>
      <c r="C799" s="185" t="s">
        <v>4649</v>
      </c>
      <c r="D799" s="186" t="s">
        <v>3957</v>
      </c>
      <c r="E799" s="186" t="s">
        <v>24</v>
      </c>
      <c r="F799" s="186" t="s">
        <v>2334</v>
      </c>
      <c r="G799" s="186" t="s">
        <v>2178</v>
      </c>
      <c r="H799" s="186" t="s">
        <v>2178</v>
      </c>
      <c r="I799" s="186" t="s">
        <v>2178</v>
      </c>
      <c r="J799" s="186" t="s">
        <v>3763</v>
      </c>
      <c r="K799" s="184"/>
      <c r="L799" s="187" t="str">
        <f t="shared" si="25"/>
        <v>700.601415.6201.00000.000.0000.0000.000.0000.0000</v>
      </c>
      <c r="M799" s="187" t="s">
        <v>5727</v>
      </c>
      <c r="N799" s="191">
        <v>700</v>
      </c>
      <c r="O799" s="189">
        <v>601415</v>
      </c>
      <c r="P799" s="195" t="s">
        <v>6897</v>
      </c>
      <c r="Q799" s="191" t="s">
        <v>2334</v>
      </c>
      <c r="R799" s="195" t="s">
        <v>2178</v>
      </c>
      <c r="S799" s="191" t="s">
        <v>2202</v>
      </c>
      <c r="T799" s="191" t="s">
        <v>2202</v>
      </c>
      <c r="U799" s="190" t="s">
        <v>2178</v>
      </c>
      <c r="V799" s="167" t="s">
        <v>2202</v>
      </c>
      <c r="W799" s="167" t="s">
        <v>2202</v>
      </c>
      <c r="X799" s="170" t="s">
        <v>6898</v>
      </c>
      <c r="Y799" s="170" t="s">
        <v>6893</v>
      </c>
      <c r="Z799" s="170" t="s">
        <v>6898</v>
      </c>
      <c r="AB799" s="184" t="s">
        <v>6983</v>
      </c>
      <c r="AC799" s="186" t="s">
        <v>24</v>
      </c>
      <c r="AD799" s="170">
        <f>VLOOKUP(O799,CSAcctMap!A:B,2,FALSE)</f>
        <v>615030</v>
      </c>
      <c r="AE799" s="170" t="str">
        <f ca="1">VLOOKUP(AD799,CSAcctMap!B:F,5,FALSE)</f>
        <v>Other Professional Services &amp; Consulting</v>
      </c>
    </row>
    <row r="800" spans="1:31" x14ac:dyDescent="0.2">
      <c r="A800" s="170" t="str">
        <f t="shared" si="24"/>
        <v>700.615030.7900.00000.000.000.000</v>
      </c>
      <c r="B800" s="184" t="s">
        <v>6983</v>
      </c>
      <c r="C800" s="185" t="s">
        <v>4649</v>
      </c>
      <c r="D800" s="186" t="s">
        <v>3957</v>
      </c>
      <c r="E800" s="186" t="s">
        <v>1342</v>
      </c>
      <c r="F800" s="186" t="s">
        <v>2334</v>
      </c>
      <c r="G800" s="186" t="s">
        <v>2178</v>
      </c>
      <c r="H800" s="186" t="s">
        <v>2178</v>
      </c>
      <c r="I800" s="186" t="s">
        <v>2178</v>
      </c>
      <c r="J800" s="186" t="s">
        <v>741</v>
      </c>
      <c r="K800" s="184"/>
      <c r="L800" s="187" t="str">
        <f t="shared" si="25"/>
        <v>700.601415.6251.00000.000.0000.0000.000.0000.0000</v>
      </c>
      <c r="M800" s="187" t="s">
        <v>5727</v>
      </c>
      <c r="N800" s="191">
        <v>700</v>
      </c>
      <c r="O800" s="189">
        <v>601415</v>
      </c>
      <c r="P800" s="195" t="s">
        <v>6906</v>
      </c>
      <c r="Q800" s="191" t="s">
        <v>2334</v>
      </c>
      <c r="R800" s="195" t="s">
        <v>2178</v>
      </c>
      <c r="S800" s="191" t="s">
        <v>2202</v>
      </c>
      <c r="T800" s="191" t="s">
        <v>2202</v>
      </c>
      <c r="U800" s="190" t="s">
        <v>2178</v>
      </c>
      <c r="V800" s="167" t="s">
        <v>2202</v>
      </c>
      <c r="W800" s="167" t="s">
        <v>2202</v>
      </c>
      <c r="X800" s="170" t="s">
        <v>6907</v>
      </c>
      <c r="Y800" s="170" t="s">
        <v>6893</v>
      </c>
      <c r="Z800" s="170" t="s">
        <v>6908</v>
      </c>
      <c r="AB800" s="184" t="s">
        <v>6983</v>
      </c>
      <c r="AC800" s="186" t="s">
        <v>1342</v>
      </c>
      <c r="AD800" s="170">
        <f>VLOOKUP(O800,CSAcctMap!A:B,2,FALSE)</f>
        <v>615030</v>
      </c>
      <c r="AE800" s="170" t="str">
        <f ca="1">VLOOKUP(AD800,CSAcctMap!B:F,5,FALSE)</f>
        <v>Other Professional Services &amp; Consulting</v>
      </c>
    </row>
    <row r="801" spans="1:31" x14ac:dyDescent="0.2">
      <c r="A801" s="170" t="str">
        <f t="shared" si="24"/>
        <v>700.615030.7350.00000.000.000.000</v>
      </c>
      <c r="B801" s="184" t="s">
        <v>6983</v>
      </c>
      <c r="C801" s="185" t="s">
        <v>4649</v>
      </c>
      <c r="D801" s="186" t="s">
        <v>3957</v>
      </c>
      <c r="E801" s="186" t="s">
        <v>22</v>
      </c>
      <c r="F801" s="186" t="s">
        <v>2334</v>
      </c>
      <c r="G801" s="186" t="s">
        <v>2178</v>
      </c>
      <c r="H801" s="186" t="s">
        <v>2178</v>
      </c>
      <c r="I801" s="186" t="s">
        <v>2178</v>
      </c>
      <c r="J801" s="186" t="s">
        <v>971</v>
      </c>
      <c r="K801" s="184"/>
      <c r="L801" s="187" t="str">
        <f t="shared" si="25"/>
        <v>700.601415.1100.00000.000.0000.0000.000.0000.0000</v>
      </c>
      <c r="M801" s="187" t="s">
        <v>5727</v>
      </c>
      <c r="N801" s="191">
        <v>700</v>
      </c>
      <c r="O801" s="189">
        <v>601415</v>
      </c>
      <c r="P801" s="195" t="s">
        <v>6891</v>
      </c>
      <c r="Q801" s="191" t="s">
        <v>2334</v>
      </c>
      <c r="R801" s="195" t="s">
        <v>2178</v>
      </c>
      <c r="S801" s="191" t="s">
        <v>2202</v>
      </c>
      <c r="T801" s="191" t="s">
        <v>2202</v>
      </c>
      <c r="U801" s="190" t="s">
        <v>2178</v>
      </c>
      <c r="V801" s="167" t="s">
        <v>2202</v>
      </c>
      <c r="W801" s="167" t="s">
        <v>2202</v>
      </c>
      <c r="X801" s="170" t="s">
        <v>6892</v>
      </c>
      <c r="Y801" s="170" t="s">
        <v>6893</v>
      </c>
      <c r="Z801" s="170" t="s">
        <v>6894</v>
      </c>
      <c r="AB801" s="184" t="s">
        <v>6983</v>
      </c>
      <c r="AC801" s="186" t="s">
        <v>22</v>
      </c>
      <c r="AD801" s="170">
        <f>VLOOKUP(O801,CSAcctMap!A:B,2,FALSE)</f>
        <v>615030</v>
      </c>
      <c r="AE801" s="170" t="str">
        <f ca="1">VLOOKUP(AD801,CSAcctMap!B:F,5,FALSE)</f>
        <v>Other Professional Services &amp; Consulting</v>
      </c>
    </row>
    <row r="802" spans="1:31" x14ac:dyDescent="0.2">
      <c r="A802" s="170" t="str">
        <f t="shared" si="24"/>
        <v>700.615030.7360.00000.000.000.000</v>
      </c>
      <c r="B802" s="184" t="s">
        <v>6983</v>
      </c>
      <c r="C802" s="185" t="s">
        <v>4649</v>
      </c>
      <c r="D802" s="186" t="s">
        <v>3957</v>
      </c>
      <c r="E802" s="186" t="s">
        <v>23</v>
      </c>
      <c r="F802" s="186" t="s">
        <v>2334</v>
      </c>
      <c r="G802" s="186" t="s">
        <v>2178</v>
      </c>
      <c r="H802" s="186" t="s">
        <v>2178</v>
      </c>
      <c r="I802" s="186" t="s">
        <v>2178</v>
      </c>
      <c r="J802" s="186" t="s">
        <v>6909</v>
      </c>
      <c r="K802" s="184"/>
      <c r="L802" s="187" t="str">
        <f t="shared" si="25"/>
        <v>700.601415.1601.00000.000.0000.0000.000.0000.0000</v>
      </c>
      <c r="M802" s="187" t="s">
        <v>5727</v>
      </c>
      <c r="N802" s="191">
        <v>700</v>
      </c>
      <c r="O802" s="189">
        <v>601415</v>
      </c>
      <c r="P802" s="195" t="s">
        <v>6910</v>
      </c>
      <c r="Q802" s="191" t="s">
        <v>2334</v>
      </c>
      <c r="R802" s="195" t="s">
        <v>2178</v>
      </c>
      <c r="S802" s="191" t="s">
        <v>2202</v>
      </c>
      <c r="T802" s="191" t="s">
        <v>2202</v>
      </c>
      <c r="U802" s="190" t="s">
        <v>2178</v>
      </c>
      <c r="V802" s="167" t="s">
        <v>2202</v>
      </c>
      <c r="W802" s="167" t="s">
        <v>2202</v>
      </c>
      <c r="X802" s="170" t="s">
        <v>6911</v>
      </c>
      <c r="Y802" s="170" t="s">
        <v>6893</v>
      </c>
      <c r="Z802" s="170" t="s">
        <v>6894</v>
      </c>
      <c r="AB802" s="184" t="s">
        <v>6983</v>
      </c>
      <c r="AC802" s="186" t="s">
        <v>23</v>
      </c>
      <c r="AD802" s="170">
        <f>VLOOKUP(O802,CSAcctMap!A:B,2,FALSE)</f>
        <v>615030</v>
      </c>
      <c r="AE802" s="170" t="str">
        <f ca="1">VLOOKUP(AD802,CSAcctMap!B:F,5,FALSE)</f>
        <v>Other Professional Services &amp; Consulting</v>
      </c>
    </row>
    <row r="803" spans="1:31" x14ac:dyDescent="0.2">
      <c r="A803" s="170" t="str">
        <f t="shared" si="24"/>
        <v>700.615060.7551.00000.000.000.000</v>
      </c>
      <c r="B803" s="184" t="s">
        <v>6984</v>
      </c>
      <c r="C803" s="185" t="s">
        <v>4649</v>
      </c>
      <c r="D803" s="186" t="s">
        <v>3099</v>
      </c>
      <c r="E803" s="186" t="s">
        <v>1334</v>
      </c>
      <c r="F803" s="186" t="s">
        <v>2334</v>
      </c>
      <c r="G803" s="186" t="s">
        <v>2178</v>
      </c>
      <c r="H803" s="186" t="s">
        <v>2178</v>
      </c>
      <c r="I803" s="186" t="s">
        <v>2178</v>
      </c>
      <c r="J803" s="186" t="s">
        <v>974</v>
      </c>
      <c r="K803" s="184"/>
      <c r="L803" s="187" t="str">
        <f t="shared" si="25"/>
        <v>700.603045.6015.00000.000.0000.0000.000.0000.0000</v>
      </c>
      <c r="M803" s="187" t="s">
        <v>4250</v>
      </c>
      <c r="N803" s="191">
        <v>700</v>
      </c>
      <c r="O803" s="189">
        <v>603045</v>
      </c>
      <c r="P803" s="195" t="s">
        <v>6901</v>
      </c>
      <c r="Q803" s="191" t="s">
        <v>2334</v>
      </c>
      <c r="R803" s="195" t="s">
        <v>2178</v>
      </c>
      <c r="S803" s="191" t="s">
        <v>2202</v>
      </c>
      <c r="T803" s="191" t="s">
        <v>2202</v>
      </c>
      <c r="U803" s="190" t="s">
        <v>2178</v>
      </c>
      <c r="V803" s="167" t="s">
        <v>2202</v>
      </c>
      <c r="W803" s="167" t="s">
        <v>2202</v>
      </c>
      <c r="X803" s="170" t="s">
        <v>6902</v>
      </c>
      <c r="Y803" s="170" t="s">
        <v>6893</v>
      </c>
      <c r="Z803" s="170" t="s">
        <v>6902</v>
      </c>
      <c r="AB803" s="184" t="s">
        <v>6984</v>
      </c>
      <c r="AC803" s="186" t="s">
        <v>1334</v>
      </c>
      <c r="AD803" s="170">
        <f>VLOOKUP(O803,CSAcctMap!A:B,2,FALSE)</f>
        <v>605020</v>
      </c>
      <c r="AE803" s="170" t="str">
        <f ca="1">VLOOKUP(AD803,CSAcctMap!B:F,5,FALSE)</f>
        <v>Office Printing</v>
      </c>
    </row>
    <row r="804" spans="1:31" x14ac:dyDescent="0.2">
      <c r="A804" s="170" t="str">
        <f t="shared" si="24"/>
        <v>700.615065.7900.00000.000.000.000</v>
      </c>
      <c r="B804" s="184" t="s">
        <v>6985</v>
      </c>
      <c r="C804" s="185" t="s">
        <v>4649</v>
      </c>
      <c r="D804" s="186" t="s">
        <v>5458</v>
      </c>
      <c r="E804" s="186" t="s">
        <v>1342</v>
      </c>
      <c r="F804" s="186" t="s">
        <v>2334</v>
      </c>
      <c r="G804" s="186" t="s">
        <v>2178</v>
      </c>
      <c r="H804" s="186" t="s">
        <v>2178</v>
      </c>
      <c r="I804" s="186" t="s">
        <v>2178</v>
      </c>
      <c r="J804" s="186" t="s">
        <v>741</v>
      </c>
      <c r="K804" s="184"/>
      <c r="L804" s="187" t="str">
        <f t="shared" si="25"/>
        <v>700.607050.6251.00000.000.0000.0000.000.0000.0000</v>
      </c>
      <c r="M804" s="187" t="s">
        <v>5773</v>
      </c>
      <c r="N804" s="191">
        <v>700</v>
      </c>
      <c r="O804" s="189">
        <v>607050</v>
      </c>
      <c r="P804" s="195" t="s">
        <v>6906</v>
      </c>
      <c r="Q804" s="191" t="s">
        <v>2334</v>
      </c>
      <c r="R804" s="195" t="s">
        <v>2178</v>
      </c>
      <c r="S804" s="191" t="s">
        <v>2202</v>
      </c>
      <c r="T804" s="191" t="s">
        <v>2202</v>
      </c>
      <c r="U804" s="190" t="s">
        <v>2178</v>
      </c>
      <c r="V804" s="167" t="s">
        <v>2202</v>
      </c>
      <c r="W804" s="167" t="s">
        <v>2202</v>
      </c>
      <c r="X804" s="170" t="s">
        <v>6907</v>
      </c>
      <c r="Y804" s="170" t="s">
        <v>6893</v>
      </c>
      <c r="Z804" s="170" t="s">
        <v>6908</v>
      </c>
      <c r="AB804" s="184" t="s">
        <v>6985</v>
      </c>
      <c r="AC804" s="186" t="s">
        <v>1342</v>
      </c>
      <c r="AD804" s="170">
        <f>VLOOKUP(O804,CSAcctMap!A:B,2,FALSE)</f>
        <v>615065</v>
      </c>
      <c r="AE804" s="170" t="str">
        <f ca="1">VLOOKUP(AD804,CSAcctMap!B:F,5,FALSE)</f>
        <v>Application Hosting Services</v>
      </c>
    </row>
    <row r="805" spans="1:31" x14ac:dyDescent="0.2">
      <c r="A805" s="170" t="str">
        <f t="shared" si="24"/>
        <v>700.615070.7551.00000.000.000.000</v>
      </c>
      <c r="B805" s="184" t="s">
        <v>6986</v>
      </c>
      <c r="C805" s="185" t="s">
        <v>4649</v>
      </c>
      <c r="D805" s="186" t="s">
        <v>3100</v>
      </c>
      <c r="E805" s="186" t="s">
        <v>1334</v>
      </c>
      <c r="F805" s="186" t="s">
        <v>2334</v>
      </c>
      <c r="G805" s="186" t="s">
        <v>2178</v>
      </c>
      <c r="H805" s="186" t="s">
        <v>2178</v>
      </c>
      <c r="I805" s="186" t="s">
        <v>2178</v>
      </c>
      <c r="J805" s="186" t="s">
        <v>974</v>
      </c>
      <c r="K805" s="184"/>
      <c r="L805" s="187" t="str">
        <f t="shared" si="25"/>
        <v>700.609005.6015.00000.000.0000.0000.000.0000.0000</v>
      </c>
      <c r="M805" s="187" t="s">
        <v>5775</v>
      </c>
      <c r="N805" s="191">
        <v>700</v>
      </c>
      <c r="O805" s="189">
        <v>609005</v>
      </c>
      <c r="P805" s="195" t="s">
        <v>6901</v>
      </c>
      <c r="Q805" s="191" t="s">
        <v>2334</v>
      </c>
      <c r="R805" s="195" t="s">
        <v>2178</v>
      </c>
      <c r="S805" s="191" t="s">
        <v>2202</v>
      </c>
      <c r="T805" s="191" t="s">
        <v>2202</v>
      </c>
      <c r="U805" s="190" t="s">
        <v>2178</v>
      </c>
      <c r="V805" s="167" t="s">
        <v>2202</v>
      </c>
      <c r="W805" s="167" t="s">
        <v>2202</v>
      </c>
      <c r="X805" s="170" t="s">
        <v>6902</v>
      </c>
      <c r="Y805" s="170" t="s">
        <v>6893</v>
      </c>
      <c r="Z805" s="170" t="s">
        <v>6902</v>
      </c>
      <c r="AB805" s="184" t="s">
        <v>6986</v>
      </c>
      <c r="AC805" s="186" t="s">
        <v>1334</v>
      </c>
      <c r="AD805" s="170">
        <f>VLOOKUP(O805,CSAcctMap!A:B,2,FALSE)</f>
        <v>615070</v>
      </c>
      <c r="AE805" s="170" t="str">
        <f ca="1">VLOOKUP(AD805,CSAcctMap!B:F,5,FALSE)</f>
        <v>Financial Services Charges</v>
      </c>
    </row>
    <row r="806" spans="1:31" x14ac:dyDescent="0.2">
      <c r="A806" s="170" t="str">
        <f t="shared" si="24"/>
        <v>700.615070.7900.00000.000.000.000</v>
      </c>
      <c r="B806" s="184" t="s">
        <v>6986</v>
      </c>
      <c r="C806" s="185" t="s">
        <v>4649</v>
      </c>
      <c r="D806" s="186" t="s">
        <v>3100</v>
      </c>
      <c r="E806" s="186" t="s">
        <v>1342</v>
      </c>
      <c r="F806" s="186" t="s">
        <v>2334</v>
      </c>
      <c r="G806" s="186" t="s">
        <v>2178</v>
      </c>
      <c r="H806" s="186" t="s">
        <v>2178</v>
      </c>
      <c r="I806" s="186" t="s">
        <v>2178</v>
      </c>
      <c r="J806" s="186" t="s">
        <v>741</v>
      </c>
      <c r="K806" s="184"/>
      <c r="L806" s="187" t="str">
        <f t="shared" si="25"/>
        <v>700.609005.6251.00000.000.0000.0000.000.0000.0000</v>
      </c>
      <c r="M806" s="187" t="s">
        <v>5775</v>
      </c>
      <c r="N806" s="191">
        <v>700</v>
      </c>
      <c r="O806" s="189">
        <v>609005</v>
      </c>
      <c r="P806" s="195" t="s">
        <v>6906</v>
      </c>
      <c r="Q806" s="191" t="s">
        <v>2334</v>
      </c>
      <c r="R806" s="195" t="s">
        <v>2178</v>
      </c>
      <c r="S806" s="191" t="s">
        <v>2202</v>
      </c>
      <c r="T806" s="191" t="s">
        <v>2202</v>
      </c>
      <c r="U806" s="190" t="s">
        <v>2178</v>
      </c>
      <c r="V806" s="167" t="s">
        <v>2202</v>
      </c>
      <c r="W806" s="167" t="s">
        <v>2202</v>
      </c>
      <c r="X806" s="170" t="s">
        <v>6907</v>
      </c>
      <c r="Y806" s="170" t="s">
        <v>6893</v>
      </c>
      <c r="Z806" s="170" t="s">
        <v>6908</v>
      </c>
      <c r="AB806" s="184" t="s">
        <v>6986</v>
      </c>
      <c r="AC806" s="186" t="s">
        <v>1342</v>
      </c>
      <c r="AD806" s="170">
        <f>VLOOKUP(O806,CSAcctMap!A:B,2,FALSE)</f>
        <v>615070</v>
      </c>
      <c r="AE806" s="170" t="str">
        <f ca="1">VLOOKUP(AD806,CSAcctMap!B:F,5,FALSE)</f>
        <v>Financial Services Charges</v>
      </c>
    </row>
    <row r="807" spans="1:31" x14ac:dyDescent="0.2">
      <c r="A807" s="170" t="str">
        <f t="shared" si="24"/>
        <v>700.615080.7551.00000.000.000.000</v>
      </c>
      <c r="B807" s="184" t="s">
        <v>6987</v>
      </c>
      <c r="C807" s="185" t="s">
        <v>4649</v>
      </c>
      <c r="D807" s="186" t="s">
        <v>3953</v>
      </c>
      <c r="E807" s="186" t="s">
        <v>1334</v>
      </c>
      <c r="F807" s="186" t="s">
        <v>2334</v>
      </c>
      <c r="G807" s="186" t="s">
        <v>2178</v>
      </c>
      <c r="H807" s="186" t="s">
        <v>2178</v>
      </c>
      <c r="I807" s="186" t="s">
        <v>2178</v>
      </c>
      <c r="J807" s="186" t="s">
        <v>974</v>
      </c>
      <c r="K807" s="184"/>
      <c r="L807" s="187" t="str">
        <f t="shared" si="25"/>
        <v>700.608010.6015.00000.000.0000.0000.000.0000.0000</v>
      </c>
      <c r="M807" s="187" t="s">
        <v>4545</v>
      </c>
      <c r="N807" s="191">
        <v>700</v>
      </c>
      <c r="O807" s="189">
        <v>608010</v>
      </c>
      <c r="P807" s="195" t="s">
        <v>6901</v>
      </c>
      <c r="Q807" s="191" t="s">
        <v>2334</v>
      </c>
      <c r="R807" s="195" t="s">
        <v>2178</v>
      </c>
      <c r="S807" s="191" t="s">
        <v>2202</v>
      </c>
      <c r="T807" s="191" t="s">
        <v>2202</v>
      </c>
      <c r="U807" s="190" t="s">
        <v>2178</v>
      </c>
      <c r="V807" s="167" t="s">
        <v>2202</v>
      </c>
      <c r="W807" s="167" t="s">
        <v>2202</v>
      </c>
      <c r="X807" s="170" t="s">
        <v>6902</v>
      </c>
      <c r="Y807" s="170" t="s">
        <v>6893</v>
      </c>
      <c r="Z807" s="170" t="s">
        <v>6902</v>
      </c>
      <c r="AB807" s="184" t="s">
        <v>6987</v>
      </c>
      <c r="AC807" s="186" t="s">
        <v>1334</v>
      </c>
      <c r="AD807" s="170">
        <f>VLOOKUP(O807,CSAcctMap!A:B,2,FALSE)</f>
        <v>615080</v>
      </c>
      <c r="AE807" s="170" t="str">
        <f ca="1">VLOOKUP(AD807,CSAcctMap!B:F,5,FALSE)</f>
        <v>Credit Bureau &amp; Collections</v>
      </c>
    </row>
    <row r="808" spans="1:31" x14ac:dyDescent="0.2">
      <c r="A808" s="170" t="str">
        <f t="shared" si="24"/>
        <v>700.615090.7100.00000.000.000.000</v>
      </c>
      <c r="B808" s="184" t="s">
        <v>6988</v>
      </c>
      <c r="C808" s="185" t="s">
        <v>4649</v>
      </c>
      <c r="D808" s="186" t="s">
        <v>3098</v>
      </c>
      <c r="E808" s="186" t="s">
        <v>19</v>
      </c>
      <c r="F808" s="186" t="s">
        <v>2334</v>
      </c>
      <c r="G808" s="186" t="s">
        <v>2178</v>
      </c>
      <c r="H808" s="186" t="s">
        <v>2178</v>
      </c>
      <c r="I808" s="186" t="s">
        <v>2178</v>
      </c>
      <c r="J808" s="186" t="s">
        <v>6941</v>
      </c>
      <c r="K808" s="184"/>
      <c r="L808" s="187" t="str">
        <f t="shared" si="25"/>
        <v>700.601405.1401.00000.000.0000.0000.000.0000.0000</v>
      </c>
      <c r="M808" s="187" t="s">
        <v>4324</v>
      </c>
      <c r="N808" s="191">
        <v>700</v>
      </c>
      <c r="O808" s="189">
        <v>601405</v>
      </c>
      <c r="P808" s="195" t="s">
        <v>6942</v>
      </c>
      <c r="Q808" s="191" t="s">
        <v>2334</v>
      </c>
      <c r="R808" s="195" t="s">
        <v>2178</v>
      </c>
      <c r="S808" s="191" t="s">
        <v>2202</v>
      </c>
      <c r="T808" s="191" t="s">
        <v>2202</v>
      </c>
      <c r="U808" s="190" t="s">
        <v>2178</v>
      </c>
      <c r="V808" s="167" t="s">
        <v>2202</v>
      </c>
      <c r="W808" s="167" t="s">
        <v>2202</v>
      </c>
      <c r="X808" s="170" t="s">
        <v>4302</v>
      </c>
      <c r="Y808" s="170" t="s">
        <v>6893</v>
      </c>
      <c r="Z808" s="170" t="s">
        <v>6894</v>
      </c>
      <c r="AB808" s="184" t="s">
        <v>6988</v>
      </c>
      <c r="AC808" s="186" t="s">
        <v>19</v>
      </c>
      <c r="AD808" s="170">
        <f>VLOOKUP(O808,CSAcctMap!A:B,2,FALSE)</f>
        <v>615090</v>
      </c>
      <c r="AE808" s="170" t="str">
        <f ca="1">VLOOKUP(AD808,CSAcctMap!B:F,5,FALSE)</f>
        <v>Other Services</v>
      </c>
    </row>
    <row r="809" spans="1:31" x14ac:dyDescent="0.2">
      <c r="A809" s="170" t="str">
        <f t="shared" si="24"/>
        <v>700.615500.7410.00000.000.000.800</v>
      </c>
      <c r="B809" s="184" t="s">
        <v>6989</v>
      </c>
      <c r="C809" s="185" t="s">
        <v>4649</v>
      </c>
      <c r="D809" s="186" t="s">
        <v>3129</v>
      </c>
      <c r="E809" s="186" t="s">
        <v>1337</v>
      </c>
      <c r="F809" s="186" t="s">
        <v>2334</v>
      </c>
      <c r="G809" s="186" t="s">
        <v>2178</v>
      </c>
      <c r="H809" s="186" t="s">
        <v>2178</v>
      </c>
      <c r="I809" s="186" t="s">
        <v>559</v>
      </c>
      <c r="J809" s="186" t="s">
        <v>3768</v>
      </c>
      <c r="K809" s="184"/>
      <c r="L809" s="187" t="str">
        <f t="shared" si="25"/>
        <v>700.616010.6051.00000.000.0000.0000.800.0000.0000</v>
      </c>
      <c r="M809" s="187" t="s">
        <v>3495</v>
      </c>
      <c r="N809" s="191">
        <v>700</v>
      </c>
      <c r="O809" s="189">
        <v>616010</v>
      </c>
      <c r="P809" s="195" t="s">
        <v>6895</v>
      </c>
      <c r="Q809" s="191" t="s">
        <v>2334</v>
      </c>
      <c r="R809" s="195" t="s">
        <v>2178</v>
      </c>
      <c r="S809" s="191" t="s">
        <v>2202</v>
      </c>
      <c r="T809" s="191" t="s">
        <v>2202</v>
      </c>
      <c r="U809" s="190" t="s">
        <v>559</v>
      </c>
      <c r="V809" s="167" t="s">
        <v>2202</v>
      </c>
      <c r="W809" s="167" t="s">
        <v>2202</v>
      </c>
      <c r="X809" s="170" t="s">
        <v>6896</v>
      </c>
      <c r="Y809" s="170" t="s">
        <v>6893</v>
      </c>
      <c r="Z809" s="170" t="s">
        <v>6896</v>
      </c>
      <c r="AB809" s="184" t="s">
        <v>6989</v>
      </c>
      <c r="AC809" s="186" t="s">
        <v>1337</v>
      </c>
      <c r="AD809" s="170">
        <f>VLOOKUP(O809,CSAcctMap!A:B,2,FALSE)</f>
        <v>615500</v>
      </c>
      <c r="AE809" s="170" t="str">
        <f ca="1">VLOOKUP(AD809,CSAcctMap!B:F,5,FALSE)</f>
        <v>Management Fees (Affiliated)</v>
      </c>
    </row>
    <row r="810" spans="1:31" x14ac:dyDescent="0.2">
      <c r="A810" s="170" t="str">
        <f t="shared" si="24"/>
        <v>700.615500.7520.00000.000.000.800</v>
      </c>
      <c r="B810" s="184" t="s">
        <v>6989</v>
      </c>
      <c r="C810" s="185" t="s">
        <v>4649</v>
      </c>
      <c r="D810" s="186" t="s">
        <v>3129</v>
      </c>
      <c r="E810" s="186" t="s">
        <v>24</v>
      </c>
      <c r="F810" s="186" t="s">
        <v>2334</v>
      </c>
      <c r="G810" s="186" t="s">
        <v>2178</v>
      </c>
      <c r="H810" s="186" t="s">
        <v>2178</v>
      </c>
      <c r="I810" s="186" t="s">
        <v>559</v>
      </c>
      <c r="J810" s="186" t="s">
        <v>3763</v>
      </c>
      <c r="K810" s="184"/>
      <c r="L810" s="187" t="str">
        <f t="shared" si="25"/>
        <v>700.616010.6201.00000.000.0000.0000.800.0000.0000</v>
      </c>
      <c r="M810" s="187" t="s">
        <v>3495</v>
      </c>
      <c r="N810" s="191">
        <v>700</v>
      </c>
      <c r="O810" s="189">
        <v>616010</v>
      </c>
      <c r="P810" s="195" t="s">
        <v>6897</v>
      </c>
      <c r="Q810" s="191" t="s">
        <v>2334</v>
      </c>
      <c r="R810" s="195" t="s">
        <v>2178</v>
      </c>
      <c r="S810" s="191" t="s">
        <v>2202</v>
      </c>
      <c r="T810" s="191" t="s">
        <v>2202</v>
      </c>
      <c r="U810" s="190" t="s">
        <v>559</v>
      </c>
      <c r="V810" s="167" t="s">
        <v>2202</v>
      </c>
      <c r="W810" s="167" t="s">
        <v>2202</v>
      </c>
      <c r="X810" s="170" t="s">
        <v>6898</v>
      </c>
      <c r="Y810" s="170" t="s">
        <v>6893</v>
      </c>
      <c r="Z810" s="170" t="s">
        <v>6898</v>
      </c>
      <c r="AB810" s="184" t="s">
        <v>6989</v>
      </c>
      <c r="AC810" s="186" t="s">
        <v>24</v>
      </c>
      <c r="AD810" s="170">
        <f>VLOOKUP(O810,CSAcctMap!A:B,2,FALSE)</f>
        <v>615500</v>
      </c>
      <c r="AE810" s="170" t="str">
        <f ca="1">VLOOKUP(AD810,CSAcctMap!B:F,5,FALSE)</f>
        <v>Management Fees (Affiliated)</v>
      </c>
    </row>
    <row r="811" spans="1:31" x14ac:dyDescent="0.2">
      <c r="A811" s="170" t="str">
        <f t="shared" si="24"/>
        <v>700.615500.7551.00000.000.000.800</v>
      </c>
      <c r="B811" s="184" t="s">
        <v>6989</v>
      </c>
      <c r="C811" s="185" t="s">
        <v>4649</v>
      </c>
      <c r="D811" s="186" t="s">
        <v>3129</v>
      </c>
      <c r="E811" s="186" t="s">
        <v>1334</v>
      </c>
      <c r="F811" s="186" t="s">
        <v>2334</v>
      </c>
      <c r="G811" s="186" t="s">
        <v>2178</v>
      </c>
      <c r="H811" s="186" t="s">
        <v>2178</v>
      </c>
      <c r="I811" s="186" t="s">
        <v>559</v>
      </c>
      <c r="J811" s="186" t="s">
        <v>974</v>
      </c>
      <c r="K811" s="184"/>
      <c r="L811" s="187" t="str">
        <f t="shared" si="25"/>
        <v>700.616010.6015.00000.000.0000.0000.800.0000.0000</v>
      </c>
      <c r="M811" s="187" t="s">
        <v>3495</v>
      </c>
      <c r="N811" s="191">
        <v>700</v>
      </c>
      <c r="O811" s="189">
        <v>616010</v>
      </c>
      <c r="P811" s="195" t="s">
        <v>6901</v>
      </c>
      <c r="Q811" s="191" t="s">
        <v>2334</v>
      </c>
      <c r="R811" s="195" t="s">
        <v>2178</v>
      </c>
      <c r="S811" s="191" t="s">
        <v>2202</v>
      </c>
      <c r="T811" s="191" t="s">
        <v>2202</v>
      </c>
      <c r="U811" s="190" t="s">
        <v>559</v>
      </c>
      <c r="V811" s="167" t="s">
        <v>2202</v>
      </c>
      <c r="W811" s="167" t="s">
        <v>2202</v>
      </c>
      <c r="X811" s="170" t="s">
        <v>6902</v>
      </c>
      <c r="Y811" s="170" t="s">
        <v>6893</v>
      </c>
      <c r="Z811" s="170" t="s">
        <v>6902</v>
      </c>
      <c r="AB811" s="184" t="s">
        <v>6989</v>
      </c>
      <c r="AC811" s="186" t="s">
        <v>1334</v>
      </c>
      <c r="AD811" s="170">
        <f>VLOOKUP(O811,CSAcctMap!A:B,2,FALSE)</f>
        <v>615500</v>
      </c>
      <c r="AE811" s="170" t="str">
        <f ca="1">VLOOKUP(AD811,CSAcctMap!B:F,5,FALSE)</f>
        <v>Management Fees (Affiliated)</v>
      </c>
    </row>
    <row r="812" spans="1:31" x14ac:dyDescent="0.2">
      <c r="A812" s="170" t="str">
        <f t="shared" si="24"/>
        <v>700.615500.7900.00000.000.000.800</v>
      </c>
      <c r="B812" s="184" t="s">
        <v>6989</v>
      </c>
      <c r="C812" s="185" t="s">
        <v>4649</v>
      </c>
      <c r="D812" s="186" t="s">
        <v>3129</v>
      </c>
      <c r="E812" s="186" t="s">
        <v>1342</v>
      </c>
      <c r="F812" s="186" t="s">
        <v>2334</v>
      </c>
      <c r="G812" s="186" t="s">
        <v>2178</v>
      </c>
      <c r="H812" s="186" t="s">
        <v>2178</v>
      </c>
      <c r="I812" s="186" t="s">
        <v>559</v>
      </c>
      <c r="J812" s="186" t="s">
        <v>741</v>
      </c>
      <c r="K812" s="184"/>
      <c r="L812" s="187" t="str">
        <f t="shared" si="25"/>
        <v>700.616010.6251.00000.000.0000.0000.800.0000.0000</v>
      </c>
      <c r="M812" s="187" t="s">
        <v>3495</v>
      </c>
      <c r="N812" s="191">
        <v>700</v>
      </c>
      <c r="O812" s="189">
        <v>616010</v>
      </c>
      <c r="P812" s="195" t="s">
        <v>6906</v>
      </c>
      <c r="Q812" s="191" t="s">
        <v>2334</v>
      </c>
      <c r="R812" s="195" t="s">
        <v>2178</v>
      </c>
      <c r="S812" s="191" t="s">
        <v>2202</v>
      </c>
      <c r="T812" s="191" t="s">
        <v>2202</v>
      </c>
      <c r="U812" s="190" t="s">
        <v>559</v>
      </c>
      <c r="V812" s="167" t="s">
        <v>2202</v>
      </c>
      <c r="W812" s="167" t="s">
        <v>2202</v>
      </c>
      <c r="X812" s="170" t="s">
        <v>6907</v>
      </c>
      <c r="Y812" s="170" t="s">
        <v>6893</v>
      </c>
      <c r="Z812" s="170" t="s">
        <v>6908</v>
      </c>
      <c r="AB812" s="184" t="s">
        <v>6989</v>
      </c>
      <c r="AC812" s="186" t="s">
        <v>1342</v>
      </c>
      <c r="AD812" s="170">
        <f>VLOOKUP(O812,CSAcctMap!A:B,2,FALSE)</f>
        <v>615500</v>
      </c>
      <c r="AE812" s="170" t="str">
        <f ca="1">VLOOKUP(AD812,CSAcctMap!B:F,5,FALSE)</f>
        <v>Management Fees (Affiliated)</v>
      </c>
    </row>
    <row r="813" spans="1:31" x14ac:dyDescent="0.2">
      <c r="A813" s="170" t="str">
        <f t="shared" si="24"/>
        <v>700.615500.7350.00000.000.000.800</v>
      </c>
      <c r="B813" s="184" t="s">
        <v>6989</v>
      </c>
      <c r="C813" s="185" t="s">
        <v>4649</v>
      </c>
      <c r="D813" s="186" t="s">
        <v>3129</v>
      </c>
      <c r="E813" s="186" t="s">
        <v>22</v>
      </c>
      <c r="F813" s="186" t="s">
        <v>2334</v>
      </c>
      <c r="G813" s="186" t="s">
        <v>2178</v>
      </c>
      <c r="H813" s="186" t="s">
        <v>2178</v>
      </c>
      <c r="I813" s="186" t="s">
        <v>559</v>
      </c>
      <c r="J813" s="186" t="s">
        <v>6909</v>
      </c>
      <c r="K813" s="184"/>
      <c r="L813" s="187" t="str">
        <f t="shared" si="25"/>
        <v>700.616010.1100.00000.000.0000.0000.800.0000.0000</v>
      </c>
      <c r="M813" s="187" t="s">
        <v>3495</v>
      </c>
      <c r="N813" s="191">
        <v>700</v>
      </c>
      <c r="O813" s="189">
        <v>616010</v>
      </c>
      <c r="P813" s="195" t="s">
        <v>6891</v>
      </c>
      <c r="Q813" s="191" t="s">
        <v>2334</v>
      </c>
      <c r="R813" s="195" t="s">
        <v>2178</v>
      </c>
      <c r="S813" s="191" t="s">
        <v>2202</v>
      </c>
      <c r="T813" s="191" t="s">
        <v>2202</v>
      </c>
      <c r="U813" s="190" t="s">
        <v>559</v>
      </c>
      <c r="V813" s="167" t="s">
        <v>2202</v>
      </c>
      <c r="W813" s="167" t="s">
        <v>2202</v>
      </c>
      <c r="X813" s="170" t="s">
        <v>6892</v>
      </c>
      <c r="Y813" s="170" t="s">
        <v>6893</v>
      </c>
      <c r="Z813" s="170" t="s">
        <v>6894</v>
      </c>
      <c r="AB813" s="184" t="s">
        <v>6989</v>
      </c>
      <c r="AC813" s="186" t="s">
        <v>22</v>
      </c>
      <c r="AD813" s="170">
        <f>VLOOKUP(O813,CSAcctMap!A:B,2,FALSE)</f>
        <v>615500</v>
      </c>
      <c r="AE813" s="170" t="str">
        <f ca="1">VLOOKUP(AD813,CSAcctMap!B:F,5,FALSE)</f>
        <v>Management Fees (Affiliated)</v>
      </c>
    </row>
    <row r="814" spans="1:31" x14ac:dyDescent="0.2">
      <c r="A814" s="170" t="str">
        <f t="shared" si="24"/>
        <v>700.615500.7360.00000.000.000.800</v>
      </c>
      <c r="B814" s="184" t="s">
        <v>6989</v>
      </c>
      <c r="C814" s="185" t="s">
        <v>4649</v>
      </c>
      <c r="D814" s="186" t="s">
        <v>3129</v>
      </c>
      <c r="E814" s="186" t="s">
        <v>23</v>
      </c>
      <c r="F814" s="186" t="s">
        <v>2334</v>
      </c>
      <c r="G814" s="186" t="s">
        <v>2178</v>
      </c>
      <c r="H814" s="186" t="s">
        <v>2178</v>
      </c>
      <c r="I814" s="186" t="s">
        <v>559</v>
      </c>
      <c r="J814" s="186" t="s">
        <v>6909</v>
      </c>
      <c r="K814" s="184"/>
      <c r="L814" s="187" t="str">
        <f t="shared" si="25"/>
        <v>700.616010.1601.00000.000.0000.0000.800.0000.0000</v>
      </c>
      <c r="M814" s="187" t="s">
        <v>3495</v>
      </c>
      <c r="N814" s="191">
        <v>700</v>
      </c>
      <c r="O814" s="189">
        <v>616010</v>
      </c>
      <c r="P814" s="195" t="s">
        <v>6910</v>
      </c>
      <c r="Q814" s="191" t="s">
        <v>2334</v>
      </c>
      <c r="R814" s="195" t="s">
        <v>2178</v>
      </c>
      <c r="S814" s="191" t="s">
        <v>2202</v>
      </c>
      <c r="T814" s="191" t="s">
        <v>2202</v>
      </c>
      <c r="U814" s="190" t="s">
        <v>559</v>
      </c>
      <c r="V814" s="167" t="s">
        <v>2202</v>
      </c>
      <c r="W814" s="167" t="s">
        <v>2202</v>
      </c>
      <c r="X814" s="170" t="s">
        <v>6911</v>
      </c>
      <c r="Y814" s="170" t="s">
        <v>6893</v>
      </c>
      <c r="Z814" s="170" t="s">
        <v>6894</v>
      </c>
      <c r="AB814" s="184" t="s">
        <v>6989</v>
      </c>
      <c r="AC814" s="186" t="s">
        <v>23</v>
      </c>
      <c r="AD814" s="170">
        <f>VLOOKUP(O814,CSAcctMap!A:B,2,FALSE)</f>
        <v>615500</v>
      </c>
      <c r="AE814" s="170" t="str">
        <f ca="1">VLOOKUP(AD814,CSAcctMap!B:F,5,FALSE)</f>
        <v>Management Fees (Affiliated)</v>
      </c>
    </row>
    <row r="815" spans="1:31" x14ac:dyDescent="0.2">
      <c r="A815" s="170" t="str">
        <f t="shared" si="24"/>
        <v>700.615510.7100.21100.250.000.500</v>
      </c>
      <c r="B815" s="184" t="s">
        <v>6990</v>
      </c>
      <c r="C815" s="185" t="s">
        <v>4649</v>
      </c>
      <c r="D815" s="186" t="s">
        <v>3128</v>
      </c>
      <c r="E815" s="186" t="s">
        <v>19</v>
      </c>
      <c r="F815" s="186" t="s">
        <v>2362</v>
      </c>
      <c r="G815" s="186" t="s">
        <v>4648</v>
      </c>
      <c r="H815" s="186" t="s">
        <v>2178</v>
      </c>
      <c r="I815" s="186" t="s">
        <v>558</v>
      </c>
      <c r="J815" s="186" t="s">
        <v>6941</v>
      </c>
      <c r="K815" s="184"/>
      <c r="L815" s="187" t="str">
        <f t="shared" si="25"/>
        <v>700.616020.1401.00000.025.0000.0000.500.0000.0000</v>
      </c>
      <c r="M815" s="187" t="s">
        <v>6969</v>
      </c>
      <c r="N815" s="191">
        <v>700</v>
      </c>
      <c r="O815" s="189">
        <v>616020</v>
      </c>
      <c r="P815" s="195" t="s">
        <v>6942</v>
      </c>
      <c r="Q815" s="191" t="s">
        <v>2334</v>
      </c>
      <c r="R815" s="195" t="s">
        <v>6692</v>
      </c>
      <c r="S815" s="191" t="s">
        <v>2202</v>
      </c>
      <c r="T815" s="191" t="s">
        <v>2202</v>
      </c>
      <c r="U815" s="190" t="s">
        <v>558</v>
      </c>
      <c r="V815" s="167" t="s">
        <v>2202</v>
      </c>
      <c r="W815" s="167" t="s">
        <v>2202</v>
      </c>
      <c r="X815" s="170" t="s">
        <v>4302</v>
      </c>
      <c r="Y815" s="170" t="s">
        <v>6893</v>
      </c>
      <c r="Z815" s="170" t="s">
        <v>6894</v>
      </c>
      <c r="AB815" s="184" t="s">
        <v>6990</v>
      </c>
      <c r="AC815" s="186" t="s">
        <v>19</v>
      </c>
      <c r="AD815" s="170">
        <f>VLOOKUP(O815,CSAcctMap!A:B,2,FALSE)</f>
        <v>612515</v>
      </c>
      <c r="AE815" s="170" t="str">
        <f ca="1">VLOOKUP(AD815,CSAcctMap!B:F,5,FALSE)</f>
        <v>Headend Maintenance (Affiliated)</v>
      </c>
    </row>
    <row r="816" spans="1:31" x14ac:dyDescent="0.2">
      <c r="A816" s="170" t="str">
        <f t="shared" si="24"/>
        <v>700.615510.7100.21100.250.000.600</v>
      </c>
      <c r="B816" s="184" t="s">
        <v>6990</v>
      </c>
      <c r="C816" s="185" t="s">
        <v>4649</v>
      </c>
      <c r="D816" s="186" t="s">
        <v>3128</v>
      </c>
      <c r="E816" s="186" t="s">
        <v>19</v>
      </c>
      <c r="F816" s="186" t="s">
        <v>2362</v>
      </c>
      <c r="G816" s="186" t="s">
        <v>4648</v>
      </c>
      <c r="H816" s="186" t="s">
        <v>2178</v>
      </c>
      <c r="I816" s="186" t="s">
        <v>554</v>
      </c>
      <c r="J816" s="186" t="s">
        <v>6941</v>
      </c>
      <c r="K816" s="184"/>
      <c r="L816" s="187" t="str">
        <f t="shared" si="25"/>
        <v>700.616020.1401.00000.025.0000.0000.600.0000.0000</v>
      </c>
      <c r="M816" s="187" t="s">
        <v>6969</v>
      </c>
      <c r="N816" s="191">
        <v>700</v>
      </c>
      <c r="O816" s="189">
        <v>616020</v>
      </c>
      <c r="P816" s="195" t="s">
        <v>6942</v>
      </c>
      <c r="Q816" s="191" t="s">
        <v>2334</v>
      </c>
      <c r="R816" s="195" t="s">
        <v>6692</v>
      </c>
      <c r="S816" s="191" t="s">
        <v>2202</v>
      </c>
      <c r="T816" s="191" t="s">
        <v>2202</v>
      </c>
      <c r="U816" s="190" t="s">
        <v>554</v>
      </c>
      <c r="V816" s="167" t="s">
        <v>2202</v>
      </c>
      <c r="W816" s="167" t="s">
        <v>2202</v>
      </c>
      <c r="X816" s="170" t="s">
        <v>4302</v>
      </c>
      <c r="Y816" s="170" t="s">
        <v>6893</v>
      </c>
      <c r="Z816" s="170" t="s">
        <v>6894</v>
      </c>
      <c r="AB816" s="184" t="s">
        <v>6990</v>
      </c>
      <c r="AC816" s="186" t="s">
        <v>19</v>
      </c>
      <c r="AD816" s="170">
        <f>VLOOKUP(O816,CSAcctMap!A:B,2,FALSE)</f>
        <v>612515</v>
      </c>
      <c r="AE816" s="170" t="str">
        <f ca="1">VLOOKUP(AD816,CSAcctMap!B:F,5,FALSE)</f>
        <v>Headend Maintenance (Affiliated)</v>
      </c>
    </row>
    <row r="817" spans="1:31" x14ac:dyDescent="0.2">
      <c r="A817" s="170" t="str">
        <f t="shared" si="24"/>
        <v>700.615510.7100.21100.255.000.500</v>
      </c>
      <c r="B817" s="184" t="s">
        <v>6990</v>
      </c>
      <c r="C817" s="185" t="s">
        <v>4649</v>
      </c>
      <c r="D817" s="186" t="s">
        <v>3128</v>
      </c>
      <c r="E817" s="186" t="s">
        <v>19</v>
      </c>
      <c r="F817" s="186" t="s">
        <v>2362</v>
      </c>
      <c r="G817" s="186" t="s">
        <v>3782</v>
      </c>
      <c r="H817" s="186" t="s">
        <v>2178</v>
      </c>
      <c r="I817" s="186" t="s">
        <v>558</v>
      </c>
      <c r="J817" s="186" t="s">
        <v>6941</v>
      </c>
      <c r="K817" s="184"/>
      <c r="L817" s="187" t="str">
        <f t="shared" si="25"/>
        <v>700.616020.1401.00000.025.0000.0000.500.0000.0000</v>
      </c>
      <c r="M817" s="187" t="s">
        <v>6969</v>
      </c>
      <c r="N817" s="191">
        <v>700</v>
      </c>
      <c r="O817" s="189">
        <v>616020</v>
      </c>
      <c r="P817" s="195" t="s">
        <v>6942</v>
      </c>
      <c r="Q817" s="191" t="s">
        <v>2334</v>
      </c>
      <c r="R817" s="195" t="s">
        <v>6692</v>
      </c>
      <c r="S817" s="191" t="s">
        <v>2202</v>
      </c>
      <c r="T817" s="191" t="s">
        <v>2202</v>
      </c>
      <c r="U817" s="190" t="s">
        <v>558</v>
      </c>
      <c r="V817" s="167" t="s">
        <v>2202</v>
      </c>
      <c r="W817" s="167" t="s">
        <v>2202</v>
      </c>
      <c r="X817" s="170" t="s">
        <v>4302</v>
      </c>
      <c r="Y817" s="170" t="s">
        <v>6893</v>
      </c>
      <c r="Z817" s="170" t="s">
        <v>6894</v>
      </c>
      <c r="AB817" s="184" t="s">
        <v>6990</v>
      </c>
      <c r="AC817" s="186" t="s">
        <v>19</v>
      </c>
      <c r="AD817" s="170">
        <f>VLOOKUP(O817,CSAcctMap!A:B,2,FALSE)</f>
        <v>612515</v>
      </c>
      <c r="AE817" s="170" t="str">
        <f ca="1">VLOOKUP(AD817,CSAcctMap!B:F,5,FALSE)</f>
        <v>Headend Maintenance (Affiliated)</v>
      </c>
    </row>
    <row r="818" spans="1:31" x14ac:dyDescent="0.2">
      <c r="A818" s="170" t="str">
        <f t="shared" si="24"/>
        <v>700.615530.7410.00000.000.000.800</v>
      </c>
      <c r="B818" s="184" t="s">
        <v>6991</v>
      </c>
      <c r="C818" s="185" t="s">
        <v>4649</v>
      </c>
      <c r="D818" s="186" t="s">
        <v>3133</v>
      </c>
      <c r="E818" s="186" t="s">
        <v>1337</v>
      </c>
      <c r="F818" s="186" t="s">
        <v>2334</v>
      </c>
      <c r="G818" s="186" t="s">
        <v>2178</v>
      </c>
      <c r="H818" s="186" t="s">
        <v>2178</v>
      </c>
      <c r="I818" s="186" t="s">
        <v>559</v>
      </c>
      <c r="J818" s="186" t="s">
        <v>3768</v>
      </c>
      <c r="K818" s="184"/>
      <c r="L818" s="187" t="str">
        <f t="shared" si="25"/>
        <v>700.603020.6051.00000.000.0000.0000.800.0000.0000</v>
      </c>
      <c r="M818" s="187" t="s">
        <v>5732</v>
      </c>
      <c r="N818" s="191">
        <v>700</v>
      </c>
      <c r="O818" s="189">
        <v>603020</v>
      </c>
      <c r="P818" s="195" t="s">
        <v>6895</v>
      </c>
      <c r="Q818" s="191" t="s">
        <v>2334</v>
      </c>
      <c r="R818" s="195" t="s">
        <v>2178</v>
      </c>
      <c r="S818" s="191" t="s">
        <v>2202</v>
      </c>
      <c r="T818" s="191" t="s">
        <v>2202</v>
      </c>
      <c r="U818" s="190" t="s">
        <v>559</v>
      </c>
      <c r="V818" s="167" t="s">
        <v>2202</v>
      </c>
      <c r="W818" s="167" t="s">
        <v>2202</v>
      </c>
      <c r="X818" s="170" t="s">
        <v>6896</v>
      </c>
      <c r="Y818" s="170" t="s">
        <v>6893</v>
      </c>
      <c r="Z818" s="170" t="s">
        <v>6896</v>
      </c>
      <c r="AB818" s="184" t="s">
        <v>6991</v>
      </c>
      <c r="AC818" s="186" t="s">
        <v>1337</v>
      </c>
      <c r="AD818" s="170">
        <f>VLOOKUP(O818,CSAcctMap!A:B,2,FALSE)</f>
        <v>615530</v>
      </c>
      <c r="AE818" s="170" t="str">
        <f ca="1">VLOOKUP(AD818,CSAcctMap!B:F,5,FALSE)</f>
        <v>Business software usage (Affiliated)</v>
      </c>
    </row>
    <row r="819" spans="1:31" x14ac:dyDescent="0.2">
      <c r="A819" s="170" t="str">
        <f t="shared" si="24"/>
        <v>700.617510.7710.00000.000.000.000</v>
      </c>
      <c r="B819" s="184" t="s">
        <v>6992</v>
      </c>
      <c r="C819" s="185" t="s">
        <v>4649</v>
      </c>
      <c r="D819" s="186" t="s">
        <v>602</v>
      </c>
      <c r="E819" s="186" t="s">
        <v>1340</v>
      </c>
      <c r="F819" s="186" t="s">
        <v>2334</v>
      </c>
      <c r="G819" s="186" t="s">
        <v>2178</v>
      </c>
      <c r="H819" s="186" t="s">
        <v>2178</v>
      </c>
      <c r="I819" s="186" t="s">
        <v>2178</v>
      </c>
      <c r="J819" s="186" t="s">
        <v>6903</v>
      </c>
      <c r="K819" s="184"/>
      <c r="L819" s="187" t="str">
        <f t="shared" si="25"/>
        <v>700.610035.3812.00000.000.0000.0000.000.0000.0000</v>
      </c>
      <c r="M819" s="187" t="s">
        <v>5780</v>
      </c>
      <c r="N819" s="191">
        <v>700</v>
      </c>
      <c r="O819" s="189">
        <v>610035</v>
      </c>
      <c r="P819" s="195" t="s">
        <v>6846</v>
      </c>
      <c r="Q819" s="191" t="s">
        <v>2334</v>
      </c>
      <c r="R819" s="195" t="s">
        <v>2178</v>
      </c>
      <c r="S819" s="191" t="s">
        <v>2202</v>
      </c>
      <c r="T819" s="191" t="s">
        <v>2202</v>
      </c>
      <c r="U819" s="190" t="s">
        <v>2178</v>
      </c>
      <c r="V819" s="167" t="s">
        <v>2202</v>
      </c>
      <c r="W819" s="167" t="s">
        <v>2202</v>
      </c>
      <c r="X819" s="170" t="s">
        <v>2111</v>
      </c>
      <c r="Y819" s="170" t="s">
        <v>6893</v>
      </c>
      <c r="Z819" s="170" t="s">
        <v>6904</v>
      </c>
      <c r="AB819" s="184" t="s">
        <v>6992</v>
      </c>
      <c r="AC819" s="186" t="s">
        <v>1340</v>
      </c>
      <c r="AD819" s="170">
        <f>VLOOKUP(O819,CSAcctMap!A:B,2,FALSE)</f>
        <v>617510</v>
      </c>
      <c r="AE819" s="170" t="str">
        <f ca="1">VLOOKUP(AD819,CSAcctMap!B:F,5,FALSE)</f>
        <v>Advertising</v>
      </c>
    </row>
    <row r="820" spans="1:31" x14ac:dyDescent="0.2">
      <c r="A820" s="170" t="str">
        <f t="shared" si="24"/>
        <v>700.617510.7760.00000.000.000.000</v>
      </c>
      <c r="B820" s="184" t="s">
        <v>6992</v>
      </c>
      <c r="C820" s="185" t="s">
        <v>4649</v>
      </c>
      <c r="D820" s="186" t="s">
        <v>602</v>
      </c>
      <c r="E820" s="186" t="s">
        <v>1341</v>
      </c>
      <c r="F820" s="186" t="s">
        <v>2334</v>
      </c>
      <c r="G820" s="186" t="s">
        <v>2178</v>
      </c>
      <c r="H820" s="186" t="s">
        <v>2178</v>
      </c>
      <c r="I820" s="186" t="s">
        <v>2178</v>
      </c>
      <c r="J820" s="186" t="s">
        <v>6905</v>
      </c>
      <c r="K820" s="184"/>
      <c r="L820" s="187" t="str">
        <f t="shared" si="25"/>
        <v>700.610035.3800.00000.000.0000.0000.000.0000.0000</v>
      </c>
      <c r="M820" s="187" t="s">
        <v>5780</v>
      </c>
      <c r="N820" s="191">
        <v>700</v>
      </c>
      <c r="O820" s="189">
        <v>610035</v>
      </c>
      <c r="P820" s="195" t="s">
        <v>6840</v>
      </c>
      <c r="Q820" s="191" t="s">
        <v>2334</v>
      </c>
      <c r="R820" s="195" t="s">
        <v>2178</v>
      </c>
      <c r="S820" s="191" t="s">
        <v>2202</v>
      </c>
      <c r="T820" s="191" t="s">
        <v>2202</v>
      </c>
      <c r="U820" s="190" t="s">
        <v>2178</v>
      </c>
      <c r="V820" s="167" t="s">
        <v>2202</v>
      </c>
      <c r="W820" s="167" t="s">
        <v>2202</v>
      </c>
      <c r="X820" s="170" t="s">
        <v>6843</v>
      </c>
      <c r="Y820" s="170" t="s">
        <v>6893</v>
      </c>
      <c r="Z820" s="170" t="s">
        <v>6904</v>
      </c>
      <c r="AB820" s="184" t="s">
        <v>6992</v>
      </c>
      <c r="AC820" s="186" t="s">
        <v>1341</v>
      </c>
      <c r="AD820" s="170">
        <f>VLOOKUP(O820,CSAcctMap!A:B,2,FALSE)</f>
        <v>617510</v>
      </c>
      <c r="AE820" s="170" t="str">
        <f ca="1">VLOOKUP(AD820,CSAcctMap!B:F,5,FALSE)</f>
        <v>Advertising</v>
      </c>
    </row>
    <row r="821" spans="1:31" x14ac:dyDescent="0.2">
      <c r="A821" s="170" t="str">
        <f t="shared" si="24"/>
        <v>700.617510.7900.00000.000.000.000</v>
      </c>
      <c r="B821" s="184" t="s">
        <v>6992</v>
      </c>
      <c r="C821" s="185" t="s">
        <v>4649</v>
      </c>
      <c r="D821" s="186" t="s">
        <v>602</v>
      </c>
      <c r="E821" s="186" t="s">
        <v>1342</v>
      </c>
      <c r="F821" s="186" t="s">
        <v>2334</v>
      </c>
      <c r="G821" s="186" t="s">
        <v>2178</v>
      </c>
      <c r="H821" s="186" t="s">
        <v>2178</v>
      </c>
      <c r="I821" s="186" t="s">
        <v>2178</v>
      </c>
      <c r="J821" s="186" t="s">
        <v>741</v>
      </c>
      <c r="K821" s="184"/>
      <c r="L821" s="187" t="str">
        <f t="shared" si="25"/>
        <v>700.610035.6251.00000.000.0000.0000.000.0000.0000</v>
      </c>
      <c r="M821" s="187" t="s">
        <v>5780</v>
      </c>
      <c r="N821" s="191">
        <v>700</v>
      </c>
      <c r="O821" s="189">
        <v>610035</v>
      </c>
      <c r="P821" s="195" t="s">
        <v>6906</v>
      </c>
      <c r="Q821" s="191" t="s">
        <v>2334</v>
      </c>
      <c r="R821" s="195" t="s">
        <v>2178</v>
      </c>
      <c r="S821" s="191" t="s">
        <v>2202</v>
      </c>
      <c r="T821" s="191" t="s">
        <v>2202</v>
      </c>
      <c r="U821" s="190" t="s">
        <v>2178</v>
      </c>
      <c r="V821" s="167" t="s">
        <v>2202</v>
      </c>
      <c r="W821" s="167" t="s">
        <v>2202</v>
      </c>
      <c r="X821" s="170" t="s">
        <v>6907</v>
      </c>
      <c r="Y821" s="170" t="s">
        <v>6893</v>
      </c>
      <c r="Z821" s="170" t="s">
        <v>6908</v>
      </c>
      <c r="AB821" s="184" t="s">
        <v>6992</v>
      </c>
      <c r="AC821" s="186" t="s">
        <v>1342</v>
      </c>
      <c r="AD821" s="170">
        <f>VLOOKUP(O821,CSAcctMap!A:B,2,FALSE)</f>
        <v>617510</v>
      </c>
      <c r="AE821" s="170" t="str">
        <f ca="1">VLOOKUP(AD821,CSAcctMap!B:F,5,FALSE)</f>
        <v>Advertising</v>
      </c>
    </row>
    <row r="822" spans="1:31" x14ac:dyDescent="0.2">
      <c r="A822" s="170" t="str">
        <f t="shared" si="24"/>
        <v>700.617560.7100.69900.000.001.000</v>
      </c>
      <c r="B822" s="184" t="s">
        <v>6993</v>
      </c>
      <c r="C822" s="185" t="s">
        <v>4649</v>
      </c>
      <c r="D822" s="186" t="s">
        <v>3138</v>
      </c>
      <c r="E822" s="186" t="s">
        <v>19</v>
      </c>
      <c r="F822" s="186" t="s">
        <v>2407</v>
      </c>
      <c r="G822" s="186" t="s">
        <v>2178</v>
      </c>
      <c r="H822" s="186" t="s">
        <v>3778</v>
      </c>
      <c r="I822" s="186" t="s">
        <v>2178</v>
      </c>
      <c r="J822" s="186" t="s">
        <v>6941</v>
      </c>
      <c r="K822" s="184"/>
      <c r="L822" s="187" t="str">
        <f t="shared" si="25"/>
        <v>700.610120.1401.00000.000.0000.0000.000.0000.0000</v>
      </c>
      <c r="M822" s="187" t="s">
        <v>3563</v>
      </c>
      <c r="N822" s="191">
        <v>700</v>
      </c>
      <c r="O822" s="189">
        <v>610120</v>
      </c>
      <c r="P822" s="195" t="s">
        <v>6942</v>
      </c>
      <c r="Q822" s="191" t="s">
        <v>2334</v>
      </c>
      <c r="R822" s="195" t="s">
        <v>2178</v>
      </c>
      <c r="S822" s="191" t="s">
        <v>2202</v>
      </c>
      <c r="T822" s="191" t="s">
        <v>2202</v>
      </c>
      <c r="U822" s="190" t="s">
        <v>2178</v>
      </c>
      <c r="V822" s="167" t="s">
        <v>2202</v>
      </c>
      <c r="W822" s="167" t="s">
        <v>2202</v>
      </c>
      <c r="X822" s="170" t="s">
        <v>4302</v>
      </c>
      <c r="Y822" s="170" t="s">
        <v>6893</v>
      </c>
      <c r="Z822" s="170" t="s">
        <v>6894</v>
      </c>
      <c r="AB822" s="184" t="s">
        <v>6993</v>
      </c>
      <c r="AC822" s="186" t="s">
        <v>19</v>
      </c>
      <c r="AD822" s="170">
        <f>VLOOKUP(O822,CSAcctMap!A:B,2,FALSE)</f>
        <v>617560</v>
      </c>
      <c r="AE822" s="170" t="str">
        <f ca="1">VLOOKUP(AD822,CSAcctMap!B:F,5,FALSE)</f>
        <v>Free Service Giveaways</v>
      </c>
    </row>
    <row r="823" spans="1:31" x14ac:dyDescent="0.2">
      <c r="A823" s="170" t="str">
        <f t="shared" si="24"/>
        <v>700.617575.7551.00000.000.000.000</v>
      </c>
      <c r="B823" s="184" t="s">
        <v>6994</v>
      </c>
      <c r="C823" s="185" t="s">
        <v>4649</v>
      </c>
      <c r="D823" s="186" t="s">
        <v>604</v>
      </c>
      <c r="E823" s="186" t="s">
        <v>1334</v>
      </c>
      <c r="F823" s="186" t="s">
        <v>2334</v>
      </c>
      <c r="G823" s="186" t="s">
        <v>2178</v>
      </c>
      <c r="H823" s="186" t="s">
        <v>2178</v>
      </c>
      <c r="I823" s="186" t="s">
        <v>2178</v>
      </c>
      <c r="J823" s="186" t="s">
        <v>974</v>
      </c>
      <c r="K823" s="184"/>
      <c r="L823" s="187" t="str">
        <f t="shared" si="25"/>
        <v>700.611010.6015.00000.000.0000.0000.000.0000.0000</v>
      </c>
      <c r="M823" s="187" t="s">
        <v>1395</v>
      </c>
      <c r="N823" s="191">
        <v>700</v>
      </c>
      <c r="O823" s="189">
        <v>611010</v>
      </c>
      <c r="P823" s="195" t="s">
        <v>6901</v>
      </c>
      <c r="Q823" s="191" t="s">
        <v>2334</v>
      </c>
      <c r="R823" s="195" t="s">
        <v>2178</v>
      </c>
      <c r="S823" s="191" t="s">
        <v>2202</v>
      </c>
      <c r="T823" s="191" t="s">
        <v>2202</v>
      </c>
      <c r="U823" s="190" t="s">
        <v>2178</v>
      </c>
      <c r="V823" s="167" t="s">
        <v>2202</v>
      </c>
      <c r="W823" s="167" t="s">
        <v>2202</v>
      </c>
      <c r="X823" s="170" t="s">
        <v>6902</v>
      </c>
      <c r="Y823" s="170" t="s">
        <v>6893</v>
      </c>
      <c r="Z823" s="170" t="s">
        <v>6902</v>
      </c>
      <c r="AB823" s="184" t="s">
        <v>6994</v>
      </c>
      <c r="AC823" s="186" t="s">
        <v>1334</v>
      </c>
      <c r="AD823" s="170">
        <f>VLOOKUP(O823,CSAcctMap!A:B,2,FALSE)</f>
        <v>617575</v>
      </c>
      <c r="AE823" s="170" t="str">
        <f ca="1">VLOOKUP(AD823,CSAcctMap!B:F,5,FALSE)</f>
        <v>Public Relations/Special Events</v>
      </c>
    </row>
    <row r="824" spans="1:31" x14ac:dyDescent="0.2">
      <c r="A824" s="170" t="str">
        <f t="shared" si="24"/>
        <v>700.617575.7710.00000.000.000.000</v>
      </c>
      <c r="B824" s="184" t="s">
        <v>6994</v>
      </c>
      <c r="C824" s="185" t="s">
        <v>4649</v>
      </c>
      <c r="D824" s="186" t="s">
        <v>604</v>
      </c>
      <c r="E824" s="186" t="s">
        <v>1340</v>
      </c>
      <c r="F824" s="186" t="s">
        <v>2334</v>
      </c>
      <c r="G824" s="186" t="s">
        <v>2178</v>
      </c>
      <c r="H824" s="186" t="s">
        <v>2178</v>
      </c>
      <c r="I824" s="186" t="s">
        <v>2178</v>
      </c>
      <c r="J824" s="186" t="s">
        <v>6903</v>
      </c>
      <c r="K824" s="184"/>
      <c r="L824" s="187" t="str">
        <f t="shared" si="25"/>
        <v>700.611010.3812.00000.000.0000.0000.000.0000.0000</v>
      </c>
      <c r="M824" s="187" t="s">
        <v>1395</v>
      </c>
      <c r="N824" s="191">
        <v>700</v>
      </c>
      <c r="O824" s="189">
        <v>611010</v>
      </c>
      <c r="P824" s="195" t="s">
        <v>6846</v>
      </c>
      <c r="Q824" s="191" t="s">
        <v>2334</v>
      </c>
      <c r="R824" s="195" t="s">
        <v>2178</v>
      </c>
      <c r="S824" s="191" t="s">
        <v>2202</v>
      </c>
      <c r="T824" s="191" t="s">
        <v>2202</v>
      </c>
      <c r="U824" s="190" t="s">
        <v>2178</v>
      </c>
      <c r="V824" s="167" t="s">
        <v>2202</v>
      </c>
      <c r="W824" s="167" t="s">
        <v>2202</v>
      </c>
      <c r="X824" s="170" t="s">
        <v>2111</v>
      </c>
      <c r="Y824" s="170" t="s">
        <v>6893</v>
      </c>
      <c r="Z824" s="170" t="s">
        <v>6904</v>
      </c>
      <c r="AB824" s="184" t="s">
        <v>6994</v>
      </c>
      <c r="AC824" s="186" t="s">
        <v>1340</v>
      </c>
      <c r="AD824" s="170">
        <f>VLOOKUP(O824,CSAcctMap!A:B,2,FALSE)</f>
        <v>617575</v>
      </c>
      <c r="AE824" s="170" t="str">
        <f ca="1">VLOOKUP(AD824,CSAcctMap!B:F,5,FALSE)</f>
        <v>Public Relations/Special Events</v>
      </c>
    </row>
    <row r="825" spans="1:31" x14ac:dyDescent="0.2">
      <c r="A825" s="170" t="str">
        <f t="shared" si="24"/>
        <v>700.617575.7760.00000.000.000.000</v>
      </c>
      <c r="B825" s="184" t="s">
        <v>6994</v>
      </c>
      <c r="C825" s="185" t="s">
        <v>4649</v>
      </c>
      <c r="D825" s="186" t="s">
        <v>604</v>
      </c>
      <c r="E825" s="186" t="s">
        <v>1341</v>
      </c>
      <c r="F825" s="186" t="s">
        <v>2334</v>
      </c>
      <c r="G825" s="186" t="s">
        <v>2178</v>
      </c>
      <c r="H825" s="186" t="s">
        <v>2178</v>
      </c>
      <c r="I825" s="186" t="s">
        <v>2178</v>
      </c>
      <c r="J825" s="186" t="s">
        <v>6905</v>
      </c>
      <c r="K825" s="184"/>
      <c r="L825" s="187" t="str">
        <f t="shared" si="25"/>
        <v>700.611010.3800.00000.000.0000.0000.000.0000.0000</v>
      </c>
      <c r="M825" s="187" t="s">
        <v>1395</v>
      </c>
      <c r="N825" s="191">
        <v>700</v>
      </c>
      <c r="O825" s="189">
        <v>611010</v>
      </c>
      <c r="P825" s="195" t="s">
        <v>6840</v>
      </c>
      <c r="Q825" s="191" t="s">
        <v>2334</v>
      </c>
      <c r="R825" s="195" t="s">
        <v>2178</v>
      </c>
      <c r="S825" s="191" t="s">
        <v>2202</v>
      </c>
      <c r="T825" s="191" t="s">
        <v>2202</v>
      </c>
      <c r="U825" s="190" t="s">
        <v>2178</v>
      </c>
      <c r="V825" s="167" t="s">
        <v>2202</v>
      </c>
      <c r="W825" s="167" t="s">
        <v>2202</v>
      </c>
      <c r="X825" s="170" t="s">
        <v>6843</v>
      </c>
      <c r="Y825" s="170" t="s">
        <v>6893</v>
      </c>
      <c r="Z825" s="170" t="s">
        <v>6904</v>
      </c>
      <c r="AB825" s="184" t="s">
        <v>6994</v>
      </c>
      <c r="AC825" s="186" t="s">
        <v>1341</v>
      </c>
      <c r="AD825" s="170">
        <f>VLOOKUP(O825,CSAcctMap!A:B,2,FALSE)</f>
        <v>617575</v>
      </c>
      <c r="AE825" s="170" t="str">
        <f ca="1">VLOOKUP(AD825,CSAcctMap!B:F,5,FALSE)</f>
        <v>Public Relations/Special Events</v>
      </c>
    </row>
    <row r="826" spans="1:31" x14ac:dyDescent="0.2">
      <c r="A826" s="170" t="str">
        <f t="shared" si="24"/>
        <v>700.617575.7900.00000.000.000.000</v>
      </c>
      <c r="B826" s="184" t="s">
        <v>6994</v>
      </c>
      <c r="C826" s="185" t="s">
        <v>4649</v>
      </c>
      <c r="D826" s="186" t="s">
        <v>604</v>
      </c>
      <c r="E826" s="186" t="s">
        <v>1342</v>
      </c>
      <c r="F826" s="186" t="s">
        <v>2334</v>
      </c>
      <c r="G826" s="186" t="s">
        <v>2178</v>
      </c>
      <c r="H826" s="186" t="s">
        <v>2178</v>
      </c>
      <c r="I826" s="186" t="s">
        <v>2178</v>
      </c>
      <c r="J826" s="186" t="s">
        <v>741</v>
      </c>
      <c r="K826" s="184"/>
      <c r="L826" s="187" t="str">
        <f t="shared" si="25"/>
        <v>700.611010.6251.00000.000.0000.0000.000.0000.0000</v>
      </c>
      <c r="M826" s="187" t="s">
        <v>1395</v>
      </c>
      <c r="N826" s="191">
        <v>700</v>
      </c>
      <c r="O826" s="189">
        <v>611010</v>
      </c>
      <c r="P826" s="195" t="s">
        <v>6906</v>
      </c>
      <c r="Q826" s="191" t="s">
        <v>2334</v>
      </c>
      <c r="R826" s="195" t="s">
        <v>2178</v>
      </c>
      <c r="S826" s="191" t="s">
        <v>2202</v>
      </c>
      <c r="T826" s="191" t="s">
        <v>2202</v>
      </c>
      <c r="U826" s="190" t="s">
        <v>2178</v>
      </c>
      <c r="V826" s="167" t="s">
        <v>2202</v>
      </c>
      <c r="W826" s="167" t="s">
        <v>2202</v>
      </c>
      <c r="X826" s="170" t="s">
        <v>6907</v>
      </c>
      <c r="Y826" s="170" t="s">
        <v>6893</v>
      </c>
      <c r="Z826" s="170" t="s">
        <v>6908</v>
      </c>
      <c r="AB826" s="184" t="s">
        <v>6994</v>
      </c>
      <c r="AC826" s="186" t="s">
        <v>1342</v>
      </c>
      <c r="AD826" s="170">
        <f>VLOOKUP(O826,CSAcctMap!A:B,2,FALSE)</f>
        <v>617575</v>
      </c>
      <c r="AE826" s="170" t="str">
        <f ca="1">VLOOKUP(AD826,CSAcctMap!B:F,5,FALSE)</f>
        <v>Public Relations/Special Events</v>
      </c>
    </row>
    <row r="827" spans="1:31" x14ac:dyDescent="0.2">
      <c r="A827" s="170" t="str">
        <f t="shared" si="24"/>
        <v>700.617580.7760.69900.000.000.000</v>
      </c>
      <c r="B827" s="184" t="s">
        <v>6995</v>
      </c>
      <c r="C827" s="185" t="s">
        <v>4649</v>
      </c>
      <c r="D827" s="186" t="s">
        <v>541</v>
      </c>
      <c r="E827" s="186" t="s">
        <v>1341</v>
      </c>
      <c r="F827" s="186" t="s">
        <v>2407</v>
      </c>
      <c r="G827" s="186" t="s">
        <v>2178</v>
      </c>
      <c r="H827" s="186" t="s">
        <v>2178</v>
      </c>
      <c r="I827" s="186" t="s">
        <v>2178</v>
      </c>
      <c r="J827" s="186" t="s">
        <v>6905</v>
      </c>
      <c r="K827" s="184"/>
      <c r="L827" s="187" t="str">
        <f t="shared" si="25"/>
        <v>700.601805.3800.00000.000.0000.0000.000.0000.0000</v>
      </c>
      <c r="M827" s="187" t="s">
        <v>1397</v>
      </c>
      <c r="N827" s="191">
        <v>700</v>
      </c>
      <c r="O827" s="189">
        <v>601805</v>
      </c>
      <c r="P827" s="195" t="s">
        <v>6840</v>
      </c>
      <c r="Q827" s="191" t="s">
        <v>2334</v>
      </c>
      <c r="R827" s="195" t="s">
        <v>2178</v>
      </c>
      <c r="S827" s="191" t="s">
        <v>2202</v>
      </c>
      <c r="T827" s="191" t="s">
        <v>2202</v>
      </c>
      <c r="U827" s="190" t="s">
        <v>2178</v>
      </c>
      <c r="V827" s="167" t="s">
        <v>2202</v>
      </c>
      <c r="W827" s="167" t="s">
        <v>2202</v>
      </c>
      <c r="X827" s="170" t="s">
        <v>6843</v>
      </c>
      <c r="Y827" s="170" t="s">
        <v>6893</v>
      </c>
      <c r="Z827" s="170" t="s">
        <v>6904</v>
      </c>
      <c r="AB827" s="184" t="s">
        <v>6995</v>
      </c>
      <c r="AC827" s="186" t="s">
        <v>1341</v>
      </c>
      <c r="AD827" s="170">
        <f>VLOOKUP(O827,CSAcctMap!A:B,2,FALSE)</f>
        <v>617580</v>
      </c>
      <c r="AE827" s="170" t="str">
        <f ca="1">VLOOKUP(AD827,CSAcctMap!B:F,5,FALSE)</f>
        <v>Agent Compensation</v>
      </c>
    </row>
    <row r="828" spans="1:31" x14ac:dyDescent="0.2">
      <c r="A828" s="170" t="str">
        <f t="shared" si="24"/>
        <v>700.625010.7100.21200.190.000.000</v>
      </c>
      <c r="B828" s="184" t="s">
        <v>6996</v>
      </c>
      <c r="C828" s="185" t="s">
        <v>4649</v>
      </c>
      <c r="D828" s="186" t="s">
        <v>605</v>
      </c>
      <c r="E828" s="186" t="s">
        <v>19</v>
      </c>
      <c r="F828" s="186" t="s">
        <v>2363</v>
      </c>
      <c r="G828" s="186" t="s">
        <v>4065</v>
      </c>
      <c r="H828" s="186" t="s">
        <v>2178</v>
      </c>
      <c r="I828" s="186" t="s">
        <v>2178</v>
      </c>
      <c r="J828" s="186" t="s">
        <v>6941</v>
      </c>
      <c r="K828" s="184"/>
      <c r="L828" s="187" t="str">
        <f t="shared" si="25"/>
        <v>700.501110.1401.00000.019.0000.0000.000.0000.0000</v>
      </c>
      <c r="M828" s="187" t="s">
        <v>5691</v>
      </c>
      <c r="N828" s="191">
        <v>700</v>
      </c>
      <c r="O828" s="189">
        <v>501110</v>
      </c>
      <c r="P828" s="195" t="s">
        <v>6942</v>
      </c>
      <c r="Q828" s="191" t="s">
        <v>2334</v>
      </c>
      <c r="R828" s="195" t="s">
        <v>6578</v>
      </c>
      <c r="S828" s="191" t="s">
        <v>2202</v>
      </c>
      <c r="T828" s="191" t="s">
        <v>2202</v>
      </c>
      <c r="U828" s="190" t="s">
        <v>2178</v>
      </c>
      <c r="V828" s="167" t="s">
        <v>2202</v>
      </c>
      <c r="W828" s="167" t="s">
        <v>2202</v>
      </c>
      <c r="X828" s="170" t="s">
        <v>4302</v>
      </c>
      <c r="Y828" s="170" t="s">
        <v>6893</v>
      </c>
      <c r="Z828" s="170" t="s">
        <v>6894</v>
      </c>
      <c r="AB828" s="184" t="s">
        <v>6996</v>
      </c>
      <c r="AC828" s="186" t="s">
        <v>19</v>
      </c>
      <c r="AD828" s="170">
        <f>VLOOKUP(O828,CSAcctMap!A:B,2,FALSE)</f>
        <v>625010</v>
      </c>
      <c r="AE828" s="170" t="str">
        <f ca="1">VLOOKUP(AD828,CSAcctMap!B:F,5,FALSE)</f>
        <v>Usage Based Access Charges</v>
      </c>
    </row>
    <row r="829" spans="1:31" x14ac:dyDescent="0.2">
      <c r="A829" s="170" t="str">
        <f t="shared" si="24"/>
        <v>700.625010.7100.21200.195.000.000</v>
      </c>
      <c r="B829" s="184" t="s">
        <v>6996</v>
      </c>
      <c r="C829" s="185" t="s">
        <v>4649</v>
      </c>
      <c r="D829" s="186" t="s">
        <v>605</v>
      </c>
      <c r="E829" s="186" t="s">
        <v>19</v>
      </c>
      <c r="F829" s="186" t="s">
        <v>2363</v>
      </c>
      <c r="G829" s="186" t="s">
        <v>4066</v>
      </c>
      <c r="H829" s="186" t="s">
        <v>2178</v>
      </c>
      <c r="I829" s="186" t="s">
        <v>2178</v>
      </c>
      <c r="J829" s="186" t="s">
        <v>6941</v>
      </c>
      <c r="K829" s="184"/>
      <c r="L829" s="187" t="str">
        <f t="shared" si="25"/>
        <v>700.501110.1401.00000.019.0000.0000.000.0000.0000</v>
      </c>
      <c r="M829" s="187" t="s">
        <v>5691</v>
      </c>
      <c r="N829" s="191">
        <v>700</v>
      </c>
      <c r="O829" s="189">
        <v>501110</v>
      </c>
      <c r="P829" s="195" t="s">
        <v>6942</v>
      </c>
      <c r="Q829" s="191" t="s">
        <v>2334</v>
      </c>
      <c r="R829" s="195" t="s">
        <v>6578</v>
      </c>
      <c r="S829" s="191" t="s">
        <v>2202</v>
      </c>
      <c r="T829" s="191" t="s">
        <v>2202</v>
      </c>
      <c r="U829" s="190" t="s">
        <v>2178</v>
      </c>
      <c r="V829" s="167" t="s">
        <v>2202</v>
      </c>
      <c r="W829" s="167" t="s">
        <v>2202</v>
      </c>
      <c r="X829" s="170" t="s">
        <v>4302</v>
      </c>
      <c r="Y829" s="170" t="s">
        <v>6893</v>
      </c>
      <c r="Z829" s="170" t="s">
        <v>6894</v>
      </c>
      <c r="AB829" s="184" t="s">
        <v>6996</v>
      </c>
      <c r="AC829" s="186" t="s">
        <v>19</v>
      </c>
      <c r="AD829" s="170">
        <f>VLOOKUP(O829,CSAcctMap!A:B,2,FALSE)</f>
        <v>625010</v>
      </c>
      <c r="AE829" s="170" t="str">
        <f ca="1">VLOOKUP(AD829,CSAcctMap!B:F,5,FALSE)</f>
        <v>Usage Based Access Charges</v>
      </c>
    </row>
    <row r="830" spans="1:31" x14ac:dyDescent="0.2">
      <c r="A830" s="170" t="str">
        <f t="shared" si="24"/>
        <v>700.625010.7100.21200.250.000.000</v>
      </c>
      <c r="B830" s="184" t="s">
        <v>6996</v>
      </c>
      <c r="C830" s="185" t="s">
        <v>4649</v>
      </c>
      <c r="D830" s="186" t="s">
        <v>605</v>
      </c>
      <c r="E830" s="186" t="s">
        <v>19</v>
      </c>
      <c r="F830" s="186" t="s">
        <v>2363</v>
      </c>
      <c r="G830" s="186" t="s">
        <v>4648</v>
      </c>
      <c r="H830" s="186" t="s">
        <v>2178</v>
      </c>
      <c r="I830" s="186" t="s">
        <v>2178</v>
      </c>
      <c r="J830" s="186" t="s">
        <v>6941</v>
      </c>
      <c r="K830" s="184"/>
      <c r="L830" s="187" t="str">
        <f t="shared" si="25"/>
        <v>700.501110.1401.00000.025.0000.0000.000.0000.0000</v>
      </c>
      <c r="M830" s="187" t="s">
        <v>5691</v>
      </c>
      <c r="N830" s="191">
        <v>700</v>
      </c>
      <c r="O830" s="189">
        <v>501110</v>
      </c>
      <c r="P830" s="195" t="s">
        <v>6942</v>
      </c>
      <c r="Q830" s="191" t="s">
        <v>2334</v>
      </c>
      <c r="R830" s="195" t="s">
        <v>6692</v>
      </c>
      <c r="S830" s="191" t="s">
        <v>2202</v>
      </c>
      <c r="T830" s="191" t="s">
        <v>2202</v>
      </c>
      <c r="U830" s="190" t="s">
        <v>2178</v>
      </c>
      <c r="V830" s="167" t="s">
        <v>2202</v>
      </c>
      <c r="W830" s="167" t="s">
        <v>2202</v>
      </c>
      <c r="X830" s="170" t="s">
        <v>4302</v>
      </c>
      <c r="Y830" s="170" t="s">
        <v>6893</v>
      </c>
      <c r="Z830" s="170" t="s">
        <v>6894</v>
      </c>
      <c r="AB830" s="184" t="s">
        <v>6996</v>
      </c>
      <c r="AC830" s="186" t="s">
        <v>19</v>
      </c>
      <c r="AD830" s="170">
        <f>VLOOKUP(O830,CSAcctMap!A:B,2,FALSE)</f>
        <v>625010</v>
      </c>
      <c r="AE830" s="170" t="str">
        <f ca="1">VLOOKUP(AD830,CSAcctMap!B:F,5,FALSE)</f>
        <v>Usage Based Access Charges</v>
      </c>
    </row>
    <row r="831" spans="1:31" x14ac:dyDescent="0.2">
      <c r="A831" s="170" t="str">
        <f t="shared" si="24"/>
        <v>700.625010.7100.21200.255.000.000</v>
      </c>
      <c r="B831" s="184" t="s">
        <v>6996</v>
      </c>
      <c r="C831" s="185" t="s">
        <v>4649</v>
      </c>
      <c r="D831" s="186" t="s">
        <v>605</v>
      </c>
      <c r="E831" s="186" t="s">
        <v>19</v>
      </c>
      <c r="F831" s="186" t="s">
        <v>2363</v>
      </c>
      <c r="G831" s="186" t="s">
        <v>3782</v>
      </c>
      <c r="H831" s="186" t="s">
        <v>2178</v>
      </c>
      <c r="I831" s="186" t="s">
        <v>2178</v>
      </c>
      <c r="J831" s="186" t="s">
        <v>6941</v>
      </c>
      <c r="K831" s="184"/>
      <c r="L831" s="187" t="str">
        <f t="shared" si="25"/>
        <v>700.501110.1401.00000.025.0000.0000.000.0000.0000</v>
      </c>
      <c r="M831" s="187" t="s">
        <v>5691</v>
      </c>
      <c r="N831" s="191">
        <v>700</v>
      </c>
      <c r="O831" s="189">
        <v>501110</v>
      </c>
      <c r="P831" s="195" t="s">
        <v>6942</v>
      </c>
      <c r="Q831" s="191" t="s">
        <v>2334</v>
      </c>
      <c r="R831" s="195" t="s">
        <v>6692</v>
      </c>
      <c r="S831" s="191" t="s">
        <v>2202</v>
      </c>
      <c r="T831" s="191" t="s">
        <v>2202</v>
      </c>
      <c r="U831" s="190" t="s">
        <v>2178</v>
      </c>
      <c r="V831" s="167" t="s">
        <v>2202</v>
      </c>
      <c r="W831" s="167" t="s">
        <v>2202</v>
      </c>
      <c r="X831" s="170" t="s">
        <v>4302</v>
      </c>
      <c r="Y831" s="170" t="s">
        <v>6893</v>
      </c>
      <c r="Z831" s="170" t="s">
        <v>6894</v>
      </c>
      <c r="AB831" s="184" t="s">
        <v>6996</v>
      </c>
      <c r="AC831" s="186" t="s">
        <v>19</v>
      </c>
      <c r="AD831" s="170">
        <f>VLOOKUP(O831,CSAcctMap!A:B,2,FALSE)</f>
        <v>625010</v>
      </c>
      <c r="AE831" s="170" t="str">
        <f ca="1">VLOOKUP(AD831,CSAcctMap!B:F,5,FALSE)</f>
        <v>Usage Based Access Charges</v>
      </c>
    </row>
    <row r="832" spans="1:31" x14ac:dyDescent="0.2">
      <c r="A832" s="170" t="str">
        <f t="shared" si="24"/>
        <v>700.625010.7100.21200.257.000.000</v>
      </c>
      <c r="B832" s="184" t="s">
        <v>6996</v>
      </c>
      <c r="C832" s="185" t="s">
        <v>4649</v>
      </c>
      <c r="D832" s="186" t="s">
        <v>605</v>
      </c>
      <c r="E832" s="186" t="s">
        <v>19</v>
      </c>
      <c r="F832" s="186" t="s">
        <v>2363</v>
      </c>
      <c r="G832" s="186" t="s">
        <v>2835</v>
      </c>
      <c r="H832" s="186" t="s">
        <v>2178</v>
      </c>
      <c r="I832" s="186" t="s">
        <v>2178</v>
      </c>
      <c r="J832" s="186" t="s">
        <v>6941</v>
      </c>
      <c r="K832" s="184"/>
      <c r="L832" s="187" t="str">
        <f t="shared" si="25"/>
        <v>700.501110.1401.00000.025.0000.0000.000.0000.0000</v>
      </c>
      <c r="M832" s="187" t="s">
        <v>5691</v>
      </c>
      <c r="N832" s="191">
        <v>700</v>
      </c>
      <c r="O832" s="189">
        <v>501110</v>
      </c>
      <c r="P832" s="195" t="s">
        <v>6942</v>
      </c>
      <c r="Q832" s="191" t="s">
        <v>2334</v>
      </c>
      <c r="R832" s="195" t="s">
        <v>6692</v>
      </c>
      <c r="S832" s="191" t="s">
        <v>2202</v>
      </c>
      <c r="T832" s="191" t="s">
        <v>2202</v>
      </c>
      <c r="U832" s="190" t="s">
        <v>2178</v>
      </c>
      <c r="V832" s="167" t="s">
        <v>2202</v>
      </c>
      <c r="W832" s="167" t="s">
        <v>2202</v>
      </c>
      <c r="X832" s="170" t="s">
        <v>4302</v>
      </c>
      <c r="Y832" s="170" t="s">
        <v>6893</v>
      </c>
      <c r="Z832" s="170" t="s">
        <v>6894</v>
      </c>
      <c r="AB832" s="184" t="s">
        <v>6996</v>
      </c>
      <c r="AC832" s="186" t="s">
        <v>19</v>
      </c>
      <c r="AD832" s="170">
        <f>VLOOKUP(O832,CSAcctMap!A:B,2,FALSE)</f>
        <v>625010</v>
      </c>
      <c r="AE832" s="170" t="str">
        <f ca="1">VLOOKUP(AD832,CSAcctMap!B:F,5,FALSE)</f>
        <v>Usage Based Access Charges</v>
      </c>
    </row>
    <row r="833" spans="1:31" x14ac:dyDescent="0.2">
      <c r="A833" s="170" t="str">
        <f t="shared" si="24"/>
        <v>700.625010.7100.21200.430.000.000</v>
      </c>
      <c r="B833" s="184" t="s">
        <v>6996</v>
      </c>
      <c r="C833" s="185" t="s">
        <v>4649</v>
      </c>
      <c r="D833" s="186" t="s">
        <v>605</v>
      </c>
      <c r="E833" s="186" t="s">
        <v>19</v>
      </c>
      <c r="F833" s="186" t="s">
        <v>2363</v>
      </c>
      <c r="G833" s="186" t="s">
        <v>1565</v>
      </c>
      <c r="H833" s="186" t="s">
        <v>2178</v>
      </c>
      <c r="I833" s="186" t="s">
        <v>2178</v>
      </c>
      <c r="J833" s="186" t="s">
        <v>6941</v>
      </c>
      <c r="K833" s="184"/>
      <c r="L833" s="187" t="str">
        <f t="shared" si="25"/>
        <v>700.501110.1401.00000.043.0000.0000.000.0000.0000</v>
      </c>
      <c r="M833" s="187" t="s">
        <v>5691</v>
      </c>
      <c r="N833" s="191">
        <v>700</v>
      </c>
      <c r="O833" s="189">
        <v>501110</v>
      </c>
      <c r="P833" s="195" t="s">
        <v>6942</v>
      </c>
      <c r="Q833" s="191" t="s">
        <v>2334</v>
      </c>
      <c r="R833" s="195" t="s">
        <v>6755</v>
      </c>
      <c r="S833" s="191" t="s">
        <v>2202</v>
      </c>
      <c r="T833" s="191" t="s">
        <v>2202</v>
      </c>
      <c r="U833" s="190" t="s">
        <v>2178</v>
      </c>
      <c r="V833" s="167" t="s">
        <v>2202</v>
      </c>
      <c r="W833" s="167" t="s">
        <v>2202</v>
      </c>
      <c r="X833" s="170" t="s">
        <v>4302</v>
      </c>
      <c r="Y833" s="170" t="s">
        <v>6893</v>
      </c>
      <c r="Z833" s="170" t="s">
        <v>6894</v>
      </c>
      <c r="AB833" s="184" t="s">
        <v>6996</v>
      </c>
      <c r="AC833" s="186" t="s">
        <v>19</v>
      </c>
      <c r="AD833" s="170">
        <f>VLOOKUP(O833,CSAcctMap!A:B,2,FALSE)</f>
        <v>625010</v>
      </c>
      <c r="AE833" s="170" t="str">
        <f ca="1">VLOOKUP(AD833,CSAcctMap!B:F,5,FALSE)</f>
        <v>Usage Based Access Charges</v>
      </c>
    </row>
    <row r="834" spans="1:31" x14ac:dyDescent="0.2">
      <c r="A834" s="170" t="str">
        <f t="shared" si="24"/>
        <v>700.625010.7100.21200.435.000.000</v>
      </c>
      <c r="B834" s="184" t="s">
        <v>6996</v>
      </c>
      <c r="C834" s="185" t="s">
        <v>4649</v>
      </c>
      <c r="D834" s="186" t="s">
        <v>605</v>
      </c>
      <c r="E834" s="186" t="s">
        <v>19</v>
      </c>
      <c r="F834" s="186" t="s">
        <v>2363</v>
      </c>
      <c r="G834" s="186" t="s">
        <v>1566</v>
      </c>
      <c r="H834" s="186" t="s">
        <v>2178</v>
      </c>
      <c r="I834" s="186" t="s">
        <v>2178</v>
      </c>
      <c r="J834" s="186" t="s">
        <v>6941</v>
      </c>
      <c r="K834" s="184"/>
      <c r="L834" s="187" t="str">
        <f t="shared" si="25"/>
        <v>700.501110.1401.00000.043.0000.0000.000.0000.0000</v>
      </c>
      <c r="M834" s="187" t="s">
        <v>5691</v>
      </c>
      <c r="N834" s="191">
        <v>700</v>
      </c>
      <c r="O834" s="189">
        <v>501110</v>
      </c>
      <c r="P834" s="195" t="s">
        <v>6942</v>
      </c>
      <c r="Q834" s="191" t="s">
        <v>2334</v>
      </c>
      <c r="R834" s="195" t="s">
        <v>6755</v>
      </c>
      <c r="S834" s="191" t="s">
        <v>2202</v>
      </c>
      <c r="T834" s="191" t="s">
        <v>2202</v>
      </c>
      <c r="U834" s="190" t="s">
        <v>2178</v>
      </c>
      <c r="V834" s="167" t="s">
        <v>2202</v>
      </c>
      <c r="W834" s="167" t="s">
        <v>2202</v>
      </c>
      <c r="X834" s="170" t="s">
        <v>4302</v>
      </c>
      <c r="Y834" s="170" t="s">
        <v>6893</v>
      </c>
      <c r="Z834" s="170" t="s">
        <v>6894</v>
      </c>
      <c r="AB834" s="184" t="s">
        <v>6996</v>
      </c>
      <c r="AC834" s="186" t="s">
        <v>19</v>
      </c>
      <c r="AD834" s="170">
        <f>VLOOKUP(O834,CSAcctMap!A:B,2,FALSE)</f>
        <v>625010</v>
      </c>
      <c r="AE834" s="170" t="str">
        <f ca="1">VLOOKUP(AD834,CSAcctMap!B:F,5,FALSE)</f>
        <v>Usage Based Access Charges</v>
      </c>
    </row>
    <row r="835" spans="1:31" x14ac:dyDescent="0.2">
      <c r="A835" s="170" t="str">
        <f t="shared" si="24"/>
        <v>700.625010.7100.21500.250.001.000</v>
      </c>
      <c r="B835" s="184" t="s">
        <v>6996</v>
      </c>
      <c r="C835" s="185" t="s">
        <v>4649</v>
      </c>
      <c r="D835" s="186" t="s">
        <v>605</v>
      </c>
      <c r="E835" s="186" t="s">
        <v>19</v>
      </c>
      <c r="F835" s="186" t="s">
        <v>2365</v>
      </c>
      <c r="G835" s="186" t="s">
        <v>4648</v>
      </c>
      <c r="H835" s="186" t="s">
        <v>3778</v>
      </c>
      <c r="I835" s="186" t="s">
        <v>2178</v>
      </c>
      <c r="J835" s="186" t="s">
        <v>6941</v>
      </c>
      <c r="K835" s="184"/>
      <c r="L835" s="187" t="str">
        <f t="shared" si="25"/>
        <v>700.501110.1401.00000.025.0000.0000.000.0000.0000</v>
      </c>
      <c r="M835" s="187" t="s">
        <v>5691</v>
      </c>
      <c r="N835" s="191">
        <v>700</v>
      </c>
      <c r="O835" s="189">
        <v>501110</v>
      </c>
      <c r="P835" s="195" t="s">
        <v>6942</v>
      </c>
      <c r="Q835" s="191" t="s">
        <v>2334</v>
      </c>
      <c r="R835" s="195" t="s">
        <v>6692</v>
      </c>
      <c r="S835" s="191" t="s">
        <v>2202</v>
      </c>
      <c r="T835" s="191" t="s">
        <v>2202</v>
      </c>
      <c r="U835" s="190" t="s">
        <v>2178</v>
      </c>
      <c r="V835" s="167" t="s">
        <v>2202</v>
      </c>
      <c r="W835" s="167" t="s">
        <v>2202</v>
      </c>
      <c r="X835" s="170" t="s">
        <v>4302</v>
      </c>
      <c r="Y835" s="170" t="s">
        <v>6893</v>
      </c>
      <c r="Z835" s="170" t="s">
        <v>6894</v>
      </c>
      <c r="AB835" s="184" t="s">
        <v>6996</v>
      </c>
      <c r="AC835" s="186" t="s">
        <v>19</v>
      </c>
      <c r="AD835" s="170">
        <f>VLOOKUP(O835,CSAcctMap!A:B,2,FALSE)</f>
        <v>625010</v>
      </c>
      <c r="AE835" s="170" t="str">
        <f ca="1">VLOOKUP(AD835,CSAcctMap!B:F,5,FALSE)</f>
        <v>Usage Based Access Charges</v>
      </c>
    </row>
    <row r="836" spans="1:31" x14ac:dyDescent="0.2">
      <c r="A836" s="170" t="str">
        <f t="shared" si="24"/>
        <v>700.625010.7100.25100.000.000.000</v>
      </c>
      <c r="B836" s="184" t="s">
        <v>6996</v>
      </c>
      <c r="C836" s="185" t="s">
        <v>4649</v>
      </c>
      <c r="D836" s="186" t="s">
        <v>605</v>
      </c>
      <c r="E836" s="186" t="s">
        <v>19</v>
      </c>
      <c r="F836" s="186" t="s">
        <v>2368</v>
      </c>
      <c r="G836" s="186" t="s">
        <v>2178</v>
      </c>
      <c r="H836" s="186" t="s">
        <v>2178</v>
      </c>
      <c r="I836" s="186" t="s">
        <v>2178</v>
      </c>
      <c r="J836" s="186" t="s">
        <v>6941</v>
      </c>
      <c r="K836" s="184"/>
      <c r="L836" s="187" t="str">
        <f t="shared" si="25"/>
        <v>700.501110.1401.00000.000.0000.0000.000.0000.0000</v>
      </c>
      <c r="M836" s="187" t="s">
        <v>5691</v>
      </c>
      <c r="N836" s="191">
        <v>700</v>
      </c>
      <c r="O836" s="189">
        <v>501110</v>
      </c>
      <c r="P836" s="195" t="s">
        <v>6942</v>
      </c>
      <c r="Q836" s="191" t="s">
        <v>2334</v>
      </c>
      <c r="R836" s="195" t="s">
        <v>2178</v>
      </c>
      <c r="S836" s="191" t="s">
        <v>2202</v>
      </c>
      <c r="T836" s="191" t="s">
        <v>2202</v>
      </c>
      <c r="U836" s="190" t="s">
        <v>2178</v>
      </c>
      <c r="V836" s="167" t="s">
        <v>2202</v>
      </c>
      <c r="W836" s="167" t="s">
        <v>2202</v>
      </c>
      <c r="X836" s="170" t="s">
        <v>4302</v>
      </c>
      <c r="Y836" s="170" t="s">
        <v>6893</v>
      </c>
      <c r="Z836" s="170" t="s">
        <v>6894</v>
      </c>
      <c r="AB836" s="184" t="s">
        <v>6996</v>
      </c>
      <c r="AC836" s="186" t="s">
        <v>19</v>
      </c>
      <c r="AD836" s="170">
        <f>VLOOKUP(O836,CSAcctMap!A:B,2,FALSE)</f>
        <v>625010</v>
      </c>
      <c r="AE836" s="170" t="str">
        <f ca="1">VLOOKUP(AD836,CSAcctMap!B:F,5,FALSE)</f>
        <v>Usage Based Access Charges</v>
      </c>
    </row>
    <row r="837" spans="1:31" x14ac:dyDescent="0.2">
      <c r="A837" s="170" t="str">
        <f t="shared" si="24"/>
        <v>700.625015.7100.00000.250.000.500</v>
      </c>
      <c r="B837" s="184" t="s">
        <v>6997</v>
      </c>
      <c r="C837" s="185" t="s">
        <v>4649</v>
      </c>
      <c r="D837" s="186" t="s">
        <v>542</v>
      </c>
      <c r="E837" s="186" t="s">
        <v>19</v>
      </c>
      <c r="F837" s="186" t="s">
        <v>2334</v>
      </c>
      <c r="G837" s="186" t="s">
        <v>4648</v>
      </c>
      <c r="H837" s="186" t="s">
        <v>2178</v>
      </c>
      <c r="I837" s="186" t="s">
        <v>558</v>
      </c>
      <c r="J837" s="186" t="s">
        <v>6941</v>
      </c>
      <c r="K837" s="184"/>
      <c r="L837" s="187" t="str">
        <f t="shared" si="25"/>
        <v>700.501105.1401.00000.025.0000.0000.500.0000.0000</v>
      </c>
      <c r="M837" s="187" t="s">
        <v>5689</v>
      </c>
      <c r="N837" s="191">
        <v>700</v>
      </c>
      <c r="O837" s="189">
        <v>501105</v>
      </c>
      <c r="P837" s="195" t="s">
        <v>6942</v>
      </c>
      <c r="Q837" s="191" t="s">
        <v>2334</v>
      </c>
      <c r="R837" s="195" t="s">
        <v>6692</v>
      </c>
      <c r="S837" s="191" t="s">
        <v>2202</v>
      </c>
      <c r="T837" s="191" t="s">
        <v>2202</v>
      </c>
      <c r="U837" s="190" t="s">
        <v>558</v>
      </c>
      <c r="V837" s="167" t="s">
        <v>2202</v>
      </c>
      <c r="W837" s="167" t="s">
        <v>2202</v>
      </c>
      <c r="X837" s="170" t="s">
        <v>4302</v>
      </c>
      <c r="Y837" s="170" t="s">
        <v>6893</v>
      </c>
      <c r="Z837" s="170" t="s">
        <v>6894</v>
      </c>
      <c r="AB837" s="184" t="s">
        <v>6997</v>
      </c>
      <c r="AC837" s="186" t="s">
        <v>19</v>
      </c>
      <c r="AD837" s="170">
        <f>VLOOKUP(O837,CSAcctMap!A:B,2,FALSE)</f>
        <v>625015</v>
      </c>
      <c r="AE837" s="170" t="str">
        <f ca="1">VLOOKUP(AD837,CSAcctMap!B:F,5,FALSE)</f>
        <v>Usage Based Access Charges (Affiliated)</v>
      </c>
    </row>
    <row r="838" spans="1:31" x14ac:dyDescent="0.2">
      <c r="A838" s="170" t="str">
        <f t="shared" si="24"/>
        <v>700.625015.7100.21200.250.000.500</v>
      </c>
      <c r="B838" s="184" t="s">
        <v>6997</v>
      </c>
      <c r="C838" s="185" t="s">
        <v>4649</v>
      </c>
      <c r="D838" s="186" t="s">
        <v>542</v>
      </c>
      <c r="E838" s="186" t="s">
        <v>19</v>
      </c>
      <c r="F838" s="186" t="s">
        <v>2363</v>
      </c>
      <c r="G838" s="186" t="s">
        <v>4648</v>
      </c>
      <c r="H838" s="186" t="s">
        <v>2178</v>
      </c>
      <c r="I838" s="186" t="s">
        <v>558</v>
      </c>
      <c r="J838" s="186" t="s">
        <v>6941</v>
      </c>
      <c r="K838" s="184"/>
      <c r="L838" s="187" t="str">
        <f t="shared" si="25"/>
        <v>700.501105.1401.00000.025.0000.0000.500.0000.0000</v>
      </c>
      <c r="M838" s="187" t="s">
        <v>5689</v>
      </c>
      <c r="N838" s="191">
        <v>700</v>
      </c>
      <c r="O838" s="189">
        <v>501105</v>
      </c>
      <c r="P838" s="195" t="s">
        <v>6942</v>
      </c>
      <c r="Q838" s="191" t="s">
        <v>2334</v>
      </c>
      <c r="R838" s="195" t="s">
        <v>6692</v>
      </c>
      <c r="S838" s="191" t="s">
        <v>2202</v>
      </c>
      <c r="T838" s="191" t="s">
        <v>2202</v>
      </c>
      <c r="U838" s="190" t="s">
        <v>558</v>
      </c>
      <c r="V838" s="167" t="s">
        <v>2202</v>
      </c>
      <c r="W838" s="167" t="s">
        <v>2202</v>
      </c>
      <c r="X838" s="170" t="s">
        <v>4302</v>
      </c>
      <c r="Y838" s="170" t="s">
        <v>6893</v>
      </c>
      <c r="Z838" s="170" t="s">
        <v>6894</v>
      </c>
      <c r="AB838" s="184" t="s">
        <v>6997</v>
      </c>
      <c r="AC838" s="186" t="s">
        <v>19</v>
      </c>
      <c r="AD838" s="170">
        <f>VLOOKUP(O838,CSAcctMap!A:B,2,FALSE)</f>
        <v>625015</v>
      </c>
      <c r="AE838" s="170" t="str">
        <f ca="1">VLOOKUP(AD838,CSAcctMap!B:F,5,FALSE)</f>
        <v>Usage Based Access Charges (Affiliated)</v>
      </c>
    </row>
    <row r="839" spans="1:31" x14ac:dyDescent="0.2">
      <c r="A839" s="170" t="str">
        <f t="shared" si="24"/>
        <v>700.625015.7100.21200.250.000.600</v>
      </c>
      <c r="B839" s="184" t="s">
        <v>6997</v>
      </c>
      <c r="C839" s="185" t="s">
        <v>4649</v>
      </c>
      <c r="D839" s="186" t="s">
        <v>542</v>
      </c>
      <c r="E839" s="186" t="s">
        <v>19</v>
      </c>
      <c r="F839" s="186" t="s">
        <v>2363</v>
      </c>
      <c r="G839" s="186" t="s">
        <v>4648</v>
      </c>
      <c r="H839" s="186" t="s">
        <v>2178</v>
      </c>
      <c r="I839" s="186" t="s">
        <v>554</v>
      </c>
      <c r="J839" s="186" t="s">
        <v>6941</v>
      </c>
      <c r="K839" s="184"/>
      <c r="L839" s="187" t="str">
        <f t="shared" si="25"/>
        <v>700.501105.1401.00000.025.0000.0000.600.0000.0000</v>
      </c>
      <c r="M839" s="187" t="s">
        <v>5689</v>
      </c>
      <c r="N839" s="191">
        <v>700</v>
      </c>
      <c r="O839" s="189">
        <v>501105</v>
      </c>
      <c r="P839" s="195" t="s">
        <v>6942</v>
      </c>
      <c r="Q839" s="191" t="s">
        <v>2334</v>
      </c>
      <c r="R839" s="195" t="s">
        <v>6692</v>
      </c>
      <c r="S839" s="191" t="s">
        <v>2202</v>
      </c>
      <c r="T839" s="191" t="s">
        <v>2202</v>
      </c>
      <c r="U839" s="190" t="s">
        <v>554</v>
      </c>
      <c r="V839" s="167" t="s">
        <v>2202</v>
      </c>
      <c r="W839" s="167" t="s">
        <v>2202</v>
      </c>
      <c r="X839" s="170" t="s">
        <v>4302</v>
      </c>
      <c r="Y839" s="170" t="s">
        <v>6893</v>
      </c>
      <c r="Z839" s="170" t="s">
        <v>6894</v>
      </c>
      <c r="AB839" s="184" t="s">
        <v>6997</v>
      </c>
      <c r="AC839" s="186" t="s">
        <v>19</v>
      </c>
      <c r="AD839" s="170">
        <f>VLOOKUP(O839,CSAcctMap!A:B,2,FALSE)</f>
        <v>625015</v>
      </c>
      <c r="AE839" s="170" t="str">
        <f ca="1">VLOOKUP(AD839,CSAcctMap!B:F,5,FALSE)</f>
        <v>Usage Based Access Charges (Affiliated)</v>
      </c>
    </row>
    <row r="840" spans="1:31" x14ac:dyDescent="0.2">
      <c r="A840" s="170" t="str">
        <f t="shared" si="24"/>
        <v>700.625015.7100.21200.255.000.500</v>
      </c>
      <c r="B840" s="184" t="s">
        <v>6997</v>
      </c>
      <c r="C840" s="185" t="s">
        <v>4649</v>
      </c>
      <c r="D840" s="186" t="s">
        <v>542</v>
      </c>
      <c r="E840" s="186" t="s">
        <v>19</v>
      </c>
      <c r="F840" s="186" t="s">
        <v>2363</v>
      </c>
      <c r="G840" s="186" t="s">
        <v>3782</v>
      </c>
      <c r="H840" s="186" t="s">
        <v>2178</v>
      </c>
      <c r="I840" s="186" t="s">
        <v>558</v>
      </c>
      <c r="J840" s="186" t="s">
        <v>6941</v>
      </c>
      <c r="K840" s="184"/>
      <c r="L840" s="187" t="str">
        <f t="shared" si="25"/>
        <v>700.501105.1401.00000.025.0000.0000.500.0000.0000</v>
      </c>
      <c r="M840" s="187" t="s">
        <v>5689</v>
      </c>
      <c r="N840" s="191">
        <v>700</v>
      </c>
      <c r="O840" s="189">
        <v>501105</v>
      </c>
      <c r="P840" s="195" t="s">
        <v>6942</v>
      </c>
      <c r="Q840" s="191" t="s">
        <v>2334</v>
      </c>
      <c r="R840" s="195" t="s">
        <v>6692</v>
      </c>
      <c r="S840" s="191" t="s">
        <v>2202</v>
      </c>
      <c r="T840" s="191" t="s">
        <v>2202</v>
      </c>
      <c r="U840" s="190" t="s">
        <v>558</v>
      </c>
      <c r="V840" s="167" t="s">
        <v>2202</v>
      </c>
      <c r="W840" s="167" t="s">
        <v>2202</v>
      </c>
      <c r="X840" s="170" t="s">
        <v>4302</v>
      </c>
      <c r="Y840" s="170" t="s">
        <v>6893</v>
      </c>
      <c r="Z840" s="170" t="s">
        <v>6894</v>
      </c>
      <c r="AB840" s="184" t="s">
        <v>6997</v>
      </c>
      <c r="AC840" s="186" t="s">
        <v>19</v>
      </c>
      <c r="AD840" s="170">
        <f>VLOOKUP(O840,CSAcctMap!A:B,2,FALSE)</f>
        <v>625015</v>
      </c>
      <c r="AE840" s="170" t="str">
        <f ca="1">VLOOKUP(AD840,CSAcctMap!B:F,5,FALSE)</f>
        <v>Usage Based Access Charges (Affiliated)</v>
      </c>
    </row>
    <row r="841" spans="1:31" x14ac:dyDescent="0.2">
      <c r="A841" s="170" t="str">
        <f t="shared" ref="A841:A904" si="26">CONCATENATE(C841,".",D841,".",E841,".",F841,".",G841,".",H841,".",I841)</f>
        <v>700.625015.7100.21200.255.000.600</v>
      </c>
      <c r="B841" s="184" t="s">
        <v>6997</v>
      </c>
      <c r="C841" s="185" t="s">
        <v>4649</v>
      </c>
      <c r="D841" s="186" t="s">
        <v>542</v>
      </c>
      <c r="E841" s="186" t="s">
        <v>19</v>
      </c>
      <c r="F841" s="186" t="s">
        <v>2363</v>
      </c>
      <c r="G841" s="186" t="s">
        <v>3782</v>
      </c>
      <c r="H841" s="186" t="s">
        <v>2178</v>
      </c>
      <c r="I841" s="186" t="s">
        <v>554</v>
      </c>
      <c r="J841" s="186" t="s">
        <v>6941</v>
      </c>
      <c r="K841" s="184"/>
      <c r="L841" s="187" t="str">
        <f t="shared" ref="L841:L904" si="27">CONCATENATE(N841,".",O841,".",P841,".",Q841,".",R841,".",S841,".",T841,".",U841,".",V841,".",W841)</f>
        <v>700.501105.1401.00000.025.0000.0000.600.0000.0000</v>
      </c>
      <c r="M841" s="187" t="s">
        <v>5689</v>
      </c>
      <c r="N841" s="191">
        <v>700</v>
      </c>
      <c r="O841" s="189">
        <v>501105</v>
      </c>
      <c r="P841" s="195" t="s">
        <v>6942</v>
      </c>
      <c r="Q841" s="191" t="s">
        <v>2334</v>
      </c>
      <c r="R841" s="195" t="s">
        <v>6692</v>
      </c>
      <c r="S841" s="191" t="s">
        <v>2202</v>
      </c>
      <c r="T841" s="191" t="s">
        <v>2202</v>
      </c>
      <c r="U841" s="190" t="s">
        <v>554</v>
      </c>
      <c r="V841" s="167" t="s">
        <v>2202</v>
      </c>
      <c r="W841" s="167" t="s">
        <v>2202</v>
      </c>
      <c r="X841" s="170" t="s">
        <v>4302</v>
      </c>
      <c r="Y841" s="170" t="s">
        <v>6893</v>
      </c>
      <c r="Z841" s="170" t="s">
        <v>6894</v>
      </c>
      <c r="AB841" s="184" t="s">
        <v>6997</v>
      </c>
      <c r="AC841" s="186" t="s">
        <v>19</v>
      </c>
      <c r="AD841" s="170">
        <f>VLOOKUP(O841,CSAcctMap!A:B,2,FALSE)</f>
        <v>625015</v>
      </c>
      <c r="AE841" s="170" t="str">
        <f ca="1">VLOOKUP(AD841,CSAcctMap!B:F,5,FALSE)</f>
        <v>Usage Based Access Charges (Affiliated)</v>
      </c>
    </row>
    <row r="842" spans="1:31" x14ac:dyDescent="0.2">
      <c r="A842" s="170" t="str">
        <f t="shared" si="26"/>
        <v>700.625015.7100.69900.250.000.500</v>
      </c>
      <c r="B842" s="184" t="s">
        <v>6997</v>
      </c>
      <c r="C842" s="185" t="s">
        <v>4649</v>
      </c>
      <c r="D842" s="186" t="s">
        <v>542</v>
      </c>
      <c r="E842" s="186" t="s">
        <v>19</v>
      </c>
      <c r="F842" s="186" t="s">
        <v>2407</v>
      </c>
      <c r="G842" s="186" t="s">
        <v>4648</v>
      </c>
      <c r="H842" s="186" t="s">
        <v>2178</v>
      </c>
      <c r="I842" s="186" t="s">
        <v>558</v>
      </c>
      <c r="J842" s="186" t="s">
        <v>6941</v>
      </c>
      <c r="K842" s="184"/>
      <c r="L842" s="187" t="str">
        <f t="shared" si="27"/>
        <v>700.501105.1401.00000.025.0000.0000.500.0000.0000</v>
      </c>
      <c r="M842" s="187" t="s">
        <v>5689</v>
      </c>
      <c r="N842" s="191">
        <v>700</v>
      </c>
      <c r="O842" s="189">
        <v>501105</v>
      </c>
      <c r="P842" s="195" t="s">
        <v>6942</v>
      </c>
      <c r="Q842" s="191" t="s">
        <v>2334</v>
      </c>
      <c r="R842" s="195" t="s">
        <v>6692</v>
      </c>
      <c r="S842" s="191" t="s">
        <v>2202</v>
      </c>
      <c r="T842" s="191" t="s">
        <v>2202</v>
      </c>
      <c r="U842" s="190" t="s">
        <v>558</v>
      </c>
      <c r="V842" s="167" t="s">
        <v>2202</v>
      </c>
      <c r="W842" s="167" t="s">
        <v>2202</v>
      </c>
      <c r="X842" s="170" t="s">
        <v>4302</v>
      </c>
      <c r="Y842" s="170" t="s">
        <v>6893</v>
      </c>
      <c r="Z842" s="170" t="s">
        <v>6894</v>
      </c>
      <c r="AB842" s="184" t="s">
        <v>6997</v>
      </c>
      <c r="AC842" s="186" t="s">
        <v>19</v>
      </c>
      <c r="AD842" s="170">
        <f>VLOOKUP(O842,CSAcctMap!A:B,2,FALSE)</f>
        <v>625015</v>
      </c>
      <c r="AE842" s="170" t="str">
        <f ca="1">VLOOKUP(AD842,CSAcctMap!B:F,5,FALSE)</f>
        <v>Usage Based Access Charges (Affiliated)</v>
      </c>
    </row>
    <row r="843" spans="1:31" x14ac:dyDescent="0.2">
      <c r="A843" s="170" t="str">
        <f t="shared" si="26"/>
        <v>700.625020.7100.25100.000.000.000</v>
      </c>
      <c r="B843" s="184" t="s">
        <v>6998</v>
      </c>
      <c r="C843" s="185" t="s">
        <v>4649</v>
      </c>
      <c r="D843" s="186" t="s">
        <v>543</v>
      </c>
      <c r="E843" s="186" t="s">
        <v>19</v>
      </c>
      <c r="F843" s="186" t="s">
        <v>2368</v>
      </c>
      <c r="G843" s="186" t="s">
        <v>2178</v>
      </c>
      <c r="H843" s="186" t="s">
        <v>2178</v>
      </c>
      <c r="I843" s="186" t="s">
        <v>2178</v>
      </c>
      <c r="J843" s="186" t="s">
        <v>6941</v>
      </c>
      <c r="K843" s="184"/>
      <c r="L843" s="187" t="str">
        <f t="shared" si="27"/>
        <v>700.501102.1401.00000.000.0000.0000.000.0000.0000</v>
      </c>
      <c r="M843" s="187" t="s">
        <v>6608</v>
      </c>
      <c r="N843" s="191">
        <v>700</v>
      </c>
      <c r="O843" s="193">
        <v>501102</v>
      </c>
      <c r="P843" s="195" t="s">
        <v>6942</v>
      </c>
      <c r="Q843" s="191" t="s">
        <v>2334</v>
      </c>
      <c r="R843" s="195" t="s">
        <v>2178</v>
      </c>
      <c r="S843" s="191" t="s">
        <v>2202</v>
      </c>
      <c r="T843" s="191" t="s">
        <v>2202</v>
      </c>
      <c r="U843" s="190" t="s">
        <v>2178</v>
      </c>
      <c r="V843" s="167" t="s">
        <v>2202</v>
      </c>
      <c r="W843" s="167" t="s">
        <v>2202</v>
      </c>
      <c r="X843" s="170" t="s">
        <v>4302</v>
      </c>
      <c r="Y843" s="170" t="s">
        <v>6893</v>
      </c>
      <c r="Z843" s="170" t="s">
        <v>6894</v>
      </c>
      <c r="AB843" s="184" t="s">
        <v>6998</v>
      </c>
      <c r="AC843" s="186" t="s">
        <v>19</v>
      </c>
      <c r="AD843" s="170">
        <f>VLOOKUP(O843,CSAcctMap!A:B,2,FALSE)</f>
        <v>625020</v>
      </c>
      <c r="AE843" s="170" t="str">
        <f ca="1">VLOOKUP(AD843,CSAcctMap!B:F,5,FALSE)</f>
        <v>Resale landline access</v>
      </c>
    </row>
    <row r="844" spans="1:31" x14ac:dyDescent="0.2">
      <c r="A844" s="170" t="str">
        <f t="shared" si="26"/>
        <v>700.625060.7100.11100.250.000.000</v>
      </c>
      <c r="B844" s="184" t="s">
        <v>6999</v>
      </c>
      <c r="C844" s="185" t="s">
        <v>4649</v>
      </c>
      <c r="D844" s="186" t="s">
        <v>3379</v>
      </c>
      <c r="E844" s="186" t="s">
        <v>19</v>
      </c>
      <c r="F844" s="186" t="s">
        <v>2337</v>
      </c>
      <c r="G844" s="186" t="s">
        <v>4648</v>
      </c>
      <c r="H844" s="186" t="s">
        <v>2178</v>
      </c>
      <c r="I844" s="186" t="s">
        <v>2178</v>
      </c>
      <c r="J844" s="186" t="s">
        <v>6941</v>
      </c>
      <c r="K844" s="184"/>
      <c r="L844" s="187" t="str">
        <f t="shared" si="27"/>
        <v>700.502025.1401.00000.025.4101.0000.000.0000.0000</v>
      </c>
      <c r="M844" s="187" t="s">
        <v>664</v>
      </c>
      <c r="N844" s="191">
        <v>700</v>
      </c>
      <c r="O844" s="189">
        <v>502025</v>
      </c>
      <c r="P844" s="195" t="s">
        <v>6942</v>
      </c>
      <c r="Q844" s="191" t="s">
        <v>2334</v>
      </c>
      <c r="R844" s="195" t="s">
        <v>6692</v>
      </c>
      <c r="S844" s="200" t="s">
        <v>6855</v>
      </c>
      <c r="T844" s="191" t="s">
        <v>2202</v>
      </c>
      <c r="U844" s="190" t="s">
        <v>2178</v>
      </c>
      <c r="V844" s="167" t="s">
        <v>2202</v>
      </c>
      <c r="W844" s="167" t="s">
        <v>2202</v>
      </c>
      <c r="X844" s="170" t="s">
        <v>4302</v>
      </c>
      <c r="Y844" s="170" t="s">
        <v>6893</v>
      </c>
      <c r="Z844" s="170" t="s">
        <v>6894</v>
      </c>
      <c r="AB844" s="184" t="s">
        <v>6999</v>
      </c>
      <c r="AC844" s="186" t="s">
        <v>19</v>
      </c>
      <c r="AD844" s="170">
        <f>VLOOKUP(O844,CSAcctMap!A:B,2,FALSE)</f>
        <v>625060</v>
      </c>
      <c r="AE844" s="170" t="str">
        <f ca="1">VLOOKUP(AD844,CSAcctMap!B:F,5,FALSE)</f>
        <v>Mileage Based Access Charges</v>
      </c>
    </row>
    <row r="845" spans="1:31" x14ac:dyDescent="0.2">
      <c r="A845" s="170" t="str">
        <f t="shared" si="26"/>
        <v>700.625060.7100.11200.430.000.000</v>
      </c>
      <c r="B845" s="184" t="s">
        <v>6999</v>
      </c>
      <c r="C845" s="185" t="s">
        <v>4649</v>
      </c>
      <c r="D845" s="186" t="s">
        <v>3379</v>
      </c>
      <c r="E845" s="186" t="s">
        <v>19</v>
      </c>
      <c r="F845" s="186" t="s">
        <v>2338</v>
      </c>
      <c r="G845" s="186" t="s">
        <v>1565</v>
      </c>
      <c r="H845" s="186" t="s">
        <v>2178</v>
      </c>
      <c r="I845" s="186" t="s">
        <v>2178</v>
      </c>
      <c r="J845" s="186" t="s">
        <v>6941</v>
      </c>
      <c r="K845" s="184"/>
      <c r="L845" s="187" t="str">
        <f t="shared" si="27"/>
        <v>700.502025.1401.00000.043.4101.0000.000.0000.0000</v>
      </c>
      <c r="M845" s="187" t="s">
        <v>664</v>
      </c>
      <c r="N845" s="191">
        <v>700</v>
      </c>
      <c r="O845" s="189">
        <v>502025</v>
      </c>
      <c r="P845" s="195" t="s">
        <v>6942</v>
      </c>
      <c r="Q845" s="191" t="s">
        <v>2334</v>
      </c>
      <c r="R845" s="195" t="s">
        <v>6755</v>
      </c>
      <c r="S845" s="200" t="s">
        <v>6855</v>
      </c>
      <c r="T845" s="191" t="s">
        <v>2202</v>
      </c>
      <c r="U845" s="190" t="s">
        <v>2178</v>
      </c>
      <c r="V845" s="167" t="s">
        <v>2202</v>
      </c>
      <c r="W845" s="167" t="s">
        <v>2202</v>
      </c>
      <c r="X845" s="170" t="s">
        <v>4302</v>
      </c>
      <c r="Y845" s="170" t="s">
        <v>6893</v>
      </c>
      <c r="Z845" s="170" t="s">
        <v>6894</v>
      </c>
      <c r="AB845" s="184" t="s">
        <v>6999</v>
      </c>
      <c r="AC845" s="186" t="s">
        <v>19</v>
      </c>
      <c r="AD845" s="170">
        <f>VLOOKUP(O845,CSAcctMap!A:B,2,FALSE)</f>
        <v>625060</v>
      </c>
      <c r="AE845" s="170" t="str">
        <f ca="1">VLOOKUP(AD845,CSAcctMap!B:F,5,FALSE)</f>
        <v>Mileage Based Access Charges</v>
      </c>
    </row>
    <row r="846" spans="1:31" x14ac:dyDescent="0.2">
      <c r="A846" s="170" t="str">
        <f t="shared" si="26"/>
        <v>700.625060.7100.11500.010.000.000</v>
      </c>
      <c r="B846" s="184" t="s">
        <v>6999</v>
      </c>
      <c r="C846" s="185" t="s">
        <v>4649</v>
      </c>
      <c r="D846" s="186" t="s">
        <v>3379</v>
      </c>
      <c r="E846" s="186" t="s">
        <v>19</v>
      </c>
      <c r="F846" s="186" t="s">
        <v>2341</v>
      </c>
      <c r="G846" s="186" t="s">
        <v>2179</v>
      </c>
      <c r="H846" s="186" t="s">
        <v>2178</v>
      </c>
      <c r="I846" s="186" t="s">
        <v>2178</v>
      </c>
      <c r="J846" s="186" t="s">
        <v>6941</v>
      </c>
      <c r="K846" s="184"/>
      <c r="L846" s="187" t="str">
        <f t="shared" si="27"/>
        <v>700.502025.1401.00000.001.4101.0000.000.0000.0000</v>
      </c>
      <c r="M846" s="187" t="s">
        <v>664</v>
      </c>
      <c r="N846" s="191">
        <v>700</v>
      </c>
      <c r="O846" s="189">
        <v>502025</v>
      </c>
      <c r="P846" s="195" t="s">
        <v>6942</v>
      </c>
      <c r="Q846" s="191" t="s">
        <v>2334</v>
      </c>
      <c r="R846" s="195" t="s">
        <v>3778</v>
      </c>
      <c r="S846" s="200" t="s">
        <v>6855</v>
      </c>
      <c r="T846" s="191" t="s">
        <v>2202</v>
      </c>
      <c r="U846" s="190" t="s">
        <v>2178</v>
      </c>
      <c r="V846" s="167" t="s">
        <v>2202</v>
      </c>
      <c r="W846" s="167" t="s">
        <v>2202</v>
      </c>
      <c r="X846" s="170" t="s">
        <v>4302</v>
      </c>
      <c r="Y846" s="170" t="s">
        <v>6893</v>
      </c>
      <c r="Z846" s="170" t="s">
        <v>6894</v>
      </c>
      <c r="AB846" s="184" t="s">
        <v>6999</v>
      </c>
      <c r="AC846" s="186" t="s">
        <v>19</v>
      </c>
      <c r="AD846" s="170">
        <f>VLOOKUP(O846,CSAcctMap!A:B,2,FALSE)</f>
        <v>625060</v>
      </c>
      <c r="AE846" s="170" t="str">
        <f ca="1">VLOOKUP(AD846,CSAcctMap!B:F,5,FALSE)</f>
        <v>Mileage Based Access Charges</v>
      </c>
    </row>
    <row r="847" spans="1:31" x14ac:dyDescent="0.2">
      <c r="A847" s="170" t="str">
        <f t="shared" si="26"/>
        <v>700.625060.7100.11500.040.000.000</v>
      </c>
      <c r="B847" s="184" t="s">
        <v>6999</v>
      </c>
      <c r="C847" s="185" t="s">
        <v>4649</v>
      </c>
      <c r="D847" s="186" t="s">
        <v>3379</v>
      </c>
      <c r="E847" s="186" t="s">
        <v>19</v>
      </c>
      <c r="F847" s="186" t="s">
        <v>2341</v>
      </c>
      <c r="G847" s="186" t="s">
        <v>3775</v>
      </c>
      <c r="H847" s="186" t="s">
        <v>2178</v>
      </c>
      <c r="I847" s="186" t="s">
        <v>2178</v>
      </c>
      <c r="J847" s="186" t="s">
        <v>6941</v>
      </c>
      <c r="K847" s="184"/>
      <c r="L847" s="187" t="str">
        <f t="shared" si="27"/>
        <v>700.502025.1401.00000.004.4101.0000.000.0000.0000</v>
      </c>
      <c r="M847" s="187" t="s">
        <v>664</v>
      </c>
      <c r="N847" s="191">
        <v>700</v>
      </c>
      <c r="O847" s="189">
        <v>502025</v>
      </c>
      <c r="P847" s="195" t="s">
        <v>6942</v>
      </c>
      <c r="Q847" s="191" t="s">
        <v>2334</v>
      </c>
      <c r="R847" s="195" t="s">
        <v>3779</v>
      </c>
      <c r="S847" s="200" t="s">
        <v>6855</v>
      </c>
      <c r="T847" s="191" t="s">
        <v>2202</v>
      </c>
      <c r="U847" s="190" t="s">
        <v>2178</v>
      </c>
      <c r="V847" s="167" t="s">
        <v>2202</v>
      </c>
      <c r="W847" s="167" t="s">
        <v>2202</v>
      </c>
      <c r="X847" s="170" t="s">
        <v>4302</v>
      </c>
      <c r="Y847" s="170" t="s">
        <v>6893</v>
      </c>
      <c r="Z847" s="170" t="s">
        <v>6894</v>
      </c>
      <c r="AB847" s="184" t="s">
        <v>6999</v>
      </c>
      <c r="AC847" s="186" t="s">
        <v>19</v>
      </c>
      <c r="AD847" s="170">
        <f>VLOOKUP(O847,CSAcctMap!A:B,2,FALSE)</f>
        <v>625060</v>
      </c>
      <c r="AE847" s="170" t="str">
        <f ca="1">VLOOKUP(AD847,CSAcctMap!B:F,5,FALSE)</f>
        <v>Mileage Based Access Charges</v>
      </c>
    </row>
    <row r="848" spans="1:31" x14ac:dyDescent="0.2">
      <c r="A848" s="170" t="str">
        <f t="shared" si="26"/>
        <v>700.625060.7100.11500.100.000.000</v>
      </c>
      <c r="B848" s="184" t="s">
        <v>6999</v>
      </c>
      <c r="C848" s="185" t="s">
        <v>4649</v>
      </c>
      <c r="D848" s="186" t="s">
        <v>3379</v>
      </c>
      <c r="E848" s="186" t="s">
        <v>19</v>
      </c>
      <c r="F848" s="186" t="s">
        <v>2341</v>
      </c>
      <c r="G848" s="186" t="s">
        <v>555</v>
      </c>
      <c r="H848" s="186" t="s">
        <v>2178</v>
      </c>
      <c r="I848" s="186" t="s">
        <v>2178</v>
      </c>
      <c r="J848" s="186" t="s">
        <v>6941</v>
      </c>
      <c r="K848" s="184"/>
      <c r="L848" s="187" t="str">
        <f t="shared" si="27"/>
        <v>700.502025.1401.00000.010.4101.0000.000.0000.0000</v>
      </c>
      <c r="M848" s="187" t="s">
        <v>664</v>
      </c>
      <c r="N848" s="191">
        <v>700</v>
      </c>
      <c r="O848" s="189">
        <v>502025</v>
      </c>
      <c r="P848" s="195" t="s">
        <v>6942</v>
      </c>
      <c r="Q848" s="191" t="s">
        <v>2334</v>
      </c>
      <c r="R848" s="195" t="s">
        <v>2179</v>
      </c>
      <c r="S848" s="200" t="s">
        <v>6855</v>
      </c>
      <c r="T848" s="191" t="s">
        <v>2202</v>
      </c>
      <c r="U848" s="190" t="s">
        <v>2178</v>
      </c>
      <c r="V848" s="167" t="s">
        <v>2202</v>
      </c>
      <c r="W848" s="167" t="s">
        <v>2202</v>
      </c>
      <c r="X848" s="170" t="s">
        <v>4302</v>
      </c>
      <c r="Y848" s="170" t="s">
        <v>6893</v>
      </c>
      <c r="Z848" s="170" t="s">
        <v>6894</v>
      </c>
      <c r="AB848" s="184" t="s">
        <v>6999</v>
      </c>
      <c r="AC848" s="186" t="s">
        <v>19</v>
      </c>
      <c r="AD848" s="170">
        <f>VLOOKUP(O848,CSAcctMap!A:B,2,FALSE)</f>
        <v>625060</v>
      </c>
      <c r="AE848" s="170" t="str">
        <f ca="1">VLOOKUP(AD848,CSAcctMap!B:F,5,FALSE)</f>
        <v>Mileage Based Access Charges</v>
      </c>
    </row>
    <row r="849" spans="1:31" x14ac:dyDescent="0.2">
      <c r="A849" s="170" t="str">
        <f t="shared" si="26"/>
        <v>700.625060.7100.11500.190.000.000</v>
      </c>
      <c r="B849" s="184" t="s">
        <v>6999</v>
      </c>
      <c r="C849" s="185" t="s">
        <v>4649</v>
      </c>
      <c r="D849" s="186" t="s">
        <v>3379</v>
      </c>
      <c r="E849" s="186" t="s">
        <v>19</v>
      </c>
      <c r="F849" s="186" t="s">
        <v>2341</v>
      </c>
      <c r="G849" s="186" t="s">
        <v>4065</v>
      </c>
      <c r="H849" s="186" t="s">
        <v>2178</v>
      </c>
      <c r="I849" s="186" t="s">
        <v>2178</v>
      </c>
      <c r="J849" s="186" t="s">
        <v>6941</v>
      </c>
      <c r="K849" s="184"/>
      <c r="L849" s="187" t="str">
        <f t="shared" si="27"/>
        <v>700.502025.1401.00000.019.4101.0000.000.0000.0000</v>
      </c>
      <c r="M849" s="187" t="s">
        <v>664</v>
      </c>
      <c r="N849" s="191">
        <v>700</v>
      </c>
      <c r="O849" s="189">
        <v>502025</v>
      </c>
      <c r="P849" s="195" t="s">
        <v>6942</v>
      </c>
      <c r="Q849" s="191" t="s">
        <v>2334</v>
      </c>
      <c r="R849" s="195" t="s">
        <v>6578</v>
      </c>
      <c r="S849" s="200" t="s">
        <v>6855</v>
      </c>
      <c r="T849" s="191" t="s">
        <v>2202</v>
      </c>
      <c r="U849" s="190" t="s">
        <v>2178</v>
      </c>
      <c r="V849" s="167" t="s">
        <v>2202</v>
      </c>
      <c r="W849" s="167" t="s">
        <v>2202</v>
      </c>
      <c r="X849" s="170" t="s">
        <v>4302</v>
      </c>
      <c r="Y849" s="170" t="s">
        <v>6893</v>
      </c>
      <c r="Z849" s="170" t="s">
        <v>6894</v>
      </c>
      <c r="AB849" s="184" t="s">
        <v>6999</v>
      </c>
      <c r="AC849" s="186" t="s">
        <v>19</v>
      </c>
      <c r="AD849" s="170">
        <f>VLOOKUP(O849,CSAcctMap!A:B,2,FALSE)</f>
        <v>625060</v>
      </c>
      <c r="AE849" s="170" t="str">
        <f ca="1">VLOOKUP(AD849,CSAcctMap!B:F,5,FALSE)</f>
        <v>Mileage Based Access Charges</v>
      </c>
    </row>
    <row r="850" spans="1:31" x14ac:dyDescent="0.2">
      <c r="A850" s="170" t="str">
        <f t="shared" si="26"/>
        <v>700.625060.7100.11500.250.000.000</v>
      </c>
      <c r="B850" s="184" t="s">
        <v>6999</v>
      </c>
      <c r="C850" s="185" t="s">
        <v>4649</v>
      </c>
      <c r="D850" s="186" t="s">
        <v>3379</v>
      </c>
      <c r="E850" s="186" t="s">
        <v>19</v>
      </c>
      <c r="F850" s="186" t="s">
        <v>2341</v>
      </c>
      <c r="G850" s="186" t="s">
        <v>4648</v>
      </c>
      <c r="H850" s="186" t="s">
        <v>2178</v>
      </c>
      <c r="I850" s="186" t="s">
        <v>2178</v>
      </c>
      <c r="J850" s="186" t="s">
        <v>6941</v>
      </c>
      <c r="K850" s="184"/>
      <c r="L850" s="187" t="str">
        <f t="shared" si="27"/>
        <v>700.502025.1401.00000.025.4101.0000.000.0000.0000</v>
      </c>
      <c r="M850" s="187" t="s">
        <v>664</v>
      </c>
      <c r="N850" s="191">
        <v>700</v>
      </c>
      <c r="O850" s="189">
        <v>502025</v>
      </c>
      <c r="P850" s="195" t="s">
        <v>6942</v>
      </c>
      <c r="Q850" s="191" t="s">
        <v>2334</v>
      </c>
      <c r="R850" s="195" t="s">
        <v>6692</v>
      </c>
      <c r="S850" s="200" t="s">
        <v>6855</v>
      </c>
      <c r="T850" s="191" t="s">
        <v>2202</v>
      </c>
      <c r="U850" s="190" t="s">
        <v>2178</v>
      </c>
      <c r="V850" s="167" t="s">
        <v>2202</v>
      </c>
      <c r="W850" s="167" t="s">
        <v>2202</v>
      </c>
      <c r="X850" s="170" t="s">
        <v>4302</v>
      </c>
      <c r="Y850" s="170" t="s">
        <v>6893</v>
      </c>
      <c r="Z850" s="170" t="s">
        <v>6894</v>
      </c>
      <c r="AB850" s="184" t="s">
        <v>6999</v>
      </c>
      <c r="AC850" s="186" t="s">
        <v>19</v>
      </c>
      <c r="AD850" s="170">
        <f>VLOOKUP(O850,CSAcctMap!A:B,2,FALSE)</f>
        <v>625060</v>
      </c>
      <c r="AE850" s="170" t="str">
        <f ca="1">VLOOKUP(AD850,CSAcctMap!B:F,5,FALSE)</f>
        <v>Mileage Based Access Charges</v>
      </c>
    </row>
    <row r="851" spans="1:31" x14ac:dyDescent="0.2">
      <c r="A851" s="170" t="str">
        <f t="shared" si="26"/>
        <v>700.625060.7100.11500.430.000.000</v>
      </c>
      <c r="B851" s="184" t="s">
        <v>6999</v>
      </c>
      <c r="C851" s="185" t="s">
        <v>4649</v>
      </c>
      <c r="D851" s="186" t="s">
        <v>3379</v>
      </c>
      <c r="E851" s="186" t="s">
        <v>19</v>
      </c>
      <c r="F851" s="186" t="s">
        <v>2341</v>
      </c>
      <c r="G851" s="186" t="s">
        <v>1565</v>
      </c>
      <c r="H851" s="186" t="s">
        <v>2178</v>
      </c>
      <c r="I851" s="186" t="s">
        <v>2178</v>
      </c>
      <c r="J851" s="186" t="s">
        <v>6941</v>
      </c>
      <c r="K851" s="184"/>
      <c r="L851" s="187" t="str">
        <f t="shared" si="27"/>
        <v>700.502025.1401.00000.043.4101.0000.000.0000.0000</v>
      </c>
      <c r="M851" s="187" t="s">
        <v>664</v>
      </c>
      <c r="N851" s="191">
        <v>700</v>
      </c>
      <c r="O851" s="189">
        <v>502025</v>
      </c>
      <c r="P851" s="195" t="s">
        <v>6942</v>
      </c>
      <c r="Q851" s="191" t="s">
        <v>2334</v>
      </c>
      <c r="R851" s="195" t="s">
        <v>6755</v>
      </c>
      <c r="S851" s="200" t="s">
        <v>6855</v>
      </c>
      <c r="T851" s="191" t="s">
        <v>2202</v>
      </c>
      <c r="U851" s="190" t="s">
        <v>2178</v>
      </c>
      <c r="V851" s="167" t="s">
        <v>2202</v>
      </c>
      <c r="W851" s="167" t="s">
        <v>2202</v>
      </c>
      <c r="X851" s="170" t="s">
        <v>4302</v>
      </c>
      <c r="Y851" s="170" t="s">
        <v>6893</v>
      </c>
      <c r="Z851" s="170" t="s">
        <v>6894</v>
      </c>
      <c r="AB851" s="184" t="s">
        <v>6999</v>
      </c>
      <c r="AC851" s="186" t="s">
        <v>19</v>
      </c>
      <c r="AD851" s="170">
        <f>VLOOKUP(O851,CSAcctMap!A:B,2,FALSE)</f>
        <v>625060</v>
      </c>
      <c r="AE851" s="170" t="str">
        <f ca="1">VLOOKUP(AD851,CSAcctMap!B:F,5,FALSE)</f>
        <v>Mileage Based Access Charges</v>
      </c>
    </row>
    <row r="852" spans="1:31" x14ac:dyDescent="0.2">
      <c r="A852" s="170" t="str">
        <f t="shared" si="26"/>
        <v>700.625060.7100.11600.010.000.000</v>
      </c>
      <c r="B852" s="184" t="s">
        <v>6999</v>
      </c>
      <c r="C852" s="185" t="s">
        <v>4649</v>
      </c>
      <c r="D852" s="186" t="s">
        <v>3379</v>
      </c>
      <c r="E852" s="186" t="s">
        <v>19</v>
      </c>
      <c r="F852" s="186" t="s">
        <v>2342</v>
      </c>
      <c r="G852" s="186" t="s">
        <v>2179</v>
      </c>
      <c r="H852" s="186" t="s">
        <v>2178</v>
      </c>
      <c r="I852" s="186" t="s">
        <v>2178</v>
      </c>
      <c r="J852" s="186" t="s">
        <v>6941</v>
      </c>
      <c r="K852" s="184"/>
      <c r="L852" s="187" t="str">
        <f t="shared" si="27"/>
        <v>700.502025.1401.00000.001.4102.0000.000.0000.0000</v>
      </c>
      <c r="M852" s="187" t="s">
        <v>664</v>
      </c>
      <c r="N852" s="191">
        <v>700</v>
      </c>
      <c r="O852" s="189">
        <v>502025</v>
      </c>
      <c r="P852" s="195" t="s">
        <v>6942</v>
      </c>
      <c r="Q852" s="191" t="s">
        <v>2334</v>
      </c>
      <c r="R852" s="195" t="s">
        <v>3778</v>
      </c>
      <c r="S852" s="200" t="s">
        <v>6857</v>
      </c>
      <c r="T852" s="191" t="s">
        <v>2202</v>
      </c>
      <c r="U852" s="190" t="s">
        <v>2178</v>
      </c>
      <c r="V852" s="167" t="s">
        <v>2202</v>
      </c>
      <c r="W852" s="167" t="s">
        <v>2202</v>
      </c>
      <c r="X852" s="170" t="s">
        <v>4302</v>
      </c>
      <c r="Y852" s="170" t="s">
        <v>6893</v>
      </c>
      <c r="Z852" s="170" t="s">
        <v>6894</v>
      </c>
      <c r="AB852" s="184" t="s">
        <v>6999</v>
      </c>
      <c r="AC852" s="186" t="s">
        <v>19</v>
      </c>
      <c r="AD852" s="170">
        <f>VLOOKUP(O852,CSAcctMap!A:B,2,FALSE)</f>
        <v>625060</v>
      </c>
      <c r="AE852" s="170" t="str">
        <f ca="1">VLOOKUP(AD852,CSAcctMap!B:F,5,FALSE)</f>
        <v>Mileage Based Access Charges</v>
      </c>
    </row>
    <row r="853" spans="1:31" x14ac:dyDescent="0.2">
      <c r="A853" s="170" t="str">
        <f t="shared" si="26"/>
        <v>700.625060.7100.11600.100.000.000</v>
      </c>
      <c r="B853" s="184" t="s">
        <v>6999</v>
      </c>
      <c r="C853" s="185" t="s">
        <v>4649</v>
      </c>
      <c r="D853" s="186" t="s">
        <v>3379</v>
      </c>
      <c r="E853" s="186" t="s">
        <v>19</v>
      </c>
      <c r="F853" s="186" t="s">
        <v>2342</v>
      </c>
      <c r="G853" s="186" t="s">
        <v>555</v>
      </c>
      <c r="H853" s="186" t="s">
        <v>2178</v>
      </c>
      <c r="I853" s="186" t="s">
        <v>2178</v>
      </c>
      <c r="J853" s="186" t="s">
        <v>6941</v>
      </c>
      <c r="K853" s="184"/>
      <c r="L853" s="187" t="str">
        <f t="shared" si="27"/>
        <v>700.502025.1401.00000.010.4102.0000.000.0000.0000</v>
      </c>
      <c r="M853" s="187" t="s">
        <v>664</v>
      </c>
      <c r="N853" s="191">
        <v>700</v>
      </c>
      <c r="O853" s="189">
        <v>502025</v>
      </c>
      <c r="P853" s="195" t="s">
        <v>6942</v>
      </c>
      <c r="Q853" s="191" t="s">
        <v>2334</v>
      </c>
      <c r="R853" s="195" t="s">
        <v>2179</v>
      </c>
      <c r="S853" s="200" t="s">
        <v>6857</v>
      </c>
      <c r="T853" s="191" t="s">
        <v>2202</v>
      </c>
      <c r="U853" s="190" t="s">
        <v>2178</v>
      </c>
      <c r="V853" s="167" t="s">
        <v>2202</v>
      </c>
      <c r="W853" s="167" t="s">
        <v>2202</v>
      </c>
      <c r="X853" s="170" t="s">
        <v>4302</v>
      </c>
      <c r="Y853" s="170" t="s">
        <v>6893</v>
      </c>
      <c r="Z853" s="170" t="s">
        <v>6894</v>
      </c>
      <c r="AB853" s="184" t="s">
        <v>6999</v>
      </c>
      <c r="AC853" s="186" t="s">
        <v>19</v>
      </c>
      <c r="AD853" s="170">
        <f>VLOOKUP(O853,CSAcctMap!A:B,2,FALSE)</f>
        <v>625060</v>
      </c>
      <c r="AE853" s="170" t="str">
        <f ca="1">VLOOKUP(AD853,CSAcctMap!B:F,5,FALSE)</f>
        <v>Mileage Based Access Charges</v>
      </c>
    </row>
    <row r="854" spans="1:31" x14ac:dyDescent="0.2">
      <c r="A854" s="170" t="str">
        <f t="shared" si="26"/>
        <v>700.625060.7100.11600.190.000.000</v>
      </c>
      <c r="B854" s="184" t="s">
        <v>6999</v>
      </c>
      <c r="C854" s="185" t="s">
        <v>4649</v>
      </c>
      <c r="D854" s="186" t="s">
        <v>3379</v>
      </c>
      <c r="E854" s="186" t="s">
        <v>19</v>
      </c>
      <c r="F854" s="186" t="s">
        <v>2342</v>
      </c>
      <c r="G854" s="186" t="s">
        <v>4065</v>
      </c>
      <c r="H854" s="186" t="s">
        <v>2178</v>
      </c>
      <c r="I854" s="186" t="s">
        <v>2178</v>
      </c>
      <c r="J854" s="186" t="s">
        <v>6941</v>
      </c>
      <c r="K854" s="184"/>
      <c r="L854" s="187" t="str">
        <f t="shared" si="27"/>
        <v>700.502025.1401.00000.019.4102.0000.000.0000.0000</v>
      </c>
      <c r="M854" s="187" t="s">
        <v>664</v>
      </c>
      <c r="N854" s="191">
        <v>700</v>
      </c>
      <c r="O854" s="189">
        <v>502025</v>
      </c>
      <c r="P854" s="195" t="s">
        <v>6942</v>
      </c>
      <c r="Q854" s="191" t="s">
        <v>2334</v>
      </c>
      <c r="R854" s="195" t="s">
        <v>6578</v>
      </c>
      <c r="S854" s="200" t="s">
        <v>6857</v>
      </c>
      <c r="T854" s="191" t="s">
        <v>2202</v>
      </c>
      <c r="U854" s="190" t="s">
        <v>2178</v>
      </c>
      <c r="V854" s="167" t="s">
        <v>2202</v>
      </c>
      <c r="W854" s="167" t="s">
        <v>2202</v>
      </c>
      <c r="X854" s="170" t="s">
        <v>4302</v>
      </c>
      <c r="Y854" s="170" t="s">
        <v>6893</v>
      </c>
      <c r="Z854" s="170" t="s">
        <v>6894</v>
      </c>
      <c r="AB854" s="184" t="s">
        <v>6999</v>
      </c>
      <c r="AC854" s="186" t="s">
        <v>19</v>
      </c>
      <c r="AD854" s="170">
        <f>VLOOKUP(O854,CSAcctMap!A:B,2,FALSE)</f>
        <v>625060</v>
      </c>
      <c r="AE854" s="170" t="str">
        <f ca="1">VLOOKUP(AD854,CSAcctMap!B:F,5,FALSE)</f>
        <v>Mileage Based Access Charges</v>
      </c>
    </row>
    <row r="855" spans="1:31" x14ac:dyDescent="0.2">
      <c r="A855" s="170" t="str">
        <f t="shared" si="26"/>
        <v>700.625060.7100.11600.250.000.000</v>
      </c>
      <c r="B855" s="184" t="s">
        <v>6999</v>
      </c>
      <c r="C855" s="185" t="s">
        <v>4649</v>
      </c>
      <c r="D855" s="186" t="s">
        <v>3379</v>
      </c>
      <c r="E855" s="186" t="s">
        <v>19</v>
      </c>
      <c r="F855" s="186" t="s">
        <v>2342</v>
      </c>
      <c r="G855" s="186" t="s">
        <v>4648</v>
      </c>
      <c r="H855" s="186" t="s">
        <v>2178</v>
      </c>
      <c r="I855" s="186" t="s">
        <v>2178</v>
      </c>
      <c r="J855" s="186" t="s">
        <v>6941</v>
      </c>
      <c r="K855" s="184"/>
      <c r="L855" s="187" t="str">
        <f t="shared" si="27"/>
        <v>700.502025.1401.00000.025.4102.0000.000.0000.0000</v>
      </c>
      <c r="M855" s="187" t="s">
        <v>664</v>
      </c>
      <c r="N855" s="191">
        <v>700</v>
      </c>
      <c r="O855" s="189">
        <v>502025</v>
      </c>
      <c r="P855" s="195" t="s">
        <v>6942</v>
      </c>
      <c r="Q855" s="191" t="s">
        <v>2334</v>
      </c>
      <c r="R855" s="195" t="s">
        <v>6692</v>
      </c>
      <c r="S855" s="200" t="s">
        <v>6857</v>
      </c>
      <c r="T855" s="191" t="s">
        <v>2202</v>
      </c>
      <c r="U855" s="190" t="s">
        <v>2178</v>
      </c>
      <c r="V855" s="167" t="s">
        <v>2202</v>
      </c>
      <c r="W855" s="167" t="s">
        <v>2202</v>
      </c>
      <c r="X855" s="170" t="s">
        <v>4302</v>
      </c>
      <c r="Y855" s="170" t="s">
        <v>6893</v>
      </c>
      <c r="Z855" s="170" t="s">
        <v>6894</v>
      </c>
      <c r="AB855" s="184" t="s">
        <v>6999</v>
      </c>
      <c r="AC855" s="186" t="s">
        <v>19</v>
      </c>
      <c r="AD855" s="170">
        <f>VLOOKUP(O855,CSAcctMap!A:B,2,FALSE)</f>
        <v>625060</v>
      </c>
      <c r="AE855" s="170" t="str">
        <f ca="1">VLOOKUP(AD855,CSAcctMap!B:F,5,FALSE)</f>
        <v>Mileage Based Access Charges</v>
      </c>
    </row>
    <row r="856" spans="1:31" x14ac:dyDescent="0.2">
      <c r="A856" s="170" t="str">
        <f t="shared" si="26"/>
        <v>700.625060.7100.11600.430.000.000</v>
      </c>
      <c r="B856" s="184" t="s">
        <v>6999</v>
      </c>
      <c r="C856" s="185" t="s">
        <v>4649</v>
      </c>
      <c r="D856" s="186" t="s">
        <v>3379</v>
      </c>
      <c r="E856" s="186" t="s">
        <v>19</v>
      </c>
      <c r="F856" s="186" t="s">
        <v>2342</v>
      </c>
      <c r="G856" s="186" t="s">
        <v>1565</v>
      </c>
      <c r="H856" s="186" t="s">
        <v>2178</v>
      </c>
      <c r="I856" s="186" t="s">
        <v>2178</v>
      </c>
      <c r="J856" s="186" t="s">
        <v>6941</v>
      </c>
      <c r="K856" s="184"/>
      <c r="L856" s="187" t="str">
        <f t="shared" si="27"/>
        <v>700.502025.1401.00000.043.4102.0000.000.0000.0000</v>
      </c>
      <c r="M856" s="187" t="s">
        <v>664</v>
      </c>
      <c r="N856" s="191">
        <v>700</v>
      </c>
      <c r="O856" s="189">
        <v>502025</v>
      </c>
      <c r="P856" s="195" t="s">
        <v>6942</v>
      </c>
      <c r="Q856" s="191" t="s">
        <v>2334</v>
      </c>
      <c r="R856" s="195" t="s">
        <v>6755</v>
      </c>
      <c r="S856" s="200" t="s">
        <v>6857</v>
      </c>
      <c r="T856" s="191" t="s">
        <v>2202</v>
      </c>
      <c r="U856" s="190" t="s">
        <v>2178</v>
      </c>
      <c r="V856" s="167" t="s">
        <v>2202</v>
      </c>
      <c r="W856" s="167" t="s">
        <v>2202</v>
      </c>
      <c r="X856" s="170" t="s">
        <v>4302</v>
      </c>
      <c r="Y856" s="170" t="s">
        <v>6893</v>
      </c>
      <c r="Z856" s="170" t="s">
        <v>6894</v>
      </c>
      <c r="AB856" s="184" t="s">
        <v>6999</v>
      </c>
      <c r="AC856" s="186" t="s">
        <v>19</v>
      </c>
      <c r="AD856" s="170">
        <f>VLOOKUP(O856,CSAcctMap!A:B,2,FALSE)</f>
        <v>625060</v>
      </c>
      <c r="AE856" s="170" t="str">
        <f ca="1">VLOOKUP(AD856,CSAcctMap!B:F,5,FALSE)</f>
        <v>Mileage Based Access Charges</v>
      </c>
    </row>
    <row r="857" spans="1:31" x14ac:dyDescent="0.2">
      <c r="A857" s="170" t="str">
        <f t="shared" si="26"/>
        <v>700.625060.7100.00000.255.000.000</v>
      </c>
      <c r="B857" s="184" t="s">
        <v>6999</v>
      </c>
      <c r="C857" s="185" t="s">
        <v>4649</v>
      </c>
      <c r="D857" s="186" t="s">
        <v>3379</v>
      </c>
      <c r="E857" s="186" t="s">
        <v>19</v>
      </c>
      <c r="F857" s="186" t="s">
        <v>2334</v>
      </c>
      <c r="G857" s="186" t="s">
        <v>3782</v>
      </c>
      <c r="H857" s="186" t="s">
        <v>2178</v>
      </c>
      <c r="I857" s="186" t="s">
        <v>2178</v>
      </c>
      <c r="J857" s="186" t="s">
        <v>6941</v>
      </c>
      <c r="K857" s="184"/>
      <c r="L857" s="187" t="str">
        <f t="shared" si="27"/>
        <v>700.502025.1401.00000.025.4101.0000.000.0000.0000</v>
      </c>
      <c r="M857" s="187" t="s">
        <v>664</v>
      </c>
      <c r="N857" s="191">
        <v>700</v>
      </c>
      <c r="O857" s="189">
        <v>502025</v>
      </c>
      <c r="P857" s="195" t="s">
        <v>6942</v>
      </c>
      <c r="Q857" s="191" t="s">
        <v>2334</v>
      </c>
      <c r="R857" s="195" t="s">
        <v>6692</v>
      </c>
      <c r="S857" s="200" t="s">
        <v>6855</v>
      </c>
      <c r="T857" s="191" t="s">
        <v>2202</v>
      </c>
      <c r="U857" s="190" t="s">
        <v>2178</v>
      </c>
      <c r="V857" s="167" t="s">
        <v>2202</v>
      </c>
      <c r="W857" s="167" t="s">
        <v>2202</v>
      </c>
      <c r="X857" s="170" t="s">
        <v>4302</v>
      </c>
      <c r="Y857" s="170" t="s">
        <v>6893</v>
      </c>
      <c r="Z857" s="170" t="s">
        <v>6894</v>
      </c>
      <c r="AB857" s="184" t="s">
        <v>6999</v>
      </c>
      <c r="AC857" s="186" t="s">
        <v>19</v>
      </c>
      <c r="AD857" s="170">
        <f>VLOOKUP(O857,CSAcctMap!A:B,2,FALSE)</f>
        <v>625060</v>
      </c>
      <c r="AE857" s="170" t="str">
        <f ca="1">VLOOKUP(AD857,CSAcctMap!B:F,5,FALSE)</f>
        <v>Mileage Based Access Charges</v>
      </c>
    </row>
    <row r="858" spans="1:31" x14ac:dyDescent="0.2">
      <c r="A858" s="170" t="str">
        <f t="shared" si="26"/>
        <v>700.625060.7100.11100.190.000.000</v>
      </c>
      <c r="B858" s="184" t="s">
        <v>6999</v>
      </c>
      <c r="C858" s="185" t="s">
        <v>4649</v>
      </c>
      <c r="D858" s="186" t="s">
        <v>3379</v>
      </c>
      <c r="E858" s="186" t="s">
        <v>19</v>
      </c>
      <c r="F858" s="186" t="s">
        <v>2337</v>
      </c>
      <c r="G858" s="186" t="s">
        <v>4065</v>
      </c>
      <c r="H858" s="186" t="s">
        <v>2178</v>
      </c>
      <c r="I858" s="186" t="s">
        <v>2178</v>
      </c>
      <c r="J858" s="186" t="s">
        <v>6941</v>
      </c>
      <c r="K858" s="184"/>
      <c r="L858" s="187" t="str">
        <f t="shared" si="27"/>
        <v>700.502025.1401.00000.019.4101.0000.000.0000.0000</v>
      </c>
      <c r="M858" s="187" t="s">
        <v>664</v>
      </c>
      <c r="N858" s="191">
        <v>700</v>
      </c>
      <c r="O858" s="189">
        <v>502025</v>
      </c>
      <c r="P858" s="195" t="s">
        <v>6942</v>
      </c>
      <c r="Q858" s="191" t="s">
        <v>2334</v>
      </c>
      <c r="R858" s="195" t="s">
        <v>6578</v>
      </c>
      <c r="S858" s="200" t="s">
        <v>6855</v>
      </c>
      <c r="T858" s="191" t="s">
        <v>2202</v>
      </c>
      <c r="U858" s="190" t="s">
        <v>2178</v>
      </c>
      <c r="V858" s="167" t="s">
        <v>2202</v>
      </c>
      <c r="W858" s="167" t="s">
        <v>2202</v>
      </c>
      <c r="X858" s="170" t="s">
        <v>4302</v>
      </c>
      <c r="Y858" s="170" t="s">
        <v>6893</v>
      </c>
      <c r="Z858" s="170" t="s">
        <v>6894</v>
      </c>
      <c r="AB858" s="184" t="s">
        <v>6999</v>
      </c>
      <c r="AC858" s="186" t="s">
        <v>19</v>
      </c>
      <c r="AD858" s="170">
        <f>VLOOKUP(O858,CSAcctMap!A:B,2,FALSE)</f>
        <v>625060</v>
      </c>
      <c r="AE858" s="170" t="str">
        <f ca="1">VLOOKUP(AD858,CSAcctMap!B:F,5,FALSE)</f>
        <v>Mileage Based Access Charges</v>
      </c>
    </row>
    <row r="859" spans="1:31" x14ac:dyDescent="0.2">
      <c r="A859" s="170" t="str">
        <f t="shared" si="26"/>
        <v>700.625060.7100.11100.430.000.000</v>
      </c>
      <c r="B859" s="184" t="s">
        <v>6999</v>
      </c>
      <c r="C859" s="185" t="s">
        <v>4649</v>
      </c>
      <c r="D859" s="186" t="s">
        <v>3379</v>
      </c>
      <c r="E859" s="186" t="s">
        <v>19</v>
      </c>
      <c r="F859" s="186" t="s">
        <v>2337</v>
      </c>
      <c r="G859" s="186" t="s">
        <v>1565</v>
      </c>
      <c r="H859" s="186" t="s">
        <v>2178</v>
      </c>
      <c r="I859" s="186" t="s">
        <v>2178</v>
      </c>
      <c r="J859" s="186" t="s">
        <v>6941</v>
      </c>
      <c r="K859" s="184"/>
      <c r="L859" s="187" t="str">
        <f t="shared" si="27"/>
        <v>700.502025.1401.00000.043.4101.0000.000.0000.0000</v>
      </c>
      <c r="M859" s="187" t="s">
        <v>664</v>
      </c>
      <c r="N859" s="191">
        <v>700</v>
      </c>
      <c r="O859" s="189">
        <v>502025</v>
      </c>
      <c r="P859" s="195" t="s">
        <v>6942</v>
      </c>
      <c r="Q859" s="191" t="s">
        <v>2334</v>
      </c>
      <c r="R859" s="195" t="s">
        <v>6755</v>
      </c>
      <c r="S859" s="200" t="s">
        <v>6855</v>
      </c>
      <c r="T859" s="191" t="s">
        <v>2202</v>
      </c>
      <c r="U859" s="190" t="s">
        <v>2178</v>
      </c>
      <c r="V859" s="167" t="s">
        <v>2202</v>
      </c>
      <c r="W859" s="167" t="s">
        <v>2202</v>
      </c>
      <c r="X859" s="170" t="s">
        <v>4302</v>
      </c>
      <c r="Y859" s="170" t="s">
        <v>6893</v>
      </c>
      <c r="Z859" s="170" t="s">
        <v>6894</v>
      </c>
      <c r="AB859" s="184" t="s">
        <v>6999</v>
      </c>
      <c r="AC859" s="186" t="s">
        <v>19</v>
      </c>
      <c r="AD859" s="170">
        <f>VLOOKUP(O859,CSAcctMap!A:B,2,FALSE)</f>
        <v>625060</v>
      </c>
      <c r="AE859" s="170" t="str">
        <f ca="1">VLOOKUP(AD859,CSAcctMap!B:F,5,FALSE)</f>
        <v>Mileage Based Access Charges</v>
      </c>
    </row>
    <row r="860" spans="1:31" x14ac:dyDescent="0.2">
      <c r="A860" s="170" t="str">
        <f t="shared" si="26"/>
        <v>700.625060.7100.11300.190.000.000</v>
      </c>
      <c r="B860" s="184" t="s">
        <v>6999</v>
      </c>
      <c r="C860" s="185" t="s">
        <v>4649</v>
      </c>
      <c r="D860" s="186" t="s">
        <v>3379</v>
      </c>
      <c r="E860" s="186" t="s">
        <v>19</v>
      </c>
      <c r="F860" s="186" t="s">
        <v>2339</v>
      </c>
      <c r="G860" s="186" t="s">
        <v>4065</v>
      </c>
      <c r="H860" s="186" t="s">
        <v>2178</v>
      </c>
      <c r="I860" s="186" t="s">
        <v>2178</v>
      </c>
      <c r="J860" s="186" t="s">
        <v>6941</v>
      </c>
      <c r="K860" s="184"/>
      <c r="L860" s="187" t="str">
        <f t="shared" si="27"/>
        <v>700.502025.1401.00000.019.4104.0000.000.0000.0000</v>
      </c>
      <c r="M860" s="187" t="s">
        <v>664</v>
      </c>
      <c r="N860" s="191">
        <v>700</v>
      </c>
      <c r="O860" s="189">
        <v>502025</v>
      </c>
      <c r="P860" s="195" t="s">
        <v>6942</v>
      </c>
      <c r="Q860" s="191" t="s">
        <v>2334</v>
      </c>
      <c r="R860" s="195" t="s">
        <v>6578</v>
      </c>
      <c r="S860" s="200" t="s">
        <v>6859</v>
      </c>
      <c r="T860" s="191" t="s">
        <v>2202</v>
      </c>
      <c r="U860" s="190" t="s">
        <v>2178</v>
      </c>
      <c r="V860" s="167" t="s">
        <v>2202</v>
      </c>
      <c r="W860" s="167" t="s">
        <v>2202</v>
      </c>
      <c r="X860" s="170" t="s">
        <v>4302</v>
      </c>
      <c r="Y860" s="170" t="s">
        <v>6893</v>
      </c>
      <c r="Z860" s="170" t="s">
        <v>6894</v>
      </c>
      <c r="AB860" s="184" t="s">
        <v>6999</v>
      </c>
      <c r="AC860" s="186" t="s">
        <v>19</v>
      </c>
      <c r="AD860" s="170">
        <f>VLOOKUP(O860,CSAcctMap!A:B,2,FALSE)</f>
        <v>625060</v>
      </c>
      <c r="AE860" s="170" t="str">
        <f ca="1">VLOOKUP(AD860,CSAcctMap!B:F,5,FALSE)</f>
        <v>Mileage Based Access Charges</v>
      </c>
    </row>
    <row r="861" spans="1:31" x14ac:dyDescent="0.2">
      <c r="A861" s="170" t="str">
        <f t="shared" si="26"/>
        <v>700.625060.7100.11300.250.000.000</v>
      </c>
      <c r="B861" s="184" t="s">
        <v>6999</v>
      </c>
      <c r="C861" s="185" t="s">
        <v>4649</v>
      </c>
      <c r="D861" s="186" t="s">
        <v>3379</v>
      </c>
      <c r="E861" s="186" t="s">
        <v>19</v>
      </c>
      <c r="F861" s="186" t="s">
        <v>2339</v>
      </c>
      <c r="G861" s="186" t="s">
        <v>4648</v>
      </c>
      <c r="H861" s="186" t="s">
        <v>2178</v>
      </c>
      <c r="I861" s="186" t="s">
        <v>2178</v>
      </c>
      <c r="J861" s="186" t="s">
        <v>6941</v>
      </c>
      <c r="K861" s="184"/>
      <c r="L861" s="187" t="str">
        <f t="shared" si="27"/>
        <v>700.502025.1401.00000.025.4104.0000.000.0000.0000</v>
      </c>
      <c r="M861" s="187" t="s">
        <v>664</v>
      </c>
      <c r="N861" s="191">
        <v>700</v>
      </c>
      <c r="O861" s="189">
        <v>502025</v>
      </c>
      <c r="P861" s="195" t="s">
        <v>6942</v>
      </c>
      <c r="Q861" s="191" t="s">
        <v>2334</v>
      </c>
      <c r="R861" s="195" t="s">
        <v>6692</v>
      </c>
      <c r="S861" s="200" t="s">
        <v>6859</v>
      </c>
      <c r="T861" s="191" t="s">
        <v>2202</v>
      </c>
      <c r="U861" s="190" t="s">
        <v>2178</v>
      </c>
      <c r="V861" s="167" t="s">
        <v>2202</v>
      </c>
      <c r="W861" s="167" t="s">
        <v>2202</v>
      </c>
      <c r="X861" s="170" t="s">
        <v>4302</v>
      </c>
      <c r="Y861" s="170" t="s">
        <v>6893</v>
      </c>
      <c r="Z861" s="170" t="s">
        <v>6894</v>
      </c>
      <c r="AB861" s="184" t="s">
        <v>6999</v>
      </c>
      <c r="AC861" s="186" t="s">
        <v>19</v>
      </c>
      <c r="AD861" s="170">
        <f>VLOOKUP(O861,CSAcctMap!A:B,2,FALSE)</f>
        <v>625060</v>
      </c>
      <c r="AE861" s="170" t="str">
        <f ca="1">VLOOKUP(AD861,CSAcctMap!B:F,5,FALSE)</f>
        <v>Mileage Based Access Charges</v>
      </c>
    </row>
    <row r="862" spans="1:31" x14ac:dyDescent="0.2">
      <c r="A862" s="170" t="str">
        <f t="shared" si="26"/>
        <v>700.625060.7100.11300.430.000.000</v>
      </c>
      <c r="B862" s="184" t="s">
        <v>6999</v>
      </c>
      <c r="C862" s="185" t="s">
        <v>4649</v>
      </c>
      <c r="D862" s="186" t="s">
        <v>3379</v>
      </c>
      <c r="E862" s="186" t="s">
        <v>19</v>
      </c>
      <c r="F862" s="186" t="s">
        <v>2339</v>
      </c>
      <c r="G862" s="186" t="s">
        <v>1565</v>
      </c>
      <c r="H862" s="186" t="s">
        <v>2178</v>
      </c>
      <c r="I862" s="186" t="s">
        <v>2178</v>
      </c>
      <c r="J862" s="186" t="s">
        <v>6941</v>
      </c>
      <c r="K862" s="184"/>
      <c r="L862" s="187" t="str">
        <f t="shared" si="27"/>
        <v>700.502025.1401.00000.043.4104.0000.000.0000.0000</v>
      </c>
      <c r="M862" s="187" t="s">
        <v>664</v>
      </c>
      <c r="N862" s="191">
        <v>700</v>
      </c>
      <c r="O862" s="189">
        <v>502025</v>
      </c>
      <c r="P862" s="195" t="s">
        <v>6942</v>
      </c>
      <c r="Q862" s="191" t="s">
        <v>2334</v>
      </c>
      <c r="R862" s="195" t="s">
        <v>6755</v>
      </c>
      <c r="S862" s="200" t="s">
        <v>6859</v>
      </c>
      <c r="T862" s="191" t="s">
        <v>2202</v>
      </c>
      <c r="U862" s="190" t="s">
        <v>2178</v>
      </c>
      <c r="V862" s="167" t="s">
        <v>2202</v>
      </c>
      <c r="W862" s="167" t="s">
        <v>2202</v>
      </c>
      <c r="X862" s="170" t="s">
        <v>4302</v>
      </c>
      <c r="Y862" s="170" t="s">
        <v>6893</v>
      </c>
      <c r="Z862" s="170" t="s">
        <v>6894</v>
      </c>
      <c r="AB862" s="184" t="s">
        <v>6999</v>
      </c>
      <c r="AC862" s="186" t="s">
        <v>19</v>
      </c>
      <c r="AD862" s="170">
        <f>VLOOKUP(O862,CSAcctMap!A:B,2,FALSE)</f>
        <v>625060</v>
      </c>
      <c r="AE862" s="170" t="str">
        <f ca="1">VLOOKUP(AD862,CSAcctMap!B:F,5,FALSE)</f>
        <v>Mileage Based Access Charges</v>
      </c>
    </row>
    <row r="863" spans="1:31" x14ac:dyDescent="0.2">
      <c r="A863" s="170" t="str">
        <f t="shared" si="26"/>
        <v>700.625060.7100.11400.250.000.000</v>
      </c>
      <c r="B863" s="184" t="s">
        <v>6999</v>
      </c>
      <c r="C863" s="185" t="s">
        <v>4649</v>
      </c>
      <c r="D863" s="186" t="s">
        <v>3379</v>
      </c>
      <c r="E863" s="186" t="s">
        <v>19</v>
      </c>
      <c r="F863" s="186" t="s">
        <v>2340</v>
      </c>
      <c r="G863" s="186" t="s">
        <v>4648</v>
      </c>
      <c r="H863" s="186" t="s">
        <v>2178</v>
      </c>
      <c r="I863" s="186" t="s">
        <v>2178</v>
      </c>
      <c r="J863" s="186" t="s">
        <v>6941</v>
      </c>
      <c r="K863" s="184"/>
      <c r="L863" s="187" t="str">
        <f t="shared" si="27"/>
        <v>700.502025.1401.00000.025.4103.0000.000.0000.0000</v>
      </c>
      <c r="M863" s="187" t="s">
        <v>664</v>
      </c>
      <c r="N863" s="191">
        <v>700</v>
      </c>
      <c r="O863" s="189">
        <v>502025</v>
      </c>
      <c r="P863" s="195" t="s">
        <v>6942</v>
      </c>
      <c r="Q863" s="191" t="s">
        <v>2334</v>
      </c>
      <c r="R863" s="195" t="s">
        <v>6692</v>
      </c>
      <c r="S863" s="200" t="s">
        <v>6856</v>
      </c>
      <c r="T863" s="191" t="s">
        <v>2202</v>
      </c>
      <c r="U863" s="190" t="s">
        <v>2178</v>
      </c>
      <c r="V863" s="167" t="s">
        <v>2202</v>
      </c>
      <c r="W863" s="167" t="s">
        <v>2202</v>
      </c>
      <c r="X863" s="170" t="s">
        <v>4302</v>
      </c>
      <c r="Y863" s="170" t="s">
        <v>6893</v>
      </c>
      <c r="Z863" s="170" t="s">
        <v>6894</v>
      </c>
      <c r="AB863" s="184" t="s">
        <v>6999</v>
      </c>
      <c r="AC863" s="186" t="s">
        <v>19</v>
      </c>
      <c r="AD863" s="170">
        <f>VLOOKUP(O863,CSAcctMap!A:B,2,FALSE)</f>
        <v>625060</v>
      </c>
      <c r="AE863" s="170" t="str">
        <f ca="1">VLOOKUP(AD863,CSAcctMap!B:F,5,FALSE)</f>
        <v>Mileage Based Access Charges</v>
      </c>
    </row>
    <row r="864" spans="1:31" x14ac:dyDescent="0.2">
      <c r="A864" s="170" t="str">
        <f t="shared" si="26"/>
        <v>700.625060.7100.11100.010.000.000</v>
      </c>
      <c r="B864" s="184" t="s">
        <v>6999</v>
      </c>
      <c r="C864" s="185" t="s">
        <v>4649</v>
      </c>
      <c r="D864" s="186" t="s">
        <v>3379</v>
      </c>
      <c r="E864" s="186" t="s">
        <v>19</v>
      </c>
      <c r="F864" s="186" t="s">
        <v>2337</v>
      </c>
      <c r="G864" s="186" t="s">
        <v>2179</v>
      </c>
      <c r="H864" s="186" t="s">
        <v>2178</v>
      </c>
      <c r="I864" s="186" t="s">
        <v>2178</v>
      </c>
      <c r="J864" s="186" t="s">
        <v>6941</v>
      </c>
      <c r="K864" s="184"/>
      <c r="L864" s="187" t="str">
        <f t="shared" si="27"/>
        <v>700.502025.1401.00000.001.4101.0000.000.0000.0000</v>
      </c>
      <c r="M864" s="187" t="s">
        <v>664</v>
      </c>
      <c r="N864" s="191">
        <v>700</v>
      </c>
      <c r="O864" s="189">
        <v>502025</v>
      </c>
      <c r="P864" s="195" t="s">
        <v>6942</v>
      </c>
      <c r="Q864" s="191" t="s">
        <v>2334</v>
      </c>
      <c r="R864" s="195" t="s">
        <v>3778</v>
      </c>
      <c r="S864" s="200" t="s">
        <v>6855</v>
      </c>
      <c r="T864" s="191" t="s">
        <v>2202</v>
      </c>
      <c r="U864" s="190" t="s">
        <v>2178</v>
      </c>
      <c r="V864" s="167" t="s">
        <v>2202</v>
      </c>
      <c r="W864" s="167" t="s">
        <v>2202</v>
      </c>
      <c r="X864" s="170" t="s">
        <v>4302</v>
      </c>
      <c r="Y864" s="170" t="s">
        <v>6893</v>
      </c>
      <c r="Z864" s="170" t="s">
        <v>6894</v>
      </c>
      <c r="AB864" s="184" t="s">
        <v>6999</v>
      </c>
      <c r="AC864" s="186" t="s">
        <v>19</v>
      </c>
      <c r="AD864" s="170">
        <f>VLOOKUP(O864,CSAcctMap!A:B,2,FALSE)</f>
        <v>625060</v>
      </c>
      <c r="AE864" s="170" t="str">
        <f ca="1">VLOOKUP(AD864,CSAcctMap!B:F,5,FALSE)</f>
        <v>Mileage Based Access Charges</v>
      </c>
    </row>
    <row r="865" spans="1:31" x14ac:dyDescent="0.2">
      <c r="A865" s="170" t="str">
        <f t="shared" si="26"/>
        <v>700.625060.7100.11400.010.000.000</v>
      </c>
      <c r="B865" s="184" t="s">
        <v>6999</v>
      </c>
      <c r="C865" s="185" t="s">
        <v>4649</v>
      </c>
      <c r="D865" s="186" t="s">
        <v>3379</v>
      </c>
      <c r="E865" s="186" t="s">
        <v>19</v>
      </c>
      <c r="F865" s="186" t="s">
        <v>2340</v>
      </c>
      <c r="G865" s="186" t="s">
        <v>2179</v>
      </c>
      <c r="H865" s="186" t="s">
        <v>2178</v>
      </c>
      <c r="I865" s="186" t="s">
        <v>2178</v>
      </c>
      <c r="J865" s="186" t="s">
        <v>6941</v>
      </c>
      <c r="K865" s="184"/>
      <c r="L865" s="187" t="str">
        <f t="shared" si="27"/>
        <v>700.502025.1401.00000.001.4103.0000.000.0000.0000</v>
      </c>
      <c r="M865" s="187" t="s">
        <v>664</v>
      </c>
      <c r="N865" s="191">
        <v>700</v>
      </c>
      <c r="O865" s="189">
        <v>502025</v>
      </c>
      <c r="P865" s="195" t="s">
        <v>6942</v>
      </c>
      <c r="Q865" s="191" t="s">
        <v>2334</v>
      </c>
      <c r="R865" s="195" t="s">
        <v>3778</v>
      </c>
      <c r="S865" s="200" t="s">
        <v>6856</v>
      </c>
      <c r="T865" s="191" t="s">
        <v>2202</v>
      </c>
      <c r="U865" s="190" t="s">
        <v>2178</v>
      </c>
      <c r="V865" s="167" t="s">
        <v>2202</v>
      </c>
      <c r="W865" s="167" t="s">
        <v>2202</v>
      </c>
      <c r="X865" s="170" t="s">
        <v>4302</v>
      </c>
      <c r="Y865" s="170" t="s">
        <v>6893</v>
      </c>
      <c r="Z865" s="170" t="s">
        <v>6894</v>
      </c>
      <c r="AB865" s="184" t="s">
        <v>6999</v>
      </c>
      <c r="AC865" s="186" t="s">
        <v>19</v>
      </c>
      <c r="AD865" s="170">
        <f>VLOOKUP(O865,CSAcctMap!A:B,2,FALSE)</f>
        <v>625060</v>
      </c>
      <c r="AE865" s="170" t="str">
        <f ca="1">VLOOKUP(AD865,CSAcctMap!B:F,5,FALSE)</f>
        <v>Mileage Based Access Charges</v>
      </c>
    </row>
    <row r="866" spans="1:31" x14ac:dyDescent="0.2">
      <c r="A866" s="170" t="str">
        <f t="shared" si="26"/>
        <v>700.625060.7100.11300.010.000.000</v>
      </c>
      <c r="B866" s="184" t="s">
        <v>6999</v>
      </c>
      <c r="C866" s="185" t="s">
        <v>4649</v>
      </c>
      <c r="D866" s="186" t="s">
        <v>3379</v>
      </c>
      <c r="E866" s="186" t="s">
        <v>19</v>
      </c>
      <c r="F866" s="186" t="s">
        <v>2339</v>
      </c>
      <c r="G866" s="186" t="s">
        <v>2179</v>
      </c>
      <c r="H866" s="186" t="s">
        <v>2178</v>
      </c>
      <c r="I866" s="186" t="s">
        <v>2178</v>
      </c>
      <c r="J866" s="186" t="s">
        <v>6941</v>
      </c>
      <c r="K866" s="184"/>
      <c r="L866" s="187" t="str">
        <f t="shared" si="27"/>
        <v>700.502025.1401.00000.001.4104.0000.000.0000.0000</v>
      </c>
      <c r="M866" s="187" t="s">
        <v>664</v>
      </c>
      <c r="N866" s="191">
        <v>700</v>
      </c>
      <c r="O866" s="189">
        <v>502025</v>
      </c>
      <c r="P866" s="195" t="s">
        <v>6942</v>
      </c>
      <c r="Q866" s="191" t="s">
        <v>2334</v>
      </c>
      <c r="R866" s="195" t="s">
        <v>3778</v>
      </c>
      <c r="S866" s="200" t="s">
        <v>6859</v>
      </c>
      <c r="T866" s="191" t="s">
        <v>2202</v>
      </c>
      <c r="U866" s="190" t="s">
        <v>2178</v>
      </c>
      <c r="V866" s="167" t="s">
        <v>2202</v>
      </c>
      <c r="W866" s="167" t="s">
        <v>2202</v>
      </c>
      <c r="X866" s="170" t="s">
        <v>4302</v>
      </c>
      <c r="Y866" s="170" t="s">
        <v>6893</v>
      </c>
      <c r="Z866" s="170" t="s">
        <v>6894</v>
      </c>
      <c r="AB866" s="184" t="s">
        <v>6999</v>
      </c>
      <c r="AC866" s="186" t="s">
        <v>19</v>
      </c>
      <c r="AD866" s="170">
        <f>VLOOKUP(O866,CSAcctMap!A:B,2,FALSE)</f>
        <v>625060</v>
      </c>
      <c r="AE866" s="170" t="str">
        <f ca="1">VLOOKUP(AD866,CSAcctMap!B:F,5,FALSE)</f>
        <v>Mileage Based Access Charges</v>
      </c>
    </row>
    <row r="867" spans="1:31" x14ac:dyDescent="0.2">
      <c r="A867" s="170" t="str">
        <f t="shared" si="26"/>
        <v>700.625060.7100.11300.100.000.000</v>
      </c>
      <c r="B867" s="184" t="s">
        <v>6999</v>
      </c>
      <c r="C867" s="185" t="s">
        <v>4649</v>
      </c>
      <c r="D867" s="186" t="s">
        <v>3379</v>
      </c>
      <c r="E867" s="186" t="s">
        <v>19</v>
      </c>
      <c r="F867" s="186" t="s">
        <v>2339</v>
      </c>
      <c r="G867" s="186" t="s">
        <v>555</v>
      </c>
      <c r="H867" s="186" t="s">
        <v>2178</v>
      </c>
      <c r="I867" s="186" t="s">
        <v>2178</v>
      </c>
      <c r="J867" s="186" t="s">
        <v>6941</v>
      </c>
      <c r="K867" s="184"/>
      <c r="L867" s="187" t="str">
        <f t="shared" si="27"/>
        <v>700.502025.1401.00000.010.4104.0000.000.0000.0000</v>
      </c>
      <c r="M867" s="187" t="s">
        <v>664</v>
      </c>
      <c r="N867" s="191">
        <v>700</v>
      </c>
      <c r="O867" s="189">
        <v>502025</v>
      </c>
      <c r="P867" s="195" t="s">
        <v>6942</v>
      </c>
      <c r="Q867" s="191" t="s">
        <v>2334</v>
      </c>
      <c r="R867" s="195" t="s">
        <v>2179</v>
      </c>
      <c r="S867" s="200" t="s">
        <v>6859</v>
      </c>
      <c r="T867" s="191" t="s">
        <v>2202</v>
      </c>
      <c r="U867" s="190" t="s">
        <v>2178</v>
      </c>
      <c r="V867" s="167" t="s">
        <v>2202</v>
      </c>
      <c r="W867" s="167" t="s">
        <v>2202</v>
      </c>
      <c r="X867" s="170" t="s">
        <v>4302</v>
      </c>
      <c r="Y867" s="170" t="s">
        <v>6893</v>
      </c>
      <c r="Z867" s="170" t="s">
        <v>6894</v>
      </c>
      <c r="AB867" s="184" t="s">
        <v>6999</v>
      </c>
      <c r="AC867" s="186" t="s">
        <v>19</v>
      </c>
      <c r="AD867" s="170">
        <f>VLOOKUP(O867,CSAcctMap!A:B,2,FALSE)</f>
        <v>625060</v>
      </c>
      <c r="AE867" s="170" t="str">
        <f ca="1">VLOOKUP(AD867,CSAcctMap!B:F,5,FALSE)</f>
        <v>Mileage Based Access Charges</v>
      </c>
    </row>
    <row r="868" spans="1:31" x14ac:dyDescent="0.2">
      <c r="A868" s="170" t="str">
        <f t="shared" si="26"/>
        <v>700.625065.7100.11200.250.000.600</v>
      </c>
      <c r="B868" s="184" t="s">
        <v>7000</v>
      </c>
      <c r="C868" s="185" t="s">
        <v>4649</v>
      </c>
      <c r="D868" s="186" t="s">
        <v>3380</v>
      </c>
      <c r="E868" s="186" t="s">
        <v>19</v>
      </c>
      <c r="F868" s="186" t="s">
        <v>2338</v>
      </c>
      <c r="G868" s="186" t="s">
        <v>4648</v>
      </c>
      <c r="H868" s="186" t="s">
        <v>2178</v>
      </c>
      <c r="I868" s="186" t="s">
        <v>554</v>
      </c>
      <c r="J868" s="186" t="s">
        <v>6941</v>
      </c>
      <c r="K868" s="184"/>
      <c r="L868" s="187" t="str">
        <f t="shared" si="27"/>
        <v>700.502020.1401.00000.025.4101.0000.600.0000.0000</v>
      </c>
      <c r="M868" s="187" t="s">
        <v>5712</v>
      </c>
      <c r="N868" s="191">
        <v>700</v>
      </c>
      <c r="O868" s="189">
        <v>502020</v>
      </c>
      <c r="P868" s="195" t="s">
        <v>6942</v>
      </c>
      <c r="Q868" s="191" t="s">
        <v>2334</v>
      </c>
      <c r="R868" s="195" t="s">
        <v>6692</v>
      </c>
      <c r="S868" s="200" t="s">
        <v>6855</v>
      </c>
      <c r="T868" s="191" t="s">
        <v>2202</v>
      </c>
      <c r="U868" s="190" t="s">
        <v>554</v>
      </c>
      <c r="V868" s="167" t="s">
        <v>2202</v>
      </c>
      <c r="W868" s="167" t="s">
        <v>2202</v>
      </c>
      <c r="X868" s="170" t="s">
        <v>4302</v>
      </c>
      <c r="Y868" s="170" t="s">
        <v>6893</v>
      </c>
      <c r="Z868" s="170" t="s">
        <v>6894</v>
      </c>
      <c r="AB868" s="184" t="s">
        <v>7000</v>
      </c>
      <c r="AC868" s="186" t="s">
        <v>19</v>
      </c>
      <c r="AD868" s="170">
        <f>VLOOKUP(O868,CSAcctMap!A:B,2,FALSE)</f>
        <v>625065</v>
      </c>
      <c r="AE868" s="170" t="str">
        <f ca="1">VLOOKUP(AD868,CSAcctMap!B:F,5,FALSE)</f>
        <v>Mileage Based Access Charges (Affiliated)</v>
      </c>
    </row>
    <row r="869" spans="1:31" x14ac:dyDescent="0.2">
      <c r="A869" s="170" t="str">
        <f t="shared" si="26"/>
        <v>700.625065.7100.11500.250.000.500</v>
      </c>
      <c r="B869" s="184" t="s">
        <v>7000</v>
      </c>
      <c r="C869" s="185" t="s">
        <v>4649</v>
      </c>
      <c r="D869" s="186" t="s">
        <v>3380</v>
      </c>
      <c r="E869" s="186" t="s">
        <v>19</v>
      </c>
      <c r="F869" s="186" t="s">
        <v>2341</v>
      </c>
      <c r="G869" s="186" t="s">
        <v>4648</v>
      </c>
      <c r="H869" s="186" t="s">
        <v>2178</v>
      </c>
      <c r="I869" s="186" t="s">
        <v>558</v>
      </c>
      <c r="J869" s="186" t="s">
        <v>6941</v>
      </c>
      <c r="K869" s="184"/>
      <c r="L869" s="187" t="str">
        <f t="shared" si="27"/>
        <v>700.502020.1401.00000.025.4101.0000.500.0000.0000</v>
      </c>
      <c r="M869" s="187" t="s">
        <v>5712</v>
      </c>
      <c r="N869" s="191">
        <v>700</v>
      </c>
      <c r="O869" s="189">
        <v>502020</v>
      </c>
      <c r="P869" s="195" t="s">
        <v>6942</v>
      </c>
      <c r="Q869" s="191" t="s">
        <v>2334</v>
      </c>
      <c r="R869" s="195" t="s">
        <v>6692</v>
      </c>
      <c r="S869" s="200" t="s">
        <v>6855</v>
      </c>
      <c r="T869" s="191" t="s">
        <v>2202</v>
      </c>
      <c r="U869" s="190" t="s">
        <v>558</v>
      </c>
      <c r="V869" s="167" t="s">
        <v>2202</v>
      </c>
      <c r="W869" s="167" t="s">
        <v>2202</v>
      </c>
      <c r="X869" s="170" t="s">
        <v>4302</v>
      </c>
      <c r="Y869" s="170" t="s">
        <v>6893</v>
      </c>
      <c r="Z869" s="170" t="s">
        <v>6894</v>
      </c>
      <c r="AB869" s="184" t="s">
        <v>7000</v>
      </c>
      <c r="AC869" s="186" t="s">
        <v>19</v>
      </c>
      <c r="AD869" s="170">
        <f>VLOOKUP(O869,CSAcctMap!A:B,2,FALSE)</f>
        <v>625065</v>
      </c>
      <c r="AE869" s="170" t="str">
        <f ca="1">VLOOKUP(AD869,CSAcctMap!B:F,5,FALSE)</f>
        <v>Mileage Based Access Charges (Affiliated)</v>
      </c>
    </row>
    <row r="870" spans="1:31" x14ac:dyDescent="0.2">
      <c r="A870" s="170" t="str">
        <f t="shared" si="26"/>
        <v>700.625065.7100.11500.250.000.600</v>
      </c>
      <c r="B870" s="184" t="s">
        <v>7000</v>
      </c>
      <c r="C870" s="185" t="s">
        <v>4649</v>
      </c>
      <c r="D870" s="186" t="s">
        <v>3380</v>
      </c>
      <c r="E870" s="186" t="s">
        <v>19</v>
      </c>
      <c r="F870" s="186" t="s">
        <v>2341</v>
      </c>
      <c r="G870" s="186" t="s">
        <v>4648</v>
      </c>
      <c r="H870" s="186" t="s">
        <v>2178</v>
      </c>
      <c r="I870" s="186" t="s">
        <v>554</v>
      </c>
      <c r="J870" s="186" t="s">
        <v>6941</v>
      </c>
      <c r="K870" s="184"/>
      <c r="L870" s="187" t="str">
        <f t="shared" si="27"/>
        <v>700.502020.1401.00000.025.4101.0000.600.0000.0000</v>
      </c>
      <c r="M870" s="187" t="s">
        <v>5712</v>
      </c>
      <c r="N870" s="191">
        <v>700</v>
      </c>
      <c r="O870" s="189">
        <v>502020</v>
      </c>
      <c r="P870" s="195" t="s">
        <v>6942</v>
      </c>
      <c r="Q870" s="191" t="s">
        <v>2334</v>
      </c>
      <c r="R870" s="195" t="s">
        <v>6692</v>
      </c>
      <c r="S870" s="200" t="s">
        <v>6855</v>
      </c>
      <c r="T870" s="191" t="s">
        <v>2202</v>
      </c>
      <c r="U870" s="190" t="s">
        <v>554</v>
      </c>
      <c r="V870" s="167" t="s">
        <v>2202</v>
      </c>
      <c r="W870" s="167" t="s">
        <v>2202</v>
      </c>
      <c r="X870" s="170" t="s">
        <v>4302</v>
      </c>
      <c r="Y870" s="170" t="s">
        <v>6893</v>
      </c>
      <c r="Z870" s="170" t="s">
        <v>6894</v>
      </c>
      <c r="AB870" s="184" t="s">
        <v>7000</v>
      </c>
      <c r="AC870" s="186" t="s">
        <v>19</v>
      </c>
      <c r="AD870" s="170">
        <f>VLOOKUP(O870,CSAcctMap!A:B,2,FALSE)</f>
        <v>625065</v>
      </c>
      <c r="AE870" s="170" t="str">
        <f ca="1">VLOOKUP(AD870,CSAcctMap!B:F,5,FALSE)</f>
        <v>Mileage Based Access Charges (Affiliated)</v>
      </c>
    </row>
    <row r="871" spans="1:31" x14ac:dyDescent="0.2">
      <c r="A871" s="170" t="str">
        <f t="shared" si="26"/>
        <v>700.625065.7100.11600.250.000.500</v>
      </c>
      <c r="B871" s="184" t="s">
        <v>7000</v>
      </c>
      <c r="C871" s="185" t="s">
        <v>4649</v>
      </c>
      <c r="D871" s="186" t="s">
        <v>3380</v>
      </c>
      <c r="E871" s="186" t="s">
        <v>19</v>
      </c>
      <c r="F871" s="186" t="s">
        <v>2342</v>
      </c>
      <c r="G871" s="186" t="s">
        <v>4648</v>
      </c>
      <c r="H871" s="186" t="s">
        <v>2178</v>
      </c>
      <c r="I871" s="186" t="s">
        <v>558</v>
      </c>
      <c r="J871" s="186" t="s">
        <v>6941</v>
      </c>
      <c r="K871" s="184"/>
      <c r="L871" s="187" t="str">
        <f t="shared" si="27"/>
        <v>700.502020.1401.00000.025.4102.0000.500.0000.0000</v>
      </c>
      <c r="M871" s="187" t="s">
        <v>5712</v>
      </c>
      <c r="N871" s="191">
        <v>700</v>
      </c>
      <c r="O871" s="189">
        <v>502020</v>
      </c>
      <c r="P871" s="195" t="s">
        <v>6942</v>
      </c>
      <c r="Q871" s="191" t="s">
        <v>2334</v>
      </c>
      <c r="R871" s="195" t="s">
        <v>6692</v>
      </c>
      <c r="S871" s="200" t="s">
        <v>6857</v>
      </c>
      <c r="T871" s="191" t="s">
        <v>2202</v>
      </c>
      <c r="U871" s="190" t="s">
        <v>558</v>
      </c>
      <c r="V871" s="167" t="s">
        <v>2202</v>
      </c>
      <c r="W871" s="167" t="s">
        <v>2202</v>
      </c>
      <c r="X871" s="170" t="s">
        <v>4302</v>
      </c>
      <c r="Y871" s="170" t="s">
        <v>6893</v>
      </c>
      <c r="Z871" s="170" t="s">
        <v>6894</v>
      </c>
      <c r="AB871" s="184" t="s">
        <v>7000</v>
      </c>
      <c r="AC871" s="186" t="s">
        <v>19</v>
      </c>
      <c r="AD871" s="170">
        <f>VLOOKUP(O871,CSAcctMap!A:B,2,FALSE)</f>
        <v>625065</v>
      </c>
      <c r="AE871" s="170" t="str">
        <f ca="1">VLOOKUP(AD871,CSAcctMap!B:F,5,FALSE)</f>
        <v>Mileage Based Access Charges (Affiliated)</v>
      </c>
    </row>
    <row r="872" spans="1:31" x14ac:dyDescent="0.2">
      <c r="A872" s="170" t="str">
        <f t="shared" si="26"/>
        <v>700.625065.7100.11600.250.000.600</v>
      </c>
      <c r="B872" s="184" t="s">
        <v>7000</v>
      </c>
      <c r="C872" s="185" t="s">
        <v>4649</v>
      </c>
      <c r="D872" s="186" t="s">
        <v>3380</v>
      </c>
      <c r="E872" s="186" t="s">
        <v>19</v>
      </c>
      <c r="F872" s="186" t="s">
        <v>2342</v>
      </c>
      <c r="G872" s="186" t="s">
        <v>4648</v>
      </c>
      <c r="H872" s="186" t="s">
        <v>2178</v>
      </c>
      <c r="I872" s="186" t="s">
        <v>554</v>
      </c>
      <c r="J872" s="186" t="s">
        <v>6941</v>
      </c>
      <c r="K872" s="184"/>
      <c r="L872" s="187" t="str">
        <f t="shared" si="27"/>
        <v>700.502020.1401.00000.025.4102.0000.600.0000.0000</v>
      </c>
      <c r="M872" s="187" t="s">
        <v>5712</v>
      </c>
      <c r="N872" s="191">
        <v>700</v>
      </c>
      <c r="O872" s="189">
        <v>502020</v>
      </c>
      <c r="P872" s="195" t="s">
        <v>6942</v>
      </c>
      <c r="Q872" s="191" t="s">
        <v>2334</v>
      </c>
      <c r="R872" s="195" t="s">
        <v>6692</v>
      </c>
      <c r="S872" s="200" t="s">
        <v>6857</v>
      </c>
      <c r="T872" s="191" t="s">
        <v>2202</v>
      </c>
      <c r="U872" s="190" t="s">
        <v>554</v>
      </c>
      <c r="V872" s="167" t="s">
        <v>2202</v>
      </c>
      <c r="W872" s="167" t="s">
        <v>2202</v>
      </c>
      <c r="X872" s="170" t="s">
        <v>4302</v>
      </c>
      <c r="Y872" s="170" t="s">
        <v>6893</v>
      </c>
      <c r="Z872" s="170" t="s">
        <v>6894</v>
      </c>
      <c r="AB872" s="184" t="s">
        <v>7000</v>
      </c>
      <c r="AC872" s="186" t="s">
        <v>19</v>
      </c>
      <c r="AD872" s="170">
        <f>VLOOKUP(O872,CSAcctMap!A:B,2,FALSE)</f>
        <v>625065</v>
      </c>
      <c r="AE872" s="170" t="str">
        <f ca="1">VLOOKUP(AD872,CSAcctMap!B:F,5,FALSE)</f>
        <v>Mileage Based Access Charges (Affiliated)</v>
      </c>
    </row>
    <row r="873" spans="1:31" x14ac:dyDescent="0.2">
      <c r="A873" s="170" t="str">
        <f t="shared" si="26"/>
        <v>700.625065.7100.00000.255.000.600</v>
      </c>
      <c r="B873" s="184" t="s">
        <v>7000</v>
      </c>
      <c r="C873" s="185" t="s">
        <v>4649</v>
      </c>
      <c r="D873" s="186" t="s">
        <v>3380</v>
      </c>
      <c r="E873" s="186" t="s">
        <v>19</v>
      </c>
      <c r="F873" s="186" t="s">
        <v>2334</v>
      </c>
      <c r="G873" s="186" t="s">
        <v>3782</v>
      </c>
      <c r="H873" s="186" t="s">
        <v>2178</v>
      </c>
      <c r="I873" s="186" t="s">
        <v>554</v>
      </c>
      <c r="J873" s="186" t="s">
        <v>6941</v>
      </c>
      <c r="K873" s="184"/>
      <c r="L873" s="187" t="str">
        <f t="shared" si="27"/>
        <v>700.502020.1401.00000.025.4101.0000.600.0000.0000</v>
      </c>
      <c r="M873" s="187" t="s">
        <v>5712</v>
      </c>
      <c r="N873" s="191">
        <v>700</v>
      </c>
      <c r="O873" s="189">
        <v>502020</v>
      </c>
      <c r="P873" s="195" t="s">
        <v>6942</v>
      </c>
      <c r="Q873" s="191" t="s">
        <v>2334</v>
      </c>
      <c r="R873" s="195" t="s">
        <v>6692</v>
      </c>
      <c r="S873" s="200" t="s">
        <v>6855</v>
      </c>
      <c r="T873" s="191" t="s">
        <v>2202</v>
      </c>
      <c r="U873" s="190" t="s">
        <v>554</v>
      </c>
      <c r="V873" s="167" t="s">
        <v>2202</v>
      </c>
      <c r="W873" s="167" t="s">
        <v>2202</v>
      </c>
      <c r="X873" s="170" t="s">
        <v>4302</v>
      </c>
      <c r="Y873" s="170" t="s">
        <v>6893</v>
      </c>
      <c r="Z873" s="170" t="s">
        <v>6894</v>
      </c>
      <c r="AB873" s="184" t="s">
        <v>7000</v>
      </c>
      <c r="AC873" s="186" t="s">
        <v>19</v>
      </c>
      <c r="AD873" s="170">
        <f>VLOOKUP(O873,CSAcctMap!A:B,2,FALSE)</f>
        <v>625065</v>
      </c>
      <c r="AE873" s="170" t="str">
        <f ca="1">VLOOKUP(AD873,CSAcctMap!B:F,5,FALSE)</f>
        <v>Mileage Based Access Charges (Affiliated)</v>
      </c>
    </row>
    <row r="874" spans="1:31" x14ac:dyDescent="0.2">
      <c r="A874" s="170" t="str">
        <f t="shared" si="26"/>
        <v>700.625065.7100.11300.250.000.500</v>
      </c>
      <c r="B874" s="184" t="s">
        <v>7000</v>
      </c>
      <c r="C874" s="185" t="s">
        <v>4649</v>
      </c>
      <c r="D874" s="186" t="s">
        <v>3380</v>
      </c>
      <c r="E874" s="186" t="s">
        <v>19</v>
      </c>
      <c r="F874" s="186" t="s">
        <v>2339</v>
      </c>
      <c r="G874" s="186" t="s">
        <v>4648</v>
      </c>
      <c r="H874" s="186" t="s">
        <v>2178</v>
      </c>
      <c r="I874" s="186" t="s">
        <v>558</v>
      </c>
      <c r="J874" s="186" t="s">
        <v>6941</v>
      </c>
      <c r="K874" s="184"/>
      <c r="L874" s="187" t="str">
        <f t="shared" si="27"/>
        <v>700.502020.1401.00000.025.4104.0000.500.0000.0000</v>
      </c>
      <c r="M874" s="187" t="s">
        <v>5712</v>
      </c>
      <c r="N874" s="191">
        <v>700</v>
      </c>
      <c r="O874" s="189">
        <v>502020</v>
      </c>
      <c r="P874" s="195" t="s">
        <v>6942</v>
      </c>
      <c r="Q874" s="191" t="s">
        <v>2334</v>
      </c>
      <c r="R874" s="195" t="s">
        <v>6692</v>
      </c>
      <c r="S874" s="200" t="s">
        <v>6859</v>
      </c>
      <c r="T874" s="191" t="s">
        <v>2202</v>
      </c>
      <c r="U874" s="190" t="s">
        <v>558</v>
      </c>
      <c r="V874" s="167" t="s">
        <v>2202</v>
      </c>
      <c r="W874" s="167" t="s">
        <v>2202</v>
      </c>
      <c r="X874" s="170" t="s">
        <v>4302</v>
      </c>
      <c r="Y874" s="170" t="s">
        <v>6893</v>
      </c>
      <c r="Z874" s="170" t="s">
        <v>6894</v>
      </c>
      <c r="AB874" s="184" t="s">
        <v>7000</v>
      </c>
      <c r="AC874" s="186" t="s">
        <v>19</v>
      </c>
      <c r="AD874" s="170">
        <f>VLOOKUP(O874,CSAcctMap!A:B,2,FALSE)</f>
        <v>625065</v>
      </c>
      <c r="AE874" s="170" t="str">
        <f ca="1">VLOOKUP(AD874,CSAcctMap!B:F,5,FALSE)</f>
        <v>Mileage Based Access Charges (Affiliated)</v>
      </c>
    </row>
    <row r="875" spans="1:31" x14ac:dyDescent="0.2">
      <c r="A875" s="170" t="str">
        <f t="shared" si="26"/>
        <v>700.625065.7100.11300.250.000.600</v>
      </c>
      <c r="B875" s="184" t="s">
        <v>7000</v>
      </c>
      <c r="C875" s="185" t="s">
        <v>4649</v>
      </c>
      <c r="D875" s="186" t="s">
        <v>3380</v>
      </c>
      <c r="E875" s="186" t="s">
        <v>19</v>
      </c>
      <c r="F875" s="186" t="s">
        <v>2339</v>
      </c>
      <c r="G875" s="186" t="s">
        <v>4648</v>
      </c>
      <c r="H875" s="186" t="s">
        <v>2178</v>
      </c>
      <c r="I875" s="186" t="s">
        <v>554</v>
      </c>
      <c r="J875" s="186" t="s">
        <v>6941</v>
      </c>
      <c r="K875" s="184"/>
      <c r="L875" s="187" t="str">
        <f t="shared" si="27"/>
        <v>700.502020.1401.00000.025.4104.0000.600.0000.0000</v>
      </c>
      <c r="M875" s="187" t="s">
        <v>5712</v>
      </c>
      <c r="N875" s="191">
        <v>700</v>
      </c>
      <c r="O875" s="189">
        <v>502020</v>
      </c>
      <c r="P875" s="195" t="s">
        <v>6942</v>
      </c>
      <c r="Q875" s="191" t="s">
        <v>2334</v>
      </c>
      <c r="R875" s="195" t="s">
        <v>6692</v>
      </c>
      <c r="S875" s="200" t="s">
        <v>6859</v>
      </c>
      <c r="T875" s="191" t="s">
        <v>2202</v>
      </c>
      <c r="U875" s="190" t="s">
        <v>554</v>
      </c>
      <c r="V875" s="167" t="s">
        <v>2202</v>
      </c>
      <c r="W875" s="167" t="s">
        <v>2202</v>
      </c>
      <c r="X875" s="170" t="s">
        <v>4302</v>
      </c>
      <c r="Y875" s="170" t="s">
        <v>6893</v>
      </c>
      <c r="Z875" s="170" t="s">
        <v>6894</v>
      </c>
      <c r="AB875" s="184" t="s">
        <v>7000</v>
      </c>
      <c r="AC875" s="186" t="s">
        <v>19</v>
      </c>
      <c r="AD875" s="170">
        <f>VLOOKUP(O875,CSAcctMap!A:B,2,FALSE)</f>
        <v>625065</v>
      </c>
      <c r="AE875" s="170" t="str">
        <f ca="1">VLOOKUP(AD875,CSAcctMap!B:F,5,FALSE)</f>
        <v>Mileage Based Access Charges (Affiliated)</v>
      </c>
    </row>
    <row r="876" spans="1:31" x14ac:dyDescent="0.2">
      <c r="A876" s="170" t="str">
        <f t="shared" si="26"/>
        <v>700.630010.7100.00000.000.000.000</v>
      </c>
      <c r="B876" s="184" t="s">
        <v>7001</v>
      </c>
      <c r="C876" s="185" t="s">
        <v>4649</v>
      </c>
      <c r="D876" s="186" t="s">
        <v>1812</v>
      </c>
      <c r="E876" s="186" t="s">
        <v>19</v>
      </c>
      <c r="F876" s="186" t="s">
        <v>2334</v>
      </c>
      <c r="G876" s="186" t="s">
        <v>2178</v>
      </c>
      <c r="H876" s="186" t="s">
        <v>2178</v>
      </c>
      <c r="I876" s="186" t="s">
        <v>2178</v>
      </c>
      <c r="J876" s="186" t="s">
        <v>6941</v>
      </c>
      <c r="K876" s="184"/>
      <c r="L876" s="187" t="str">
        <f t="shared" si="27"/>
        <v>700.601345.1401.00000.000.0000.0000.000.0000.0000</v>
      </c>
      <c r="M876" s="187" t="s">
        <v>5726</v>
      </c>
      <c r="N876" s="191">
        <v>700</v>
      </c>
      <c r="O876" s="206">
        <v>601345</v>
      </c>
      <c r="P876" s="195" t="s">
        <v>6942</v>
      </c>
      <c r="Q876" s="191" t="s">
        <v>2334</v>
      </c>
      <c r="R876" s="195" t="s">
        <v>2178</v>
      </c>
      <c r="S876" s="191" t="s">
        <v>2202</v>
      </c>
      <c r="T876" s="191" t="s">
        <v>2202</v>
      </c>
      <c r="U876" s="190" t="s">
        <v>2178</v>
      </c>
      <c r="V876" s="167" t="s">
        <v>2202</v>
      </c>
      <c r="W876" s="167" t="s">
        <v>2202</v>
      </c>
      <c r="X876" s="170" t="s">
        <v>4302</v>
      </c>
      <c r="Y876" s="170" t="s">
        <v>6893</v>
      </c>
      <c r="Z876" s="170" t="s">
        <v>6894</v>
      </c>
      <c r="AB876" s="184" t="s">
        <v>7001</v>
      </c>
      <c r="AC876" s="186" t="s">
        <v>19</v>
      </c>
      <c r="AD876" s="170">
        <f>VLOOKUP(O876,CSAcctMap!A:B,2,FALSE)</f>
        <v>612575</v>
      </c>
      <c r="AE876" s="170" t="str">
        <f ca="1">VLOOKUP(AD876,CSAcctMap!B:F,5,FALSE)</f>
        <v>WorkSite Supplies</v>
      </c>
    </row>
    <row r="877" spans="1:31" x14ac:dyDescent="0.2">
      <c r="A877" s="170" t="str">
        <f t="shared" si="26"/>
        <v>700.630020.7100.00000.000.001.000</v>
      </c>
      <c r="B877" s="184" t="s">
        <v>7002</v>
      </c>
      <c r="C877" s="185" t="s">
        <v>4649</v>
      </c>
      <c r="D877" s="186" t="s">
        <v>4141</v>
      </c>
      <c r="E877" s="186" t="s">
        <v>19</v>
      </c>
      <c r="F877" s="186" t="s">
        <v>2334</v>
      </c>
      <c r="G877" s="186" t="s">
        <v>2178</v>
      </c>
      <c r="H877" s="186" t="s">
        <v>3778</v>
      </c>
      <c r="I877" s="186" t="s">
        <v>2178</v>
      </c>
      <c r="J877" s="186" t="s">
        <v>6941</v>
      </c>
      <c r="K877" s="184"/>
      <c r="L877" s="187" t="str">
        <f t="shared" si="27"/>
        <v>700.502060.1401.00000.000.0000.0000.000.0000.0000</v>
      </c>
      <c r="M877" s="187" t="s">
        <v>6609</v>
      </c>
      <c r="N877" s="191">
        <v>700</v>
      </c>
      <c r="O877" s="191">
        <v>502060</v>
      </c>
      <c r="P877" s="195" t="s">
        <v>6942</v>
      </c>
      <c r="Q877" s="191" t="s">
        <v>2334</v>
      </c>
      <c r="R877" s="195" t="s">
        <v>2178</v>
      </c>
      <c r="S877" s="191" t="s">
        <v>2202</v>
      </c>
      <c r="T877" s="191" t="s">
        <v>2202</v>
      </c>
      <c r="U877" s="190" t="s">
        <v>2178</v>
      </c>
      <c r="V877" s="167" t="s">
        <v>2202</v>
      </c>
      <c r="W877" s="167" t="s">
        <v>2202</v>
      </c>
      <c r="X877" s="170" t="s">
        <v>4302</v>
      </c>
      <c r="Y877" s="170" t="s">
        <v>6893</v>
      </c>
      <c r="Z877" s="170" t="s">
        <v>6894</v>
      </c>
      <c r="AB877" s="184" t="s">
        <v>7002</v>
      </c>
      <c r="AC877" s="186" t="s">
        <v>19</v>
      </c>
      <c r="AD877" s="170">
        <f>VLOOKUP(O877,CSAcctMap!A:B,2,FALSE)</f>
        <v>630020</v>
      </c>
      <c r="AE877" s="170" t="str">
        <f ca="1">VLOOKUP(AD877,CSAcctMap!B:F,5,FALSE)</f>
        <v>Cable Channel Costs</v>
      </c>
    </row>
    <row r="878" spans="1:31" x14ac:dyDescent="0.2">
      <c r="A878" s="170" t="str">
        <f t="shared" si="26"/>
        <v>700.630020.7100.00000.000.002.000</v>
      </c>
      <c r="B878" s="184" t="s">
        <v>7002</v>
      </c>
      <c r="C878" s="185" t="s">
        <v>4649</v>
      </c>
      <c r="D878" s="186" t="s">
        <v>4141</v>
      </c>
      <c r="E878" s="186" t="s">
        <v>19</v>
      </c>
      <c r="F878" s="186" t="s">
        <v>2334</v>
      </c>
      <c r="G878" s="186" t="s">
        <v>2178</v>
      </c>
      <c r="H878" s="186" t="s">
        <v>3777</v>
      </c>
      <c r="I878" s="186" t="s">
        <v>2178</v>
      </c>
      <c r="J878" s="186" t="s">
        <v>6941</v>
      </c>
      <c r="K878" s="184"/>
      <c r="L878" s="187" t="str">
        <f t="shared" si="27"/>
        <v>700.502060.1401.00000.000.0000.0000.000.0000.0000</v>
      </c>
      <c r="M878" s="187" t="s">
        <v>6609</v>
      </c>
      <c r="N878" s="191">
        <v>700</v>
      </c>
      <c r="O878" s="191">
        <v>502060</v>
      </c>
      <c r="P878" s="195" t="s">
        <v>6942</v>
      </c>
      <c r="Q878" s="191" t="s">
        <v>2334</v>
      </c>
      <c r="R878" s="195" t="s">
        <v>2178</v>
      </c>
      <c r="S878" s="191" t="s">
        <v>2202</v>
      </c>
      <c r="T878" s="191" t="s">
        <v>2202</v>
      </c>
      <c r="U878" s="190" t="s">
        <v>2178</v>
      </c>
      <c r="V878" s="167" t="s">
        <v>2202</v>
      </c>
      <c r="W878" s="167" t="s">
        <v>2202</v>
      </c>
      <c r="X878" s="170" t="s">
        <v>4302</v>
      </c>
      <c r="Y878" s="170" t="s">
        <v>6893</v>
      </c>
      <c r="Z878" s="170" t="s">
        <v>6894</v>
      </c>
      <c r="AB878" s="184" t="s">
        <v>7002</v>
      </c>
      <c r="AC878" s="186" t="s">
        <v>19</v>
      </c>
      <c r="AD878" s="170">
        <f>VLOOKUP(O878,CSAcctMap!A:B,2,FALSE)</f>
        <v>630020</v>
      </c>
      <c r="AE878" s="170" t="str">
        <f ca="1">VLOOKUP(AD878,CSAcctMap!B:F,5,FALSE)</f>
        <v>Cable Channel Costs</v>
      </c>
    </row>
    <row r="879" spans="1:31" x14ac:dyDescent="0.2">
      <c r="A879" s="170" t="str">
        <f t="shared" si="26"/>
        <v>700.630020.7100.00000.000.006.000</v>
      </c>
      <c r="B879" s="184" t="s">
        <v>7002</v>
      </c>
      <c r="C879" s="185" t="s">
        <v>4649</v>
      </c>
      <c r="D879" s="186" t="s">
        <v>4141</v>
      </c>
      <c r="E879" s="186" t="s">
        <v>19</v>
      </c>
      <c r="F879" s="186" t="s">
        <v>2334</v>
      </c>
      <c r="G879" s="186" t="s">
        <v>2178</v>
      </c>
      <c r="H879" s="186" t="s">
        <v>4738</v>
      </c>
      <c r="I879" s="186" t="s">
        <v>2178</v>
      </c>
      <c r="J879" s="186" t="s">
        <v>6941</v>
      </c>
      <c r="K879" s="184"/>
      <c r="L879" s="187" t="str">
        <f t="shared" si="27"/>
        <v>700.502060.1401.00000.000.0000.0000.000.0000.0000</v>
      </c>
      <c r="M879" s="187" t="s">
        <v>6609</v>
      </c>
      <c r="N879" s="191">
        <v>700</v>
      </c>
      <c r="O879" s="191">
        <v>502060</v>
      </c>
      <c r="P879" s="195" t="s">
        <v>6942</v>
      </c>
      <c r="Q879" s="191" t="s">
        <v>2334</v>
      </c>
      <c r="R879" s="195" t="s">
        <v>2178</v>
      </c>
      <c r="S879" s="191" t="s">
        <v>2202</v>
      </c>
      <c r="T879" s="191" t="s">
        <v>2202</v>
      </c>
      <c r="U879" s="190" t="s">
        <v>2178</v>
      </c>
      <c r="V879" s="167" t="s">
        <v>2202</v>
      </c>
      <c r="W879" s="167" t="s">
        <v>2202</v>
      </c>
      <c r="X879" s="170" t="s">
        <v>4302</v>
      </c>
      <c r="Y879" s="170" t="s">
        <v>6893</v>
      </c>
      <c r="Z879" s="170" t="s">
        <v>6894</v>
      </c>
      <c r="AB879" s="184" t="s">
        <v>7002</v>
      </c>
      <c r="AC879" s="186" t="s">
        <v>19</v>
      </c>
      <c r="AD879" s="170">
        <f>VLOOKUP(O879,CSAcctMap!A:B,2,FALSE)</f>
        <v>630020</v>
      </c>
      <c r="AE879" s="170" t="str">
        <f ca="1">VLOOKUP(AD879,CSAcctMap!B:F,5,FALSE)</f>
        <v>Cable Channel Costs</v>
      </c>
    </row>
    <row r="880" spans="1:31" x14ac:dyDescent="0.2">
      <c r="A880" s="170" t="str">
        <f t="shared" si="26"/>
        <v>700.630020.7100.00000.000.009.000</v>
      </c>
      <c r="B880" s="184" t="s">
        <v>7002</v>
      </c>
      <c r="C880" s="185" t="s">
        <v>4649</v>
      </c>
      <c r="D880" s="186" t="s">
        <v>4141</v>
      </c>
      <c r="E880" s="186" t="s">
        <v>19</v>
      </c>
      <c r="F880" s="186" t="s">
        <v>2334</v>
      </c>
      <c r="G880" s="186" t="s">
        <v>2178</v>
      </c>
      <c r="H880" s="186" t="s">
        <v>4216</v>
      </c>
      <c r="I880" s="186" t="s">
        <v>2178</v>
      </c>
      <c r="J880" s="186" t="s">
        <v>6941</v>
      </c>
      <c r="K880" s="184"/>
      <c r="L880" s="187" t="str">
        <f t="shared" si="27"/>
        <v>700.502060.1401.00000.000.0000.0000.000.0000.0000</v>
      </c>
      <c r="M880" s="187" t="s">
        <v>6609</v>
      </c>
      <c r="N880" s="191">
        <v>700</v>
      </c>
      <c r="O880" s="191">
        <v>502060</v>
      </c>
      <c r="P880" s="195" t="s">
        <v>6942</v>
      </c>
      <c r="Q880" s="191" t="s">
        <v>2334</v>
      </c>
      <c r="R880" s="195" t="s">
        <v>2178</v>
      </c>
      <c r="S880" s="191" t="s">
        <v>2202</v>
      </c>
      <c r="T880" s="191" t="s">
        <v>2202</v>
      </c>
      <c r="U880" s="190" t="s">
        <v>2178</v>
      </c>
      <c r="V880" s="167" t="s">
        <v>2202</v>
      </c>
      <c r="W880" s="167" t="s">
        <v>2202</v>
      </c>
      <c r="X880" s="170" t="s">
        <v>4302</v>
      </c>
      <c r="Y880" s="170" t="s">
        <v>6893</v>
      </c>
      <c r="Z880" s="170" t="s">
        <v>6894</v>
      </c>
      <c r="AB880" s="184" t="s">
        <v>7002</v>
      </c>
      <c r="AC880" s="186" t="s">
        <v>19</v>
      </c>
      <c r="AD880" s="170">
        <f>VLOOKUP(O880,CSAcctMap!A:B,2,FALSE)</f>
        <v>630020</v>
      </c>
      <c r="AE880" s="170" t="str">
        <f ca="1">VLOOKUP(AD880,CSAcctMap!B:F,5,FALSE)</f>
        <v>Cable Channel Costs</v>
      </c>
    </row>
    <row r="881" spans="1:31" x14ac:dyDescent="0.2">
      <c r="A881" s="170" t="str">
        <f t="shared" si="26"/>
        <v>700.630090.7100.00000.000.000.000</v>
      </c>
      <c r="B881" s="184" t="s">
        <v>7003</v>
      </c>
      <c r="C881" s="185" t="s">
        <v>4649</v>
      </c>
      <c r="D881" s="186" t="s">
        <v>1814</v>
      </c>
      <c r="E881" s="186" t="s">
        <v>19</v>
      </c>
      <c r="F881" s="186" t="s">
        <v>2334</v>
      </c>
      <c r="G881" s="186" t="s">
        <v>2178</v>
      </c>
      <c r="H881" s="186" t="s">
        <v>2178</v>
      </c>
      <c r="I881" s="186" t="s">
        <v>2178</v>
      </c>
      <c r="J881" s="186" t="s">
        <v>6941</v>
      </c>
      <c r="K881" s="184"/>
      <c r="L881" s="187" t="str">
        <f t="shared" si="27"/>
        <v>700.501115.1401.00000.000.0000.0000.000.0000.0000</v>
      </c>
      <c r="M881" s="187" t="s">
        <v>5692</v>
      </c>
      <c r="N881" s="191">
        <v>700</v>
      </c>
      <c r="O881" s="191">
        <v>501115</v>
      </c>
      <c r="P881" s="195" t="s">
        <v>6942</v>
      </c>
      <c r="Q881" s="191" t="s">
        <v>2334</v>
      </c>
      <c r="R881" s="195" t="s">
        <v>2178</v>
      </c>
      <c r="S881" s="191" t="s">
        <v>2202</v>
      </c>
      <c r="T881" s="191" t="s">
        <v>2202</v>
      </c>
      <c r="U881" s="190" t="s">
        <v>2178</v>
      </c>
      <c r="V881" s="167" t="s">
        <v>2202</v>
      </c>
      <c r="W881" s="167" t="s">
        <v>2202</v>
      </c>
      <c r="X881" s="170" t="s">
        <v>4302</v>
      </c>
      <c r="Y881" s="170" t="s">
        <v>6893</v>
      </c>
      <c r="Z881" s="170" t="s">
        <v>6894</v>
      </c>
      <c r="AB881" s="184" t="s">
        <v>7003</v>
      </c>
      <c r="AC881" s="186" t="s">
        <v>19</v>
      </c>
      <c r="AD881" s="170">
        <f>VLOOKUP(O881,CSAcctMap!A:B,2,FALSE)</f>
        <v>625010</v>
      </c>
      <c r="AE881" s="170" t="str">
        <f ca="1">VLOOKUP(AD881,CSAcctMap!B:F,5,FALSE)</f>
        <v>Usage Based Access Charges</v>
      </c>
    </row>
    <row r="882" spans="1:31" x14ac:dyDescent="0.2">
      <c r="A882" s="170" t="str">
        <f t="shared" si="26"/>
        <v>700.637525.7900.00000.000.000.000</v>
      </c>
      <c r="B882" s="184" t="s">
        <v>7004</v>
      </c>
      <c r="C882" s="185" t="s">
        <v>4649</v>
      </c>
      <c r="D882" s="186" t="s">
        <v>3954</v>
      </c>
      <c r="E882" s="186" t="s">
        <v>1342</v>
      </c>
      <c r="F882" s="186" t="s">
        <v>2334</v>
      </c>
      <c r="G882" s="186" t="s">
        <v>2178</v>
      </c>
      <c r="H882" s="186" t="s">
        <v>2178</v>
      </c>
      <c r="I882" s="186" t="s">
        <v>2178</v>
      </c>
      <c r="J882" s="186" t="s">
        <v>741</v>
      </c>
      <c r="K882" s="184"/>
      <c r="L882" s="187" t="str">
        <f t="shared" si="27"/>
        <v>700.607505.6251.00000.000.0000.0000.000.0000.0000</v>
      </c>
      <c r="M882" s="187" t="s">
        <v>3473</v>
      </c>
      <c r="N882" s="191">
        <v>700</v>
      </c>
      <c r="O882" s="189">
        <v>607505</v>
      </c>
      <c r="P882" s="195" t="s">
        <v>6906</v>
      </c>
      <c r="Q882" s="191" t="s">
        <v>2334</v>
      </c>
      <c r="R882" s="195" t="s">
        <v>2178</v>
      </c>
      <c r="S882" s="191" t="s">
        <v>2202</v>
      </c>
      <c r="T882" s="191" t="s">
        <v>2202</v>
      </c>
      <c r="U882" s="190" t="s">
        <v>2178</v>
      </c>
      <c r="V882" s="167" t="s">
        <v>2202</v>
      </c>
      <c r="W882" s="167" t="s">
        <v>2202</v>
      </c>
      <c r="X882" s="170" t="s">
        <v>6907</v>
      </c>
      <c r="Y882" s="170" t="s">
        <v>6893</v>
      </c>
      <c r="Z882" s="170" t="s">
        <v>6908</v>
      </c>
      <c r="AB882" s="184" t="s">
        <v>7004</v>
      </c>
      <c r="AC882" s="186" t="s">
        <v>1342</v>
      </c>
      <c r="AD882" s="170">
        <f>VLOOKUP(O882,CSAcctMap!A:B,2,FALSE)</f>
        <v>637530</v>
      </c>
      <c r="AE882" s="170" t="str">
        <f ca="1">VLOOKUP(AD882,CSAcctMap!B:F,5,FALSE)</f>
        <v>Property Insurance</v>
      </c>
    </row>
    <row r="883" spans="1:31" x14ac:dyDescent="0.2">
      <c r="A883" s="170" t="str">
        <f t="shared" si="26"/>
        <v>700.637530.7900.00000.000.000.000</v>
      </c>
      <c r="B883" s="184" t="s">
        <v>7005</v>
      </c>
      <c r="C883" s="185" t="s">
        <v>4649</v>
      </c>
      <c r="D883" s="186" t="s">
        <v>3952</v>
      </c>
      <c r="E883" s="186" t="s">
        <v>1342</v>
      </c>
      <c r="F883" s="186" t="s">
        <v>2334</v>
      </c>
      <c r="G883" s="186" t="s">
        <v>2178</v>
      </c>
      <c r="H883" s="186" t="s">
        <v>2178</v>
      </c>
      <c r="I883" s="186" t="s">
        <v>2178</v>
      </c>
      <c r="J883" s="186" t="s">
        <v>741</v>
      </c>
      <c r="K883" s="184"/>
      <c r="L883" s="187" t="str">
        <f t="shared" si="27"/>
        <v>700.607505.6251.00000.000.0000.0000.000.0000.0000</v>
      </c>
      <c r="M883" s="187" t="s">
        <v>3473</v>
      </c>
      <c r="N883" s="191">
        <v>700</v>
      </c>
      <c r="O883" s="189">
        <v>607505</v>
      </c>
      <c r="P883" s="195" t="s">
        <v>6906</v>
      </c>
      <c r="Q883" s="191" t="s">
        <v>2334</v>
      </c>
      <c r="R883" s="195" t="s">
        <v>2178</v>
      </c>
      <c r="S883" s="191" t="s">
        <v>2202</v>
      </c>
      <c r="T883" s="191" t="s">
        <v>2202</v>
      </c>
      <c r="U883" s="190" t="s">
        <v>2178</v>
      </c>
      <c r="V883" s="167" t="s">
        <v>2202</v>
      </c>
      <c r="W883" s="167" t="s">
        <v>2202</v>
      </c>
      <c r="X883" s="170" t="s">
        <v>6907</v>
      </c>
      <c r="Y883" s="170" t="s">
        <v>6893</v>
      </c>
      <c r="Z883" s="170" t="s">
        <v>6908</v>
      </c>
      <c r="AB883" s="184" t="s">
        <v>7005</v>
      </c>
      <c r="AC883" s="186" t="s">
        <v>1342</v>
      </c>
      <c r="AD883" s="170">
        <f>VLOOKUP(O883,CSAcctMap!A:B,2,FALSE)</f>
        <v>637530</v>
      </c>
      <c r="AE883" s="170" t="str">
        <f ca="1">VLOOKUP(AD883,CSAcctMap!B:F,5,FALSE)</f>
        <v>Property Insurance</v>
      </c>
    </row>
    <row r="884" spans="1:31" x14ac:dyDescent="0.2">
      <c r="A884" s="170" t="str">
        <f t="shared" si="26"/>
        <v>700.637550.7100.00000.000.000.000</v>
      </c>
      <c r="B884" s="184" t="s">
        <v>7006</v>
      </c>
      <c r="C884" s="185" t="s">
        <v>4649</v>
      </c>
      <c r="D884" s="186" t="s">
        <v>606</v>
      </c>
      <c r="E884" s="186" t="s">
        <v>19</v>
      </c>
      <c r="F884" s="186" t="s">
        <v>2334</v>
      </c>
      <c r="G884" s="186" t="s">
        <v>2178</v>
      </c>
      <c r="H884" s="186" t="s">
        <v>2178</v>
      </c>
      <c r="I884" s="186" t="s">
        <v>2178</v>
      </c>
      <c r="J884" s="186" t="s">
        <v>6941</v>
      </c>
      <c r="K884" s="184"/>
      <c r="L884" s="187" t="str">
        <f t="shared" si="27"/>
        <v>700.603050.1401.00000.000.0000.0000.000.0000.0000</v>
      </c>
      <c r="M884" s="187" t="s">
        <v>5733</v>
      </c>
      <c r="N884" s="191">
        <v>700</v>
      </c>
      <c r="O884" s="189">
        <v>603050</v>
      </c>
      <c r="P884" s="195" t="s">
        <v>6942</v>
      </c>
      <c r="Q884" s="191" t="s">
        <v>2334</v>
      </c>
      <c r="R884" s="195" t="s">
        <v>2178</v>
      </c>
      <c r="S884" s="191" t="s">
        <v>2202</v>
      </c>
      <c r="T884" s="191" t="s">
        <v>2202</v>
      </c>
      <c r="U884" s="190" t="s">
        <v>2178</v>
      </c>
      <c r="V884" s="167" t="s">
        <v>2202</v>
      </c>
      <c r="W884" s="167" t="s">
        <v>2202</v>
      </c>
      <c r="X884" s="170" t="s">
        <v>4302</v>
      </c>
      <c r="Y884" s="170" t="s">
        <v>6893</v>
      </c>
      <c r="Z884" s="170" t="s">
        <v>6894</v>
      </c>
      <c r="AB884" s="184" t="s">
        <v>7006</v>
      </c>
      <c r="AC884" s="186" t="s">
        <v>19</v>
      </c>
      <c r="AD884" s="170">
        <f>VLOOKUP(O884,CSAcctMap!A:B,2,FALSE)</f>
        <v>637550</v>
      </c>
      <c r="AE884" s="170" t="str">
        <f ca="1">VLOOKUP(AD884,CSAcctMap!B:F,5,FALSE)</f>
        <v>Professional Dues</v>
      </c>
    </row>
    <row r="885" spans="1:31" x14ac:dyDescent="0.2">
      <c r="A885" s="170" t="str">
        <f t="shared" si="26"/>
        <v>700.637550.7520.00000.000.000.000</v>
      </c>
      <c r="B885" s="184" t="s">
        <v>7006</v>
      </c>
      <c r="C885" s="185" t="s">
        <v>4649</v>
      </c>
      <c r="D885" s="186" t="s">
        <v>606</v>
      </c>
      <c r="E885" s="186" t="s">
        <v>24</v>
      </c>
      <c r="F885" s="186" t="s">
        <v>2334</v>
      </c>
      <c r="G885" s="186" t="s">
        <v>2178</v>
      </c>
      <c r="H885" s="186" t="s">
        <v>2178</v>
      </c>
      <c r="I885" s="186" t="s">
        <v>2178</v>
      </c>
      <c r="J885" s="186" t="s">
        <v>3763</v>
      </c>
      <c r="K885" s="184"/>
      <c r="L885" s="187" t="str">
        <f t="shared" si="27"/>
        <v>700.603050.6201.00000.000.0000.0000.000.0000.0000</v>
      </c>
      <c r="M885" s="187" t="s">
        <v>5733</v>
      </c>
      <c r="N885" s="191">
        <v>700</v>
      </c>
      <c r="O885" s="189">
        <v>603050</v>
      </c>
      <c r="P885" s="195" t="s">
        <v>6897</v>
      </c>
      <c r="Q885" s="191" t="s">
        <v>2334</v>
      </c>
      <c r="R885" s="195" t="s">
        <v>2178</v>
      </c>
      <c r="S885" s="191" t="s">
        <v>2202</v>
      </c>
      <c r="T885" s="191" t="s">
        <v>2202</v>
      </c>
      <c r="U885" s="190" t="s">
        <v>2178</v>
      </c>
      <c r="V885" s="167" t="s">
        <v>2202</v>
      </c>
      <c r="W885" s="167" t="s">
        <v>2202</v>
      </c>
      <c r="X885" s="170" t="s">
        <v>6898</v>
      </c>
      <c r="Y885" s="170" t="s">
        <v>6893</v>
      </c>
      <c r="Z885" s="170" t="s">
        <v>6898</v>
      </c>
      <c r="AB885" s="184" t="s">
        <v>7006</v>
      </c>
      <c r="AC885" s="186" t="s">
        <v>24</v>
      </c>
      <c r="AD885" s="170">
        <f>VLOOKUP(O885,CSAcctMap!A:B,2,FALSE)</f>
        <v>637550</v>
      </c>
      <c r="AE885" s="170" t="str">
        <f ca="1">VLOOKUP(AD885,CSAcctMap!B:F,5,FALSE)</f>
        <v>Professional Dues</v>
      </c>
    </row>
    <row r="886" spans="1:31" x14ac:dyDescent="0.2">
      <c r="A886" s="170" t="str">
        <f t="shared" si="26"/>
        <v>700.637550.7710.00000.000.000.000</v>
      </c>
      <c r="B886" s="184" t="s">
        <v>7006</v>
      </c>
      <c r="C886" s="185" t="s">
        <v>4649</v>
      </c>
      <c r="D886" s="186" t="s">
        <v>606</v>
      </c>
      <c r="E886" s="186" t="s">
        <v>1340</v>
      </c>
      <c r="F886" s="186" t="s">
        <v>2334</v>
      </c>
      <c r="G886" s="186" t="s">
        <v>2178</v>
      </c>
      <c r="H886" s="186" t="s">
        <v>2178</v>
      </c>
      <c r="I886" s="186" t="s">
        <v>2178</v>
      </c>
      <c r="J886" s="186" t="s">
        <v>6903</v>
      </c>
      <c r="K886" s="184"/>
      <c r="L886" s="187" t="str">
        <f t="shared" si="27"/>
        <v>700.603050.3812.00000.000.0000.0000.000.0000.0000</v>
      </c>
      <c r="M886" s="187" t="s">
        <v>5733</v>
      </c>
      <c r="N886" s="191">
        <v>700</v>
      </c>
      <c r="O886" s="189">
        <v>603050</v>
      </c>
      <c r="P886" s="195" t="s">
        <v>6846</v>
      </c>
      <c r="Q886" s="191" t="s">
        <v>2334</v>
      </c>
      <c r="R886" s="195" t="s">
        <v>2178</v>
      </c>
      <c r="S886" s="191" t="s">
        <v>2202</v>
      </c>
      <c r="T886" s="191" t="s">
        <v>2202</v>
      </c>
      <c r="U886" s="190" t="s">
        <v>2178</v>
      </c>
      <c r="V886" s="167" t="s">
        <v>2202</v>
      </c>
      <c r="W886" s="167" t="s">
        <v>2202</v>
      </c>
      <c r="X886" s="170" t="s">
        <v>2111</v>
      </c>
      <c r="Y886" s="170" t="s">
        <v>6893</v>
      </c>
      <c r="Z886" s="170" t="s">
        <v>6904</v>
      </c>
      <c r="AB886" s="184" t="s">
        <v>7006</v>
      </c>
      <c r="AC886" s="186" t="s">
        <v>1340</v>
      </c>
      <c r="AD886" s="170">
        <f>VLOOKUP(O886,CSAcctMap!A:B,2,FALSE)</f>
        <v>637550</v>
      </c>
      <c r="AE886" s="170" t="str">
        <f ca="1">VLOOKUP(AD886,CSAcctMap!B:F,5,FALSE)</f>
        <v>Professional Dues</v>
      </c>
    </row>
    <row r="887" spans="1:31" x14ac:dyDescent="0.2">
      <c r="A887" s="170" t="str">
        <f t="shared" si="26"/>
        <v>700.637550.7760.00000.000.000.000</v>
      </c>
      <c r="B887" s="184" t="s">
        <v>7006</v>
      </c>
      <c r="C887" s="185" t="s">
        <v>4649</v>
      </c>
      <c r="D887" s="186" t="s">
        <v>606</v>
      </c>
      <c r="E887" s="186" t="s">
        <v>1341</v>
      </c>
      <c r="F887" s="186" t="s">
        <v>2334</v>
      </c>
      <c r="G887" s="186" t="s">
        <v>2178</v>
      </c>
      <c r="H887" s="186" t="s">
        <v>2178</v>
      </c>
      <c r="I887" s="186" t="s">
        <v>2178</v>
      </c>
      <c r="J887" s="186" t="s">
        <v>6905</v>
      </c>
      <c r="K887" s="184"/>
      <c r="L887" s="187" t="str">
        <f t="shared" si="27"/>
        <v>700.603050.3800.00000.000.0000.0000.000.0000.0000</v>
      </c>
      <c r="M887" s="187" t="s">
        <v>5733</v>
      </c>
      <c r="N887" s="191">
        <v>700</v>
      </c>
      <c r="O887" s="189">
        <v>603050</v>
      </c>
      <c r="P887" s="195" t="s">
        <v>6840</v>
      </c>
      <c r="Q887" s="191" t="s">
        <v>2334</v>
      </c>
      <c r="R887" s="195" t="s">
        <v>2178</v>
      </c>
      <c r="S887" s="191" t="s">
        <v>2202</v>
      </c>
      <c r="T887" s="191" t="s">
        <v>2202</v>
      </c>
      <c r="U887" s="190" t="s">
        <v>2178</v>
      </c>
      <c r="V887" s="167" t="s">
        <v>2202</v>
      </c>
      <c r="W887" s="167" t="s">
        <v>2202</v>
      </c>
      <c r="X887" s="170" t="s">
        <v>6843</v>
      </c>
      <c r="Y887" s="170" t="s">
        <v>6893</v>
      </c>
      <c r="Z887" s="170" t="s">
        <v>6904</v>
      </c>
      <c r="AB887" s="184" t="s">
        <v>7006</v>
      </c>
      <c r="AC887" s="186" t="s">
        <v>1341</v>
      </c>
      <c r="AD887" s="170">
        <f>VLOOKUP(O887,CSAcctMap!A:B,2,FALSE)</f>
        <v>637550</v>
      </c>
      <c r="AE887" s="170" t="str">
        <f ca="1">VLOOKUP(AD887,CSAcctMap!B:F,5,FALSE)</f>
        <v>Professional Dues</v>
      </c>
    </row>
    <row r="888" spans="1:31" x14ac:dyDescent="0.2">
      <c r="A888" s="170" t="str">
        <f t="shared" si="26"/>
        <v>700.637550.7900.00000.000.000.000</v>
      </c>
      <c r="B888" s="184" t="s">
        <v>7006</v>
      </c>
      <c r="C888" s="185" t="s">
        <v>4649</v>
      </c>
      <c r="D888" s="186" t="s">
        <v>606</v>
      </c>
      <c r="E888" s="186" t="s">
        <v>1342</v>
      </c>
      <c r="F888" s="186" t="s">
        <v>2334</v>
      </c>
      <c r="G888" s="186" t="s">
        <v>2178</v>
      </c>
      <c r="H888" s="186" t="s">
        <v>2178</v>
      </c>
      <c r="I888" s="186" t="s">
        <v>2178</v>
      </c>
      <c r="J888" s="186" t="s">
        <v>741</v>
      </c>
      <c r="K888" s="184"/>
      <c r="L888" s="187" t="str">
        <f t="shared" si="27"/>
        <v>700.603050.6251.00000.000.0000.0000.000.0000.0000</v>
      </c>
      <c r="M888" s="187" t="s">
        <v>5733</v>
      </c>
      <c r="N888" s="191">
        <v>700</v>
      </c>
      <c r="O888" s="189">
        <v>603050</v>
      </c>
      <c r="P888" s="195" t="s">
        <v>6906</v>
      </c>
      <c r="Q888" s="191" t="s">
        <v>2334</v>
      </c>
      <c r="R888" s="195" t="s">
        <v>2178</v>
      </c>
      <c r="S888" s="191" t="s">
        <v>2202</v>
      </c>
      <c r="T888" s="191" t="s">
        <v>2202</v>
      </c>
      <c r="U888" s="190" t="s">
        <v>2178</v>
      </c>
      <c r="V888" s="167" t="s">
        <v>2202</v>
      </c>
      <c r="W888" s="167" t="s">
        <v>2202</v>
      </c>
      <c r="X888" s="170" t="s">
        <v>6907</v>
      </c>
      <c r="Y888" s="170" t="s">
        <v>6893</v>
      </c>
      <c r="Z888" s="170" t="s">
        <v>6908</v>
      </c>
      <c r="AB888" s="184" t="s">
        <v>7006</v>
      </c>
      <c r="AC888" s="186" t="s">
        <v>1342</v>
      </c>
      <c r="AD888" s="170">
        <f>VLOOKUP(O888,CSAcctMap!A:B,2,FALSE)</f>
        <v>637550</v>
      </c>
      <c r="AE888" s="170" t="str">
        <f ca="1">VLOOKUP(AD888,CSAcctMap!B:F,5,FALSE)</f>
        <v>Professional Dues</v>
      </c>
    </row>
    <row r="889" spans="1:31" x14ac:dyDescent="0.2">
      <c r="A889" s="170" t="str">
        <f t="shared" si="26"/>
        <v>700.637560.7350.00000.000.000.000</v>
      </c>
      <c r="B889" s="184" t="s">
        <v>7007</v>
      </c>
      <c r="C889" s="185" t="s">
        <v>4649</v>
      </c>
      <c r="D889" s="186" t="s">
        <v>607</v>
      </c>
      <c r="E889" s="186" t="s">
        <v>22</v>
      </c>
      <c r="F889" s="186" t="s">
        <v>2334</v>
      </c>
      <c r="G889" s="186" t="s">
        <v>2178</v>
      </c>
      <c r="H889" s="186" t="s">
        <v>2178</v>
      </c>
      <c r="I889" s="186" t="s">
        <v>2178</v>
      </c>
      <c r="J889" s="186" t="s">
        <v>971</v>
      </c>
      <c r="K889" s="184"/>
      <c r="L889" s="187" t="str">
        <f t="shared" si="27"/>
        <v>700.603050.1100.00000.000.0000.0000.000.0000.0000</v>
      </c>
      <c r="M889" s="187" t="s">
        <v>5733</v>
      </c>
      <c r="N889" s="191">
        <v>700</v>
      </c>
      <c r="O889" s="189">
        <v>603050</v>
      </c>
      <c r="P889" s="195" t="s">
        <v>6891</v>
      </c>
      <c r="Q889" s="191" t="s">
        <v>2334</v>
      </c>
      <c r="R889" s="195" t="s">
        <v>2178</v>
      </c>
      <c r="S889" s="191" t="s">
        <v>2202</v>
      </c>
      <c r="T889" s="191" t="s">
        <v>2202</v>
      </c>
      <c r="U889" s="190" t="s">
        <v>2178</v>
      </c>
      <c r="V889" s="167" t="s">
        <v>2202</v>
      </c>
      <c r="W889" s="167" t="s">
        <v>2202</v>
      </c>
      <c r="X889" s="170" t="s">
        <v>6892</v>
      </c>
      <c r="Y889" s="170" t="s">
        <v>6893</v>
      </c>
      <c r="Z889" s="170" t="s">
        <v>6894</v>
      </c>
      <c r="AB889" s="184" t="s">
        <v>7007</v>
      </c>
      <c r="AC889" s="186" t="s">
        <v>22</v>
      </c>
      <c r="AD889" s="170">
        <f>VLOOKUP(O889,CSAcctMap!A:B,2,FALSE)</f>
        <v>637550</v>
      </c>
      <c r="AE889" s="170" t="str">
        <f ca="1">VLOOKUP(AD889,CSAcctMap!B:F,5,FALSE)</f>
        <v>Professional Dues</v>
      </c>
    </row>
    <row r="890" spans="1:31" x14ac:dyDescent="0.2">
      <c r="A890" s="170" t="str">
        <f t="shared" si="26"/>
        <v>700.637560.7410.00000.000.000.000</v>
      </c>
      <c r="B890" s="184" t="s">
        <v>7007</v>
      </c>
      <c r="C890" s="185" t="s">
        <v>4649</v>
      </c>
      <c r="D890" s="186" t="s">
        <v>607</v>
      </c>
      <c r="E890" s="186" t="s">
        <v>1337</v>
      </c>
      <c r="F890" s="186" t="s">
        <v>2334</v>
      </c>
      <c r="G890" s="186" t="s">
        <v>2178</v>
      </c>
      <c r="H890" s="186" t="s">
        <v>2178</v>
      </c>
      <c r="I890" s="186" t="s">
        <v>2178</v>
      </c>
      <c r="J890" s="186" t="s">
        <v>3768</v>
      </c>
      <c r="K890" s="184"/>
      <c r="L890" s="187" t="str">
        <f t="shared" si="27"/>
        <v>700.603050.6051.00000.000.0000.0000.000.0000.0000</v>
      </c>
      <c r="M890" s="187" t="s">
        <v>5733</v>
      </c>
      <c r="N890" s="191">
        <v>700</v>
      </c>
      <c r="O890" s="189">
        <v>603050</v>
      </c>
      <c r="P890" s="195" t="s">
        <v>6895</v>
      </c>
      <c r="Q890" s="191" t="s">
        <v>2334</v>
      </c>
      <c r="R890" s="195" t="s">
        <v>2178</v>
      </c>
      <c r="S890" s="191" t="s">
        <v>2202</v>
      </c>
      <c r="T890" s="191" t="s">
        <v>2202</v>
      </c>
      <c r="U890" s="190" t="s">
        <v>2178</v>
      </c>
      <c r="V890" s="167" t="s">
        <v>2202</v>
      </c>
      <c r="W890" s="167" t="s">
        <v>2202</v>
      </c>
      <c r="X890" s="170" t="s">
        <v>6896</v>
      </c>
      <c r="Y890" s="170" t="s">
        <v>6893</v>
      </c>
      <c r="Z890" s="170" t="s">
        <v>6896</v>
      </c>
      <c r="AB890" s="184" t="s">
        <v>7007</v>
      </c>
      <c r="AC890" s="186" t="s">
        <v>1337</v>
      </c>
      <c r="AD890" s="170">
        <f>VLOOKUP(O890,CSAcctMap!A:B,2,FALSE)</f>
        <v>637550</v>
      </c>
      <c r="AE890" s="170" t="str">
        <f ca="1">VLOOKUP(AD890,CSAcctMap!B:F,5,FALSE)</f>
        <v>Professional Dues</v>
      </c>
    </row>
    <row r="891" spans="1:31" x14ac:dyDescent="0.2">
      <c r="A891" s="170" t="str">
        <f t="shared" si="26"/>
        <v>700.637560.7551.00000.000.000.000</v>
      </c>
      <c r="B891" s="184" t="s">
        <v>7007</v>
      </c>
      <c r="C891" s="185" t="s">
        <v>4649</v>
      </c>
      <c r="D891" s="186" t="s">
        <v>607</v>
      </c>
      <c r="E891" s="186" t="s">
        <v>1334</v>
      </c>
      <c r="F891" s="186" t="s">
        <v>2334</v>
      </c>
      <c r="G891" s="186" t="s">
        <v>2178</v>
      </c>
      <c r="H891" s="186" t="s">
        <v>2178</v>
      </c>
      <c r="I891" s="186" t="s">
        <v>2178</v>
      </c>
      <c r="J891" s="186" t="s">
        <v>974</v>
      </c>
      <c r="K891" s="184"/>
      <c r="L891" s="187" t="str">
        <f t="shared" si="27"/>
        <v>700.603050.6015.00000.000.0000.0000.000.0000.0000</v>
      </c>
      <c r="M891" s="187" t="s">
        <v>5733</v>
      </c>
      <c r="N891" s="191">
        <v>700</v>
      </c>
      <c r="O891" s="189">
        <v>603050</v>
      </c>
      <c r="P891" s="195" t="s">
        <v>6901</v>
      </c>
      <c r="Q891" s="191" t="s">
        <v>2334</v>
      </c>
      <c r="R891" s="195" t="s">
        <v>2178</v>
      </c>
      <c r="S891" s="191" t="s">
        <v>2202</v>
      </c>
      <c r="T891" s="191" t="s">
        <v>2202</v>
      </c>
      <c r="U891" s="190" t="s">
        <v>2178</v>
      </c>
      <c r="V891" s="167" t="s">
        <v>2202</v>
      </c>
      <c r="W891" s="167" t="s">
        <v>2202</v>
      </c>
      <c r="X891" s="170" t="s">
        <v>6902</v>
      </c>
      <c r="Y891" s="170" t="s">
        <v>6893</v>
      </c>
      <c r="Z891" s="170" t="s">
        <v>6902</v>
      </c>
      <c r="AB891" s="184" t="s">
        <v>7007</v>
      </c>
      <c r="AC891" s="186" t="s">
        <v>1334</v>
      </c>
      <c r="AD891" s="170">
        <f>VLOOKUP(O891,CSAcctMap!A:B,2,FALSE)</f>
        <v>637550</v>
      </c>
      <c r="AE891" s="170" t="str">
        <f ca="1">VLOOKUP(AD891,CSAcctMap!B:F,5,FALSE)</f>
        <v>Professional Dues</v>
      </c>
    </row>
    <row r="892" spans="1:31" x14ac:dyDescent="0.2">
      <c r="A892" s="170" t="str">
        <f t="shared" si="26"/>
        <v>700.637560.7710.00000.000.000.000</v>
      </c>
      <c r="B892" s="184" t="s">
        <v>7007</v>
      </c>
      <c r="C892" s="185" t="s">
        <v>4649</v>
      </c>
      <c r="D892" s="186" t="s">
        <v>607</v>
      </c>
      <c r="E892" s="186" t="s">
        <v>1340</v>
      </c>
      <c r="F892" s="186" t="s">
        <v>2334</v>
      </c>
      <c r="G892" s="186" t="s">
        <v>2178</v>
      </c>
      <c r="H892" s="186" t="s">
        <v>2178</v>
      </c>
      <c r="I892" s="186" t="s">
        <v>2178</v>
      </c>
      <c r="J892" s="186" t="s">
        <v>6903</v>
      </c>
      <c r="K892" s="184"/>
      <c r="L892" s="187" t="str">
        <f t="shared" si="27"/>
        <v>700.603050.3812.00000.000.0000.0000.000.0000.0000</v>
      </c>
      <c r="M892" s="187" t="s">
        <v>5733</v>
      </c>
      <c r="N892" s="191">
        <v>700</v>
      </c>
      <c r="O892" s="189">
        <v>603050</v>
      </c>
      <c r="P892" s="195" t="s">
        <v>6846</v>
      </c>
      <c r="Q892" s="191" t="s">
        <v>2334</v>
      </c>
      <c r="R892" s="195" t="s">
        <v>2178</v>
      </c>
      <c r="S892" s="191" t="s">
        <v>2202</v>
      </c>
      <c r="T892" s="191" t="s">
        <v>2202</v>
      </c>
      <c r="U892" s="190" t="s">
        <v>2178</v>
      </c>
      <c r="V892" s="167" t="s">
        <v>2202</v>
      </c>
      <c r="W892" s="167" t="s">
        <v>2202</v>
      </c>
      <c r="X892" s="170" t="s">
        <v>2111</v>
      </c>
      <c r="Y892" s="170" t="s">
        <v>6893</v>
      </c>
      <c r="Z892" s="170" t="s">
        <v>6904</v>
      </c>
      <c r="AB892" s="184" t="s">
        <v>7007</v>
      </c>
      <c r="AC892" s="186" t="s">
        <v>1340</v>
      </c>
      <c r="AD892" s="170">
        <f>VLOOKUP(O892,CSAcctMap!A:B,2,FALSE)</f>
        <v>637550</v>
      </c>
      <c r="AE892" s="170" t="str">
        <f ca="1">VLOOKUP(AD892,CSAcctMap!B:F,5,FALSE)</f>
        <v>Professional Dues</v>
      </c>
    </row>
    <row r="893" spans="1:31" x14ac:dyDescent="0.2">
      <c r="A893" s="170" t="str">
        <f t="shared" si="26"/>
        <v>700.637560.7900.00000.000.000.000</v>
      </c>
      <c r="B893" s="184" t="s">
        <v>7007</v>
      </c>
      <c r="C893" s="185" t="s">
        <v>4649</v>
      </c>
      <c r="D893" s="186" t="s">
        <v>607</v>
      </c>
      <c r="E893" s="186" t="s">
        <v>1342</v>
      </c>
      <c r="F893" s="186" t="s">
        <v>2334</v>
      </c>
      <c r="G893" s="186" t="s">
        <v>2178</v>
      </c>
      <c r="H893" s="186" t="s">
        <v>2178</v>
      </c>
      <c r="I893" s="186" t="s">
        <v>2178</v>
      </c>
      <c r="J893" s="186" t="s">
        <v>741</v>
      </c>
      <c r="K893" s="184"/>
      <c r="L893" s="187" t="str">
        <f t="shared" si="27"/>
        <v>700.603050.6251.00000.000.0000.0000.000.0000.0000</v>
      </c>
      <c r="M893" s="187" t="s">
        <v>5733</v>
      </c>
      <c r="N893" s="191">
        <v>700</v>
      </c>
      <c r="O893" s="189">
        <v>603050</v>
      </c>
      <c r="P893" s="195" t="s">
        <v>6906</v>
      </c>
      <c r="Q893" s="191" t="s">
        <v>2334</v>
      </c>
      <c r="R893" s="195" t="s">
        <v>2178</v>
      </c>
      <c r="S893" s="191" t="s">
        <v>2202</v>
      </c>
      <c r="T893" s="191" t="s">
        <v>2202</v>
      </c>
      <c r="U893" s="190" t="s">
        <v>2178</v>
      </c>
      <c r="V893" s="167" t="s">
        <v>2202</v>
      </c>
      <c r="W893" s="167" t="s">
        <v>2202</v>
      </c>
      <c r="X893" s="170" t="s">
        <v>6907</v>
      </c>
      <c r="Y893" s="170" t="s">
        <v>6893</v>
      </c>
      <c r="Z893" s="170" t="s">
        <v>6908</v>
      </c>
      <c r="AB893" s="184" t="s">
        <v>7007</v>
      </c>
      <c r="AC893" s="186" t="s">
        <v>1342</v>
      </c>
      <c r="AD893" s="170">
        <f>VLOOKUP(O893,CSAcctMap!A:B,2,FALSE)</f>
        <v>637550</v>
      </c>
      <c r="AE893" s="170" t="str">
        <f ca="1">VLOOKUP(AD893,CSAcctMap!B:F,5,FALSE)</f>
        <v>Professional Dues</v>
      </c>
    </row>
    <row r="894" spans="1:31" x14ac:dyDescent="0.2">
      <c r="A894" s="170" t="str">
        <f t="shared" si="26"/>
        <v>700.637560.7760.00000.000.000.000</v>
      </c>
      <c r="B894" s="184" t="s">
        <v>7007</v>
      </c>
      <c r="C894" s="185" t="s">
        <v>4649</v>
      </c>
      <c r="D894" s="186" t="s">
        <v>607</v>
      </c>
      <c r="E894" s="186" t="s">
        <v>1341</v>
      </c>
      <c r="F894" s="186" t="s">
        <v>2334</v>
      </c>
      <c r="G894" s="186" t="s">
        <v>2178</v>
      </c>
      <c r="H894" s="186" t="s">
        <v>2178</v>
      </c>
      <c r="I894" s="186" t="s">
        <v>2178</v>
      </c>
      <c r="J894" s="186" t="s">
        <v>6905</v>
      </c>
      <c r="K894" s="184"/>
      <c r="L894" s="187" t="str">
        <f t="shared" si="27"/>
        <v>700.603050.3800.00000.000.0000.0000.000.0000.0000</v>
      </c>
      <c r="M894" s="187" t="s">
        <v>5733</v>
      </c>
      <c r="N894" s="191">
        <v>700</v>
      </c>
      <c r="O894" s="189">
        <v>603050</v>
      </c>
      <c r="P894" s="195" t="s">
        <v>6840</v>
      </c>
      <c r="Q894" s="191" t="s">
        <v>2334</v>
      </c>
      <c r="R894" s="195" t="s">
        <v>2178</v>
      </c>
      <c r="S894" s="191" t="s">
        <v>2202</v>
      </c>
      <c r="T894" s="191" t="s">
        <v>2202</v>
      </c>
      <c r="U894" s="190" t="s">
        <v>2178</v>
      </c>
      <c r="V894" s="167" t="s">
        <v>2202</v>
      </c>
      <c r="W894" s="167" t="s">
        <v>2202</v>
      </c>
      <c r="X894" s="170" t="s">
        <v>6843</v>
      </c>
      <c r="Y894" s="170" t="s">
        <v>6893</v>
      </c>
      <c r="Z894" s="170" t="s">
        <v>6904</v>
      </c>
      <c r="AB894" s="184" t="s">
        <v>7007</v>
      </c>
      <c r="AC894" s="186" t="s">
        <v>1341</v>
      </c>
      <c r="AD894" s="170">
        <f>VLOOKUP(O894,CSAcctMap!A:B,2,FALSE)</f>
        <v>637550</v>
      </c>
      <c r="AE894" s="170" t="str">
        <f ca="1">VLOOKUP(AD894,CSAcctMap!B:F,5,FALSE)</f>
        <v>Professional Dues</v>
      </c>
    </row>
    <row r="895" spans="1:31" x14ac:dyDescent="0.2">
      <c r="A895" s="170" t="str">
        <f t="shared" si="26"/>
        <v>700.637599.7350.00000.000.000.000</v>
      </c>
      <c r="B895" s="184" t="s">
        <v>7008</v>
      </c>
      <c r="C895" s="185" t="s">
        <v>4649</v>
      </c>
      <c r="D895" s="186" t="s">
        <v>1813</v>
      </c>
      <c r="E895" s="186" t="s">
        <v>22</v>
      </c>
      <c r="F895" s="186" t="s">
        <v>2334</v>
      </c>
      <c r="G895" s="186" t="s">
        <v>2178</v>
      </c>
      <c r="H895" s="186" t="s">
        <v>2178</v>
      </c>
      <c r="I895" s="186" t="s">
        <v>2178</v>
      </c>
      <c r="J895" s="186" t="s">
        <v>971</v>
      </c>
      <c r="K895" s="184"/>
      <c r="L895" s="187" t="str">
        <f t="shared" si="27"/>
        <v>700.615070.1100.00000.000.0000.0000.000.0000.0000</v>
      </c>
      <c r="M895" s="187" t="s">
        <v>6918</v>
      </c>
      <c r="N895" s="191">
        <v>700</v>
      </c>
      <c r="O895" s="189">
        <v>615070</v>
      </c>
      <c r="P895" s="195" t="s">
        <v>6891</v>
      </c>
      <c r="Q895" s="191" t="s">
        <v>2334</v>
      </c>
      <c r="R895" s="195" t="s">
        <v>2178</v>
      </c>
      <c r="S895" s="191" t="s">
        <v>2202</v>
      </c>
      <c r="T895" s="191" t="s">
        <v>2202</v>
      </c>
      <c r="U895" s="190" t="s">
        <v>2178</v>
      </c>
      <c r="V895" s="167" t="s">
        <v>2202</v>
      </c>
      <c r="W895" s="167" t="s">
        <v>2202</v>
      </c>
      <c r="X895" s="170" t="s">
        <v>6892</v>
      </c>
      <c r="Y895" s="170" t="s">
        <v>6893</v>
      </c>
      <c r="Z895" s="170" t="s">
        <v>6894</v>
      </c>
      <c r="AB895" s="184" t="s">
        <v>7008</v>
      </c>
      <c r="AC895" s="186" t="s">
        <v>22</v>
      </c>
      <c r="AD895" s="170">
        <f>VLOOKUP(O895,CSAcctMap!A:B,2,FALSE)</f>
        <v>615015</v>
      </c>
      <c r="AE895" s="170" t="str">
        <f ca="1">VLOOKUP(AD895,CSAcctMap!B:F,5,FALSE)</f>
        <v>Engineering</v>
      </c>
    </row>
    <row r="896" spans="1:31" x14ac:dyDescent="0.2">
      <c r="A896" s="170" t="str">
        <f t="shared" si="26"/>
        <v>700.656100.0000.00000.000.000.000</v>
      </c>
      <c r="B896" s="184" t="s">
        <v>7009</v>
      </c>
      <c r="C896" s="185" t="s">
        <v>4649</v>
      </c>
      <c r="D896" s="186" t="s">
        <v>4145</v>
      </c>
      <c r="E896" s="186" t="s">
        <v>2202</v>
      </c>
      <c r="F896" s="186" t="s">
        <v>2334</v>
      </c>
      <c r="G896" s="186" t="s">
        <v>2178</v>
      </c>
      <c r="H896" s="186" t="s">
        <v>2178</v>
      </c>
      <c r="I896" s="186" t="s">
        <v>2178</v>
      </c>
      <c r="J896" s="186" t="s">
        <v>1214</v>
      </c>
      <c r="K896" s="184"/>
      <c r="L896" s="187" t="str">
        <f t="shared" si="27"/>
        <v>700.701010.6251.00000.000.0000.0000.000.0000.0000</v>
      </c>
      <c r="M896" s="187" t="s">
        <v>1936</v>
      </c>
      <c r="N896" s="191">
        <v>700</v>
      </c>
      <c r="O896" s="189">
        <v>701010</v>
      </c>
      <c r="P896" s="195" t="s">
        <v>6906</v>
      </c>
      <c r="Q896" s="191" t="s">
        <v>2334</v>
      </c>
      <c r="R896" s="195" t="s">
        <v>2178</v>
      </c>
      <c r="S896" s="191" t="s">
        <v>2202</v>
      </c>
      <c r="T896" s="191" t="s">
        <v>2202</v>
      </c>
      <c r="U896" s="190" t="s">
        <v>2178</v>
      </c>
      <c r="V896" s="167" t="s">
        <v>2202</v>
      </c>
      <c r="W896" s="167" t="s">
        <v>2202</v>
      </c>
      <c r="X896" s="170" t="s">
        <v>6671</v>
      </c>
      <c r="Y896" s="170" t="s">
        <v>6021</v>
      </c>
      <c r="Z896" s="170" t="s">
        <v>6671</v>
      </c>
      <c r="AB896" s="184" t="s">
        <v>7009</v>
      </c>
      <c r="AC896" s="186" t="s">
        <v>2202</v>
      </c>
      <c r="AD896" s="170">
        <f>VLOOKUP(O896,CSAcctMap!A:B,2,FALSE)</f>
        <v>656100</v>
      </c>
      <c r="AE896" s="170" t="str">
        <f ca="1">VLOOKUP(AD896,CSAcctMap!B:F,5,FALSE)</f>
        <v>Depreciation Expense</v>
      </c>
    </row>
    <row r="897" spans="1:31" x14ac:dyDescent="0.2">
      <c r="A897" s="170" t="str">
        <f t="shared" si="26"/>
        <v>700.656200.0000.00000.000.000.000</v>
      </c>
      <c r="B897" s="184" t="s">
        <v>7010</v>
      </c>
      <c r="C897" s="185" t="s">
        <v>4649</v>
      </c>
      <c r="D897" s="186" t="s">
        <v>1197</v>
      </c>
      <c r="E897" s="186" t="s">
        <v>2202</v>
      </c>
      <c r="F897" s="186" t="s">
        <v>2334</v>
      </c>
      <c r="G897" s="186" t="s">
        <v>2178</v>
      </c>
      <c r="H897" s="186" t="s">
        <v>2178</v>
      </c>
      <c r="I897" s="186" t="s">
        <v>2178</v>
      </c>
      <c r="J897" s="186" t="s">
        <v>1214</v>
      </c>
      <c r="K897" s="184"/>
      <c r="L897" s="187" t="str">
        <f t="shared" si="27"/>
        <v>700.701010.6251.00000.000.0000.0000.000.0000.0000</v>
      </c>
      <c r="M897" s="187" t="s">
        <v>1936</v>
      </c>
      <c r="N897" s="191">
        <v>700</v>
      </c>
      <c r="O897" s="189">
        <v>701010</v>
      </c>
      <c r="P897" s="195" t="s">
        <v>6906</v>
      </c>
      <c r="Q897" s="191" t="s">
        <v>2334</v>
      </c>
      <c r="R897" s="195" t="s">
        <v>2178</v>
      </c>
      <c r="S897" s="191" t="s">
        <v>2202</v>
      </c>
      <c r="T897" s="191" t="s">
        <v>2202</v>
      </c>
      <c r="U897" s="190" t="s">
        <v>2178</v>
      </c>
      <c r="V897" s="167" t="s">
        <v>2202</v>
      </c>
      <c r="W897" s="167" t="s">
        <v>2202</v>
      </c>
      <c r="X897" s="170" t="s">
        <v>6671</v>
      </c>
      <c r="Y897" s="170" t="s">
        <v>6021</v>
      </c>
      <c r="Z897" s="170" t="s">
        <v>6671</v>
      </c>
      <c r="AB897" s="184" t="s">
        <v>7010</v>
      </c>
      <c r="AC897" s="186" t="s">
        <v>2202</v>
      </c>
      <c r="AD897" s="170">
        <f>VLOOKUP(O897,CSAcctMap!A:B,2,FALSE)</f>
        <v>656100</v>
      </c>
      <c r="AE897" s="170" t="str">
        <f ca="1">VLOOKUP(AD897,CSAcctMap!B:F,5,FALSE)</f>
        <v>Depreciation Expense</v>
      </c>
    </row>
    <row r="898" spans="1:31" x14ac:dyDescent="0.2">
      <c r="A898" s="170" t="str">
        <f t="shared" si="26"/>
        <v>700.656300.0000.00000.000.000.000</v>
      </c>
      <c r="B898" s="184" t="s">
        <v>7011</v>
      </c>
      <c r="C898" s="185" t="s">
        <v>4649</v>
      </c>
      <c r="D898" s="186" t="s">
        <v>4146</v>
      </c>
      <c r="E898" s="186" t="s">
        <v>2202</v>
      </c>
      <c r="F898" s="186" t="s">
        <v>2334</v>
      </c>
      <c r="G898" s="186" t="s">
        <v>2178</v>
      </c>
      <c r="H898" s="186" t="s">
        <v>2178</v>
      </c>
      <c r="I898" s="186" t="s">
        <v>2178</v>
      </c>
      <c r="J898" s="186" t="s">
        <v>1214</v>
      </c>
      <c r="K898" s="184"/>
      <c r="L898" s="187" t="str">
        <f t="shared" si="27"/>
        <v>700.702010.6251.00000.000.0000.0000.000.0000.0000</v>
      </c>
      <c r="M898" s="187" t="s">
        <v>1940</v>
      </c>
      <c r="N898" s="191">
        <v>700</v>
      </c>
      <c r="O898" s="189">
        <v>702010</v>
      </c>
      <c r="P898" s="195" t="s">
        <v>6906</v>
      </c>
      <c r="Q898" s="191" t="s">
        <v>2334</v>
      </c>
      <c r="R898" s="195" t="s">
        <v>2178</v>
      </c>
      <c r="S898" s="191" t="s">
        <v>2202</v>
      </c>
      <c r="T898" s="191" t="s">
        <v>2202</v>
      </c>
      <c r="U898" s="190" t="s">
        <v>2178</v>
      </c>
      <c r="V898" s="167" t="s">
        <v>2202</v>
      </c>
      <c r="W898" s="167" t="s">
        <v>2202</v>
      </c>
      <c r="X898" s="170" t="s">
        <v>6671</v>
      </c>
      <c r="Y898" s="170" t="s">
        <v>6023</v>
      </c>
      <c r="Z898" s="170" t="s">
        <v>6671</v>
      </c>
      <c r="AB898" s="184" t="s">
        <v>7011</v>
      </c>
      <c r="AC898" s="186" t="s">
        <v>2202</v>
      </c>
      <c r="AD898" s="170">
        <f>VLOOKUP(O898,CSAcctMap!A:B,2,FALSE)</f>
        <v>656400</v>
      </c>
      <c r="AE898" s="170" t="str">
        <f ca="1">VLOOKUP(AD898,CSAcctMap!B:F,5,FALSE)</f>
        <v>Amortization Expense-Intangibles</v>
      </c>
    </row>
    <row r="899" spans="1:31" x14ac:dyDescent="0.2">
      <c r="A899" s="170" t="str">
        <f t="shared" si="26"/>
        <v>700.656400.0000.00000.000.000.000</v>
      </c>
      <c r="B899" s="184" t="s">
        <v>7012</v>
      </c>
      <c r="C899" s="185" t="s">
        <v>4649</v>
      </c>
      <c r="D899" s="186" t="s">
        <v>4147</v>
      </c>
      <c r="E899" s="186" t="s">
        <v>2202</v>
      </c>
      <c r="F899" s="186" t="s">
        <v>2334</v>
      </c>
      <c r="G899" s="186" t="s">
        <v>2178</v>
      </c>
      <c r="H899" s="186" t="s">
        <v>2178</v>
      </c>
      <c r="I899" s="186" t="s">
        <v>2178</v>
      </c>
      <c r="J899" s="186" t="s">
        <v>1214</v>
      </c>
      <c r="K899" s="184"/>
      <c r="L899" s="187" t="str">
        <f t="shared" si="27"/>
        <v>700.702010.6251.00000.000.0000.0000.000.0000.0000</v>
      </c>
      <c r="M899" s="187" t="s">
        <v>1940</v>
      </c>
      <c r="N899" s="191">
        <v>700</v>
      </c>
      <c r="O899" s="189">
        <v>702010</v>
      </c>
      <c r="P899" s="195" t="s">
        <v>6906</v>
      </c>
      <c r="Q899" s="191" t="s">
        <v>2334</v>
      </c>
      <c r="R899" s="195" t="s">
        <v>2178</v>
      </c>
      <c r="S899" s="191" t="s">
        <v>2202</v>
      </c>
      <c r="T899" s="191" t="s">
        <v>2202</v>
      </c>
      <c r="U899" s="190" t="s">
        <v>2178</v>
      </c>
      <c r="V899" s="167" t="s">
        <v>2202</v>
      </c>
      <c r="W899" s="167" t="s">
        <v>2202</v>
      </c>
      <c r="X899" s="170" t="s">
        <v>6671</v>
      </c>
      <c r="Y899" s="170" t="s">
        <v>6023</v>
      </c>
      <c r="Z899" s="170" t="s">
        <v>6671</v>
      </c>
      <c r="AB899" s="184" t="s">
        <v>7012</v>
      </c>
      <c r="AC899" s="186" t="s">
        <v>2202</v>
      </c>
      <c r="AD899" s="170">
        <f>VLOOKUP(O899,CSAcctMap!A:B,2,FALSE)</f>
        <v>656400</v>
      </c>
      <c r="AE899" s="170" t="str">
        <f ca="1">VLOOKUP(AD899,CSAcctMap!B:F,5,FALSE)</f>
        <v>Amortization Expense-Intangibles</v>
      </c>
    </row>
    <row r="900" spans="1:31" x14ac:dyDescent="0.2">
      <c r="A900" s="170" t="str">
        <f t="shared" si="26"/>
        <v>700.656800.0000.00000.000.000.000</v>
      </c>
      <c r="B900" s="184" t="s">
        <v>7013</v>
      </c>
      <c r="C900" s="185" t="s">
        <v>4649</v>
      </c>
      <c r="D900" s="186" t="s">
        <v>6237</v>
      </c>
      <c r="E900" s="186" t="s">
        <v>2202</v>
      </c>
      <c r="F900" s="186" t="s">
        <v>2334</v>
      </c>
      <c r="G900" s="186" t="s">
        <v>2178</v>
      </c>
      <c r="H900" s="186" t="s">
        <v>2178</v>
      </c>
      <c r="I900" s="186" t="s">
        <v>2178</v>
      </c>
      <c r="J900" s="186" t="s">
        <v>1214</v>
      </c>
      <c r="K900" s="184"/>
      <c r="L900" s="187" t="str">
        <f t="shared" si="27"/>
        <v>700.702010.6251.00000.000.0000.0000.000.0000.0000</v>
      </c>
      <c r="M900" s="187" t="s">
        <v>1940</v>
      </c>
      <c r="N900" s="191">
        <v>700</v>
      </c>
      <c r="O900" s="189">
        <v>702010</v>
      </c>
      <c r="P900" s="195" t="s">
        <v>6906</v>
      </c>
      <c r="Q900" s="191" t="s">
        <v>2334</v>
      </c>
      <c r="R900" s="195" t="s">
        <v>2178</v>
      </c>
      <c r="S900" s="191" t="s">
        <v>2202</v>
      </c>
      <c r="T900" s="191" t="s">
        <v>2202</v>
      </c>
      <c r="U900" s="190" t="s">
        <v>2178</v>
      </c>
      <c r="V900" s="167" t="s">
        <v>2202</v>
      </c>
      <c r="W900" s="167" t="s">
        <v>2202</v>
      </c>
      <c r="X900" s="170" t="s">
        <v>6671</v>
      </c>
      <c r="Y900" s="170" t="s">
        <v>6023</v>
      </c>
      <c r="Z900" s="170" t="s">
        <v>6671</v>
      </c>
      <c r="AB900" s="184" t="s">
        <v>7013</v>
      </c>
      <c r="AC900" s="186" t="s">
        <v>2202</v>
      </c>
      <c r="AD900" s="170">
        <f>VLOOKUP(O900,CSAcctMap!A:B,2,FALSE)</f>
        <v>656400</v>
      </c>
      <c r="AE900" s="170" t="str">
        <f ca="1">VLOOKUP(AD900,CSAcctMap!B:F,5,FALSE)</f>
        <v>Amortization Expense-Intangibles</v>
      </c>
    </row>
    <row r="901" spans="1:31" x14ac:dyDescent="0.2">
      <c r="A901" s="170" t="str">
        <f t="shared" si="26"/>
        <v>700.722000.0000.00000.000.000.000</v>
      </c>
      <c r="B901" s="184" t="s">
        <v>7014</v>
      </c>
      <c r="C901" s="185" t="s">
        <v>4649</v>
      </c>
      <c r="D901" s="186" t="s">
        <v>65</v>
      </c>
      <c r="E901" s="186" t="s">
        <v>2202</v>
      </c>
      <c r="F901" s="186" t="s">
        <v>2334</v>
      </c>
      <c r="G901" s="186" t="s">
        <v>2178</v>
      </c>
      <c r="H901" s="186" t="s">
        <v>2178</v>
      </c>
      <c r="I901" s="186" t="s">
        <v>2178</v>
      </c>
      <c r="J901" s="186" t="s">
        <v>1214</v>
      </c>
      <c r="K901" s="184"/>
      <c r="L901" s="187" t="str">
        <f t="shared" si="27"/>
        <v>700.880010.6251.00000.000.0000.0000.000.0000.0000</v>
      </c>
      <c r="M901" s="187" t="s">
        <v>5816</v>
      </c>
      <c r="N901" s="191">
        <v>700</v>
      </c>
      <c r="O901" s="189">
        <v>880010</v>
      </c>
      <c r="P901" s="195" t="s">
        <v>6906</v>
      </c>
      <c r="Q901" s="191" t="s">
        <v>2334</v>
      </c>
      <c r="R901" s="195" t="s">
        <v>2178</v>
      </c>
      <c r="S901" s="191" t="s">
        <v>2202</v>
      </c>
      <c r="T901" s="191" t="s">
        <v>2202</v>
      </c>
      <c r="U901" s="190" t="s">
        <v>2178</v>
      </c>
      <c r="V901" s="167" t="s">
        <v>2202</v>
      </c>
      <c r="W901" s="167" t="s">
        <v>2202</v>
      </c>
      <c r="X901" s="170" t="s">
        <v>6671</v>
      </c>
      <c r="Y901" s="170" t="s">
        <v>7015</v>
      </c>
      <c r="Z901" s="170" t="s">
        <v>6671</v>
      </c>
      <c r="AB901" s="184" t="s">
        <v>7014</v>
      </c>
      <c r="AC901" s="186" t="s">
        <v>2202</v>
      </c>
      <c r="AD901" s="170">
        <f>VLOOKUP(O901,CSAcctMap!A:B,2,FALSE)</f>
        <v>722000</v>
      </c>
      <c r="AE901" s="170" t="str">
        <f ca="1">VLOOKUP(AD901,CSAcctMap!B:F,5,FALSE)</f>
        <v>Curr Op Federal Income Taxes</v>
      </c>
    </row>
    <row r="902" spans="1:31" x14ac:dyDescent="0.2">
      <c r="A902" s="170" t="str">
        <f t="shared" si="26"/>
        <v>700.722000.0230.00000.000.000.000</v>
      </c>
      <c r="B902" s="184" t="s">
        <v>7014</v>
      </c>
      <c r="C902" s="185" t="s">
        <v>4649</v>
      </c>
      <c r="D902" s="186" t="s">
        <v>65</v>
      </c>
      <c r="E902" s="186" t="s">
        <v>4063</v>
      </c>
      <c r="F902" s="186" t="s">
        <v>2334</v>
      </c>
      <c r="G902" s="186" t="s">
        <v>2178</v>
      </c>
      <c r="H902" s="186" t="s">
        <v>2178</v>
      </c>
      <c r="I902" s="186" t="s">
        <v>2178</v>
      </c>
      <c r="J902" s="186" t="s">
        <v>362</v>
      </c>
      <c r="K902" s="184"/>
      <c r="L902" s="187" t="str">
        <f t="shared" si="27"/>
        <v>700.880010.0230.00000.000.0000.0000.000.0000.0000</v>
      </c>
      <c r="M902" s="187" t="s">
        <v>5816</v>
      </c>
      <c r="N902" s="191">
        <v>700</v>
      </c>
      <c r="O902" s="189">
        <v>880010</v>
      </c>
      <c r="P902" s="195" t="s">
        <v>4063</v>
      </c>
      <c r="Q902" s="191" t="s">
        <v>2334</v>
      </c>
      <c r="R902" s="195" t="s">
        <v>2178</v>
      </c>
      <c r="S902" s="191" t="s">
        <v>2202</v>
      </c>
      <c r="T902" s="191" t="s">
        <v>2202</v>
      </c>
      <c r="U902" s="190" t="s">
        <v>2178</v>
      </c>
      <c r="V902" s="167" t="s">
        <v>2202</v>
      </c>
      <c r="W902" s="167" t="s">
        <v>2202</v>
      </c>
      <c r="X902" s="170" t="s">
        <v>6693</v>
      </c>
      <c r="Y902" s="170" t="s">
        <v>7015</v>
      </c>
      <c r="Z902" s="170" t="s">
        <v>6671</v>
      </c>
      <c r="AB902" s="184" t="s">
        <v>7014</v>
      </c>
      <c r="AC902" s="186" t="s">
        <v>4063</v>
      </c>
      <c r="AD902" s="170">
        <f>VLOOKUP(O902,CSAcctMap!A:B,2,FALSE)</f>
        <v>722000</v>
      </c>
      <c r="AE902" s="170" t="str">
        <f ca="1">VLOOKUP(AD902,CSAcctMap!B:F,5,FALSE)</f>
        <v>Curr Op Federal Income Taxes</v>
      </c>
    </row>
    <row r="903" spans="1:31" x14ac:dyDescent="0.2">
      <c r="A903" s="170" t="str">
        <f t="shared" si="26"/>
        <v>700.723000.0000.00000.010.000.000</v>
      </c>
      <c r="B903" s="184" t="s">
        <v>7016</v>
      </c>
      <c r="C903" s="185" t="s">
        <v>4649</v>
      </c>
      <c r="D903" s="186" t="s">
        <v>66</v>
      </c>
      <c r="E903" s="186" t="s">
        <v>2202</v>
      </c>
      <c r="F903" s="186" t="s">
        <v>2334</v>
      </c>
      <c r="G903" s="186" t="s">
        <v>2179</v>
      </c>
      <c r="H903" s="186" t="s">
        <v>2178</v>
      </c>
      <c r="I903" s="186" t="s">
        <v>2178</v>
      </c>
      <c r="J903" s="186" t="s">
        <v>1214</v>
      </c>
      <c r="K903" s="184"/>
      <c r="L903" s="187" t="str">
        <f t="shared" si="27"/>
        <v>700.880012.6251.00000.001.0000.0000.000.0000.0000</v>
      </c>
      <c r="M903" s="187" t="s">
        <v>5817</v>
      </c>
      <c r="N903" s="191">
        <v>700</v>
      </c>
      <c r="O903" s="189">
        <v>880012</v>
      </c>
      <c r="P903" s="195" t="s">
        <v>6906</v>
      </c>
      <c r="Q903" s="191" t="s">
        <v>2334</v>
      </c>
      <c r="R903" s="195" t="s">
        <v>3778</v>
      </c>
      <c r="S903" s="191" t="s">
        <v>2202</v>
      </c>
      <c r="T903" s="191" t="s">
        <v>2202</v>
      </c>
      <c r="U903" s="190" t="s">
        <v>2178</v>
      </c>
      <c r="V903" s="167" t="s">
        <v>2202</v>
      </c>
      <c r="W903" s="167" t="s">
        <v>2202</v>
      </c>
      <c r="X903" s="170" t="s">
        <v>6671</v>
      </c>
      <c r="Y903" s="170" t="s">
        <v>7015</v>
      </c>
      <c r="Z903" s="170" t="s">
        <v>6671</v>
      </c>
      <c r="AB903" s="184" t="s">
        <v>7016</v>
      </c>
      <c r="AC903" s="186" t="s">
        <v>2202</v>
      </c>
      <c r="AD903" s="170">
        <f>VLOOKUP(O903,CSAcctMap!A:B,2,FALSE)</f>
        <v>723000</v>
      </c>
      <c r="AE903" s="170" t="str">
        <f ca="1">VLOOKUP(AD903,CSAcctMap!B:F,5,FALSE)</f>
        <v>Curr Op State Income Taxes</v>
      </c>
    </row>
    <row r="904" spans="1:31" x14ac:dyDescent="0.2">
      <c r="A904" s="170" t="str">
        <f t="shared" si="26"/>
        <v>700.723000.0000.00000.100.000.000</v>
      </c>
      <c r="B904" s="184" t="s">
        <v>7016</v>
      </c>
      <c r="C904" s="185" t="s">
        <v>4649</v>
      </c>
      <c r="D904" s="186" t="s">
        <v>66</v>
      </c>
      <c r="E904" s="186" t="s">
        <v>2202</v>
      </c>
      <c r="F904" s="186" t="s">
        <v>2334</v>
      </c>
      <c r="G904" s="186" t="s">
        <v>555</v>
      </c>
      <c r="H904" s="186" t="s">
        <v>2178</v>
      </c>
      <c r="I904" s="186" t="s">
        <v>2178</v>
      </c>
      <c r="J904" s="186" t="s">
        <v>1214</v>
      </c>
      <c r="K904" s="184"/>
      <c r="L904" s="187" t="str">
        <f t="shared" si="27"/>
        <v>700.880012.6251.00000.010.0000.0000.000.0000.0000</v>
      </c>
      <c r="M904" s="187" t="s">
        <v>5817</v>
      </c>
      <c r="N904" s="191">
        <v>700</v>
      </c>
      <c r="O904" s="189">
        <v>880012</v>
      </c>
      <c r="P904" s="195" t="s">
        <v>6906</v>
      </c>
      <c r="Q904" s="191" t="s">
        <v>2334</v>
      </c>
      <c r="R904" s="195" t="s">
        <v>2179</v>
      </c>
      <c r="S904" s="191" t="s">
        <v>2202</v>
      </c>
      <c r="T904" s="191" t="s">
        <v>2202</v>
      </c>
      <c r="U904" s="190" t="s">
        <v>2178</v>
      </c>
      <c r="V904" s="167" t="s">
        <v>2202</v>
      </c>
      <c r="W904" s="167" t="s">
        <v>2202</v>
      </c>
      <c r="X904" s="170" t="s">
        <v>6671</v>
      </c>
      <c r="Y904" s="170" t="s">
        <v>7015</v>
      </c>
      <c r="Z904" s="170" t="s">
        <v>6671</v>
      </c>
      <c r="AB904" s="184" t="s">
        <v>7016</v>
      </c>
      <c r="AC904" s="186" t="s">
        <v>2202</v>
      </c>
      <c r="AD904" s="170">
        <f>VLOOKUP(O904,CSAcctMap!A:B,2,FALSE)</f>
        <v>723000</v>
      </c>
      <c r="AE904" s="170" t="str">
        <f ca="1">VLOOKUP(AD904,CSAcctMap!B:F,5,FALSE)</f>
        <v>Curr Op State Income Taxes</v>
      </c>
    </row>
    <row r="905" spans="1:31" x14ac:dyDescent="0.2">
      <c r="A905" s="170" t="str">
        <f t="shared" ref="A905:A954" si="28">CONCATENATE(C905,".",D905,".",E905,".",F905,".",G905,".",H905,".",I905)</f>
        <v>700.723000.0000.00000.190.000.000</v>
      </c>
      <c r="B905" s="184" t="s">
        <v>7016</v>
      </c>
      <c r="C905" s="185" t="s">
        <v>4649</v>
      </c>
      <c r="D905" s="186" t="s">
        <v>66</v>
      </c>
      <c r="E905" s="186" t="s">
        <v>2202</v>
      </c>
      <c r="F905" s="186" t="s">
        <v>2334</v>
      </c>
      <c r="G905" s="186" t="s">
        <v>4065</v>
      </c>
      <c r="H905" s="186" t="s">
        <v>2178</v>
      </c>
      <c r="I905" s="186" t="s">
        <v>2178</v>
      </c>
      <c r="J905" s="186" t="s">
        <v>1214</v>
      </c>
      <c r="K905" s="184"/>
      <c r="L905" s="187" t="str">
        <f t="shared" ref="L905:L954" si="29">CONCATENATE(N905,".",O905,".",P905,".",Q905,".",R905,".",S905,".",T905,".",U905,".",V905,".",W905)</f>
        <v>700.880012.6251.00000.019.0000.0000.000.0000.0000</v>
      </c>
      <c r="M905" s="187" t="s">
        <v>5817</v>
      </c>
      <c r="N905" s="191">
        <v>700</v>
      </c>
      <c r="O905" s="189">
        <v>880012</v>
      </c>
      <c r="P905" s="195" t="s">
        <v>6906</v>
      </c>
      <c r="Q905" s="191" t="s">
        <v>2334</v>
      </c>
      <c r="R905" s="195" t="s">
        <v>6578</v>
      </c>
      <c r="S905" s="191" t="s">
        <v>2202</v>
      </c>
      <c r="T905" s="191" t="s">
        <v>2202</v>
      </c>
      <c r="U905" s="190" t="s">
        <v>2178</v>
      </c>
      <c r="V905" s="167" t="s">
        <v>2202</v>
      </c>
      <c r="W905" s="167" t="s">
        <v>2202</v>
      </c>
      <c r="X905" s="170" t="s">
        <v>6671</v>
      </c>
      <c r="Y905" s="170" t="s">
        <v>7015</v>
      </c>
      <c r="Z905" s="170" t="s">
        <v>6671</v>
      </c>
      <c r="AB905" s="184" t="s">
        <v>7016</v>
      </c>
      <c r="AC905" s="186" t="s">
        <v>2202</v>
      </c>
      <c r="AD905" s="170">
        <f>VLOOKUP(O905,CSAcctMap!A:B,2,FALSE)</f>
        <v>723000</v>
      </c>
      <c r="AE905" s="170" t="str">
        <f ca="1">VLOOKUP(AD905,CSAcctMap!B:F,5,FALSE)</f>
        <v>Curr Op State Income Taxes</v>
      </c>
    </row>
    <row r="906" spans="1:31" x14ac:dyDescent="0.2">
      <c r="A906" s="170" t="str">
        <f t="shared" si="28"/>
        <v>700.723000.0000.00000.250.000.000</v>
      </c>
      <c r="B906" s="184" t="s">
        <v>7016</v>
      </c>
      <c r="C906" s="185" t="s">
        <v>4649</v>
      </c>
      <c r="D906" s="186" t="s">
        <v>66</v>
      </c>
      <c r="E906" s="186" t="s">
        <v>2202</v>
      </c>
      <c r="F906" s="186" t="s">
        <v>2334</v>
      </c>
      <c r="G906" s="186" t="s">
        <v>4648</v>
      </c>
      <c r="H906" s="186" t="s">
        <v>2178</v>
      </c>
      <c r="I906" s="186" t="s">
        <v>2178</v>
      </c>
      <c r="J906" s="186" t="s">
        <v>1214</v>
      </c>
      <c r="K906" s="184"/>
      <c r="L906" s="187" t="str">
        <f t="shared" si="29"/>
        <v>700.880012.6251.00000.025.0000.0000.000.0000.0000</v>
      </c>
      <c r="M906" s="187" t="s">
        <v>5817</v>
      </c>
      <c r="N906" s="191">
        <v>700</v>
      </c>
      <c r="O906" s="189">
        <v>880012</v>
      </c>
      <c r="P906" s="195" t="s">
        <v>6906</v>
      </c>
      <c r="Q906" s="191" t="s">
        <v>2334</v>
      </c>
      <c r="R906" s="195" t="s">
        <v>6692</v>
      </c>
      <c r="S906" s="191" t="s">
        <v>2202</v>
      </c>
      <c r="T906" s="191" t="s">
        <v>2202</v>
      </c>
      <c r="U906" s="190" t="s">
        <v>2178</v>
      </c>
      <c r="V906" s="167" t="s">
        <v>2202</v>
      </c>
      <c r="W906" s="167" t="s">
        <v>2202</v>
      </c>
      <c r="X906" s="170" t="s">
        <v>6671</v>
      </c>
      <c r="Y906" s="170" t="s">
        <v>7015</v>
      </c>
      <c r="Z906" s="170" t="s">
        <v>6671</v>
      </c>
      <c r="AB906" s="184" t="s">
        <v>7016</v>
      </c>
      <c r="AC906" s="186" t="s">
        <v>2202</v>
      </c>
      <c r="AD906" s="170">
        <f>VLOOKUP(O906,CSAcctMap!A:B,2,FALSE)</f>
        <v>723000</v>
      </c>
      <c r="AE906" s="170" t="str">
        <f ca="1">VLOOKUP(AD906,CSAcctMap!B:F,5,FALSE)</f>
        <v>Curr Op State Income Taxes</v>
      </c>
    </row>
    <row r="907" spans="1:31" x14ac:dyDescent="0.2">
      <c r="A907" s="170" t="str">
        <f t="shared" si="28"/>
        <v>700.723000.0000.00000.430.000.000</v>
      </c>
      <c r="B907" s="184" t="s">
        <v>7016</v>
      </c>
      <c r="C907" s="185" t="s">
        <v>4649</v>
      </c>
      <c r="D907" s="186" t="s">
        <v>66</v>
      </c>
      <c r="E907" s="186" t="s">
        <v>2202</v>
      </c>
      <c r="F907" s="186" t="s">
        <v>2334</v>
      </c>
      <c r="G907" s="186" t="s">
        <v>1565</v>
      </c>
      <c r="H907" s="186" t="s">
        <v>2178</v>
      </c>
      <c r="I907" s="186" t="s">
        <v>2178</v>
      </c>
      <c r="J907" s="186" t="s">
        <v>1214</v>
      </c>
      <c r="K907" s="184"/>
      <c r="L907" s="187" t="str">
        <f t="shared" si="29"/>
        <v>700.880012.6251.00000.043.0000.0000.000.0000.0000</v>
      </c>
      <c r="M907" s="187" t="s">
        <v>5817</v>
      </c>
      <c r="N907" s="191">
        <v>700</v>
      </c>
      <c r="O907" s="189">
        <v>880012</v>
      </c>
      <c r="P907" s="195" t="s">
        <v>6906</v>
      </c>
      <c r="Q907" s="191" t="s">
        <v>2334</v>
      </c>
      <c r="R907" s="195" t="s">
        <v>6755</v>
      </c>
      <c r="S907" s="191" t="s">
        <v>2202</v>
      </c>
      <c r="T907" s="191" t="s">
        <v>2202</v>
      </c>
      <c r="U907" s="190" t="s">
        <v>2178</v>
      </c>
      <c r="V907" s="167" t="s">
        <v>2202</v>
      </c>
      <c r="W907" s="167" t="s">
        <v>2202</v>
      </c>
      <c r="X907" s="170" t="s">
        <v>6671</v>
      </c>
      <c r="Y907" s="170" t="s">
        <v>7015</v>
      </c>
      <c r="Z907" s="170" t="s">
        <v>6671</v>
      </c>
      <c r="AB907" s="184" t="s">
        <v>7016</v>
      </c>
      <c r="AC907" s="186" t="s">
        <v>2202</v>
      </c>
      <c r="AD907" s="170">
        <f>VLOOKUP(O907,CSAcctMap!A:B,2,FALSE)</f>
        <v>723000</v>
      </c>
      <c r="AE907" s="170" t="str">
        <f ca="1">VLOOKUP(AD907,CSAcctMap!B:F,5,FALSE)</f>
        <v>Curr Op State Income Taxes</v>
      </c>
    </row>
    <row r="908" spans="1:31" x14ac:dyDescent="0.2">
      <c r="A908" s="170" t="str">
        <f t="shared" si="28"/>
        <v>700.723000.0230.00000.010.000.000</v>
      </c>
      <c r="B908" s="184" t="s">
        <v>7016</v>
      </c>
      <c r="C908" s="185" t="s">
        <v>4649</v>
      </c>
      <c r="D908" s="186" t="s">
        <v>66</v>
      </c>
      <c r="E908" s="186" t="s">
        <v>4063</v>
      </c>
      <c r="F908" s="186" t="s">
        <v>2334</v>
      </c>
      <c r="G908" s="186" t="s">
        <v>2179</v>
      </c>
      <c r="H908" s="186" t="s">
        <v>2178</v>
      </c>
      <c r="I908" s="186" t="s">
        <v>2178</v>
      </c>
      <c r="J908" s="186" t="s">
        <v>362</v>
      </c>
      <c r="K908" s="184"/>
      <c r="L908" s="187" t="str">
        <f t="shared" si="29"/>
        <v>700.880012.0230.00000.001.0000.0000.000.0000.0000</v>
      </c>
      <c r="M908" s="187" t="s">
        <v>5817</v>
      </c>
      <c r="N908" s="191">
        <v>700</v>
      </c>
      <c r="O908" s="189">
        <v>880012</v>
      </c>
      <c r="P908" s="195" t="s">
        <v>4063</v>
      </c>
      <c r="Q908" s="191" t="s">
        <v>2334</v>
      </c>
      <c r="R908" s="195" t="s">
        <v>3778</v>
      </c>
      <c r="S908" s="191" t="s">
        <v>2202</v>
      </c>
      <c r="T908" s="191" t="s">
        <v>2202</v>
      </c>
      <c r="U908" s="190" t="s">
        <v>2178</v>
      </c>
      <c r="V908" s="167" t="s">
        <v>2202</v>
      </c>
      <c r="W908" s="167" t="s">
        <v>2202</v>
      </c>
      <c r="X908" s="170" t="s">
        <v>6693</v>
      </c>
      <c r="Y908" s="170" t="s">
        <v>7015</v>
      </c>
      <c r="Z908" s="170" t="s">
        <v>6671</v>
      </c>
      <c r="AB908" s="184" t="s">
        <v>7016</v>
      </c>
      <c r="AC908" s="186" t="s">
        <v>4063</v>
      </c>
      <c r="AD908" s="170">
        <f>VLOOKUP(O908,CSAcctMap!A:B,2,FALSE)</f>
        <v>723000</v>
      </c>
      <c r="AE908" s="170" t="str">
        <f ca="1">VLOOKUP(AD908,CSAcctMap!B:F,5,FALSE)</f>
        <v>Curr Op State Income Taxes</v>
      </c>
    </row>
    <row r="909" spans="1:31" x14ac:dyDescent="0.2">
      <c r="A909" s="170" t="str">
        <f t="shared" si="28"/>
        <v>700.723000.0230.00000.100.000.000</v>
      </c>
      <c r="B909" s="184" t="s">
        <v>7016</v>
      </c>
      <c r="C909" s="185" t="s">
        <v>4649</v>
      </c>
      <c r="D909" s="186" t="s">
        <v>66</v>
      </c>
      <c r="E909" s="186" t="s">
        <v>4063</v>
      </c>
      <c r="F909" s="186" t="s">
        <v>2334</v>
      </c>
      <c r="G909" s="186" t="s">
        <v>555</v>
      </c>
      <c r="H909" s="186" t="s">
        <v>2178</v>
      </c>
      <c r="I909" s="186" t="s">
        <v>2178</v>
      </c>
      <c r="J909" s="186" t="s">
        <v>362</v>
      </c>
      <c r="K909" s="184"/>
      <c r="L909" s="187" t="str">
        <f t="shared" si="29"/>
        <v>700.880012.0230.00000.010.0000.0000.000.0000.0000</v>
      </c>
      <c r="M909" s="187" t="s">
        <v>5817</v>
      </c>
      <c r="N909" s="191">
        <v>700</v>
      </c>
      <c r="O909" s="189">
        <v>880012</v>
      </c>
      <c r="P909" s="195" t="s">
        <v>4063</v>
      </c>
      <c r="Q909" s="191" t="s">
        <v>2334</v>
      </c>
      <c r="R909" s="195" t="s">
        <v>2179</v>
      </c>
      <c r="S909" s="191" t="s">
        <v>2202</v>
      </c>
      <c r="T909" s="191" t="s">
        <v>2202</v>
      </c>
      <c r="U909" s="190" t="s">
        <v>2178</v>
      </c>
      <c r="V909" s="167" t="s">
        <v>2202</v>
      </c>
      <c r="W909" s="167" t="s">
        <v>2202</v>
      </c>
      <c r="X909" s="170" t="s">
        <v>6693</v>
      </c>
      <c r="Y909" s="170" t="s">
        <v>7015</v>
      </c>
      <c r="Z909" s="170" t="s">
        <v>6671</v>
      </c>
      <c r="AB909" s="184" t="s">
        <v>7016</v>
      </c>
      <c r="AC909" s="186" t="s">
        <v>4063</v>
      </c>
      <c r="AD909" s="170">
        <f>VLOOKUP(O909,CSAcctMap!A:B,2,FALSE)</f>
        <v>723000</v>
      </c>
      <c r="AE909" s="170" t="str">
        <f ca="1">VLOOKUP(AD909,CSAcctMap!B:F,5,FALSE)</f>
        <v>Curr Op State Income Taxes</v>
      </c>
    </row>
    <row r="910" spans="1:31" x14ac:dyDescent="0.2">
      <c r="A910" s="170" t="str">
        <f t="shared" si="28"/>
        <v>700.723000.0230.00000.250.000.000</v>
      </c>
      <c r="B910" s="184" t="s">
        <v>7016</v>
      </c>
      <c r="C910" s="185" t="s">
        <v>4649</v>
      </c>
      <c r="D910" s="186" t="s">
        <v>66</v>
      </c>
      <c r="E910" s="186" t="s">
        <v>4063</v>
      </c>
      <c r="F910" s="186" t="s">
        <v>2334</v>
      </c>
      <c r="G910" s="186" t="s">
        <v>4648</v>
      </c>
      <c r="H910" s="186" t="s">
        <v>2178</v>
      </c>
      <c r="I910" s="186" t="s">
        <v>2178</v>
      </c>
      <c r="J910" s="186" t="s">
        <v>362</v>
      </c>
      <c r="K910" s="184"/>
      <c r="L910" s="187" t="str">
        <f t="shared" si="29"/>
        <v>700.880012.0230.00000.025.0000.0000.000.0000.0000</v>
      </c>
      <c r="M910" s="187" t="s">
        <v>5817</v>
      </c>
      <c r="N910" s="191">
        <v>700</v>
      </c>
      <c r="O910" s="189">
        <v>880012</v>
      </c>
      <c r="P910" s="195" t="s">
        <v>4063</v>
      </c>
      <c r="Q910" s="191" t="s">
        <v>2334</v>
      </c>
      <c r="R910" s="195" t="s">
        <v>6692</v>
      </c>
      <c r="S910" s="191" t="s">
        <v>2202</v>
      </c>
      <c r="T910" s="191" t="s">
        <v>2202</v>
      </c>
      <c r="U910" s="190" t="s">
        <v>2178</v>
      </c>
      <c r="V910" s="167" t="s">
        <v>2202</v>
      </c>
      <c r="W910" s="167" t="s">
        <v>2202</v>
      </c>
      <c r="X910" s="170" t="s">
        <v>6693</v>
      </c>
      <c r="Y910" s="170" t="s">
        <v>7015</v>
      </c>
      <c r="Z910" s="170" t="s">
        <v>6671</v>
      </c>
      <c r="AB910" s="184" t="s">
        <v>7016</v>
      </c>
      <c r="AC910" s="186" t="s">
        <v>4063</v>
      </c>
      <c r="AD910" s="170">
        <f>VLOOKUP(O910,CSAcctMap!A:B,2,FALSE)</f>
        <v>723000</v>
      </c>
      <c r="AE910" s="170" t="str">
        <f ca="1">VLOOKUP(AD910,CSAcctMap!B:F,5,FALSE)</f>
        <v>Curr Op State Income Taxes</v>
      </c>
    </row>
    <row r="911" spans="1:31" x14ac:dyDescent="0.2">
      <c r="A911" s="170" t="str">
        <f t="shared" si="28"/>
        <v>700.723000.0230.00000.430.000.000</v>
      </c>
      <c r="B911" s="184" t="s">
        <v>7016</v>
      </c>
      <c r="C911" s="185" t="s">
        <v>4649</v>
      </c>
      <c r="D911" s="186" t="s">
        <v>66</v>
      </c>
      <c r="E911" s="186" t="s">
        <v>4063</v>
      </c>
      <c r="F911" s="186" t="s">
        <v>2334</v>
      </c>
      <c r="G911" s="186" t="s">
        <v>1565</v>
      </c>
      <c r="H911" s="186" t="s">
        <v>2178</v>
      </c>
      <c r="I911" s="186" t="s">
        <v>2178</v>
      </c>
      <c r="J911" s="186" t="s">
        <v>362</v>
      </c>
      <c r="K911" s="184"/>
      <c r="L911" s="187" t="str">
        <f t="shared" si="29"/>
        <v>700.880012.0230.00000.043.0000.0000.000.0000.0000</v>
      </c>
      <c r="M911" s="187" t="s">
        <v>5817</v>
      </c>
      <c r="N911" s="191">
        <v>700</v>
      </c>
      <c r="O911" s="189">
        <v>880012</v>
      </c>
      <c r="P911" s="195" t="s">
        <v>4063</v>
      </c>
      <c r="Q911" s="191" t="s">
        <v>2334</v>
      </c>
      <c r="R911" s="195" t="s">
        <v>6755</v>
      </c>
      <c r="S911" s="191" t="s">
        <v>2202</v>
      </c>
      <c r="T911" s="191" t="s">
        <v>2202</v>
      </c>
      <c r="U911" s="190" t="s">
        <v>2178</v>
      </c>
      <c r="V911" s="167" t="s">
        <v>2202</v>
      </c>
      <c r="W911" s="167" t="s">
        <v>2202</v>
      </c>
      <c r="X911" s="170" t="s">
        <v>6693</v>
      </c>
      <c r="Y911" s="170" t="s">
        <v>7015</v>
      </c>
      <c r="Z911" s="170" t="s">
        <v>6671</v>
      </c>
      <c r="AB911" s="184" t="s">
        <v>7016</v>
      </c>
      <c r="AC911" s="186" t="s">
        <v>4063</v>
      </c>
      <c r="AD911" s="170">
        <f>VLOOKUP(O911,CSAcctMap!A:B,2,FALSE)</f>
        <v>723000</v>
      </c>
      <c r="AE911" s="170" t="str">
        <f ca="1">VLOOKUP(AD911,CSAcctMap!B:F,5,FALSE)</f>
        <v>Curr Op State Income Taxes</v>
      </c>
    </row>
    <row r="912" spans="1:31" x14ac:dyDescent="0.2">
      <c r="A912" s="170" t="str">
        <f t="shared" si="28"/>
        <v>700.723000.0230.00000.190.000.000</v>
      </c>
      <c r="B912" s="184" t="s">
        <v>7016</v>
      </c>
      <c r="C912" s="185" t="s">
        <v>4649</v>
      </c>
      <c r="D912" s="186" t="s">
        <v>66</v>
      </c>
      <c r="E912" s="186" t="s">
        <v>4063</v>
      </c>
      <c r="F912" s="186" t="s">
        <v>2334</v>
      </c>
      <c r="G912" s="186" t="s">
        <v>4065</v>
      </c>
      <c r="H912" s="186" t="s">
        <v>2178</v>
      </c>
      <c r="I912" s="186" t="s">
        <v>2178</v>
      </c>
      <c r="J912" s="186" t="s">
        <v>362</v>
      </c>
      <c r="K912" s="184"/>
      <c r="L912" s="187" t="str">
        <f t="shared" si="29"/>
        <v>700.880012.0230.00000.019.0000.0000.000.0000.0000</v>
      </c>
      <c r="M912" s="187" t="s">
        <v>5817</v>
      </c>
      <c r="N912" s="191">
        <v>700</v>
      </c>
      <c r="O912" s="189">
        <v>880012</v>
      </c>
      <c r="P912" s="195" t="s">
        <v>4063</v>
      </c>
      <c r="Q912" s="191" t="s">
        <v>2334</v>
      </c>
      <c r="R912" s="195" t="s">
        <v>6578</v>
      </c>
      <c r="S912" s="191" t="s">
        <v>2202</v>
      </c>
      <c r="T912" s="191" t="s">
        <v>2202</v>
      </c>
      <c r="U912" s="190" t="s">
        <v>2178</v>
      </c>
      <c r="V912" s="167" t="s">
        <v>2202</v>
      </c>
      <c r="W912" s="167" t="s">
        <v>2202</v>
      </c>
      <c r="X912" s="170" t="s">
        <v>6693</v>
      </c>
      <c r="Y912" s="170" t="s">
        <v>7015</v>
      </c>
      <c r="Z912" s="170" t="s">
        <v>6671</v>
      </c>
      <c r="AB912" s="184" t="s">
        <v>7016</v>
      </c>
      <c r="AC912" s="186" t="s">
        <v>4063</v>
      </c>
      <c r="AD912" s="170">
        <f>VLOOKUP(O912,CSAcctMap!A:B,2,FALSE)</f>
        <v>723000</v>
      </c>
      <c r="AE912" s="170" t="str">
        <f ca="1">VLOOKUP(AD912,CSAcctMap!B:F,5,FALSE)</f>
        <v>Curr Op State Income Taxes</v>
      </c>
    </row>
    <row r="913" spans="1:31" x14ac:dyDescent="0.2">
      <c r="A913" s="170" t="str">
        <f t="shared" si="28"/>
        <v>700.724000.0000.00000.000.000.000</v>
      </c>
      <c r="B913" s="184" t="s">
        <v>7017</v>
      </c>
      <c r="C913" s="185" t="s">
        <v>4649</v>
      </c>
      <c r="D913" s="186" t="s">
        <v>68</v>
      </c>
      <c r="E913" s="186" t="s">
        <v>2202</v>
      </c>
      <c r="F913" s="186" t="s">
        <v>2334</v>
      </c>
      <c r="G913" s="186" t="s">
        <v>2178</v>
      </c>
      <c r="H913" s="186" t="s">
        <v>2178</v>
      </c>
      <c r="I913" s="186" t="s">
        <v>2178</v>
      </c>
      <c r="J913" s="186" t="s">
        <v>1214</v>
      </c>
      <c r="K913" s="184"/>
      <c r="L913" s="187" t="str">
        <f t="shared" si="29"/>
        <v>700.614010.6251.00000.000.0000.0000.000.0000.0000</v>
      </c>
      <c r="M913" s="187" t="s">
        <v>3433</v>
      </c>
      <c r="N913" s="191">
        <v>700</v>
      </c>
      <c r="O913" s="189">
        <v>614010</v>
      </c>
      <c r="P913" s="195" t="s">
        <v>6906</v>
      </c>
      <c r="Q913" s="191" t="s">
        <v>2334</v>
      </c>
      <c r="R913" s="195" t="s">
        <v>2178</v>
      </c>
      <c r="S913" s="191" t="s">
        <v>2202</v>
      </c>
      <c r="T913" s="191" t="s">
        <v>2202</v>
      </c>
      <c r="U913" s="190" t="s">
        <v>2178</v>
      </c>
      <c r="V913" s="167" t="s">
        <v>2202</v>
      </c>
      <c r="W913" s="167" t="s">
        <v>2202</v>
      </c>
      <c r="X913" s="170" t="s">
        <v>6907</v>
      </c>
      <c r="Y913" s="170" t="s">
        <v>6893</v>
      </c>
      <c r="Z913" s="170" t="s">
        <v>6908</v>
      </c>
      <c r="AB913" s="184" t="s">
        <v>7017</v>
      </c>
      <c r="AC913" s="186" t="s">
        <v>2202</v>
      </c>
      <c r="AD913" s="170">
        <f>VLOOKUP(O913,CSAcctMap!A:B,2,FALSE)</f>
        <v>724000</v>
      </c>
      <c r="AE913" s="170" t="str">
        <f ca="1">VLOOKUP(AD913,CSAcctMap!B:F,5,FALSE)</f>
        <v>Property Taxes</v>
      </c>
    </row>
    <row r="914" spans="1:31" x14ac:dyDescent="0.2">
      <c r="A914" s="170" t="str">
        <f t="shared" si="28"/>
        <v>700.724010.7100.00000.000.000.000</v>
      </c>
      <c r="B914" s="184" t="s">
        <v>7018</v>
      </c>
      <c r="C914" s="185" t="s">
        <v>4649</v>
      </c>
      <c r="D914" s="186" t="s">
        <v>69</v>
      </c>
      <c r="E914" s="186" t="s">
        <v>19</v>
      </c>
      <c r="F914" s="186" t="s">
        <v>2334</v>
      </c>
      <c r="G914" s="186" t="s">
        <v>2178</v>
      </c>
      <c r="H914" s="186" t="s">
        <v>2178</v>
      </c>
      <c r="I914" s="186" t="s">
        <v>2178</v>
      </c>
      <c r="J914" s="186" t="s">
        <v>6941</v>
      </c>
      <c r="K914" s="184"/>
      <c r="L914" s="187" t="str">
        <f t="shared" si="29"/>
        <v>700.614005.1401.00000.000.0000.0000.000.0000.0000</v>
      </c>
      <c r="M914" s="187" t="s">
        <v>3431</v>
      </c>
      <c r="N914" s="191">
        <v>700</v>
      </c>
      <c r="O914" s="189">
        <v>614005</v>
      </c>
      <c r="P914" s="195" t="s">
        <v>6942</v>
      </c>
      <c r="Q914" s="191" t="s">
        <v>2334</v>
      </c>
      <c r="R914" s="195" t="s">
        <v>2178</v>
      </c>
      <c r="S914" s="191" t="s">
        <v>2202</v>
      </c>
      <c r="T914" s="191" t="s">
        <v>2202</v>
      </c>
      <c r="U914" s="190" t="s">
        <v>2178</v>
      </c>
      <c r="V914" s="167" t="s">
        <v>2202</v>
      </c>
      <c r="W914" s="167" t="s">
        <v>2202</v>
      </c>
      <c r="X914" s="170" t="s">
        <v>4302</v>
      </c>
      <c r="Y914" s="170" t="s">
        <v>6893</v>
      </c>
      <c r="Z914" s="170" t="s">
        <v>6894</v>
      </c>
      <c r="AB914" s="184" t="s">
        <v>7018</v>
      </c>
      <c r="AC914" s="186" t="s">
        <v>19</v>
      </c>
      <c r="AD914" s="170">
        <f>VLOOKUP(O914,CSAcctMap!A:B,2,FALSE)</f>
        <v>724090</v>
      </c>
      <c r="AE914" s="170" t="str">
        <f ca="1">VLOOKUP(AD914,CSAcctMap!B:F,5,FALSE)</f>
        <v>Other Operating Taxes</v>
      </c>
    </row>
    <row r="915" spans="1:31" x14ac:dyDescent="0.2">
      <c r="A915" s="170" t="str">
        <f t="shared" si="28"/>
        <v>700.724020.0000.00000.000.000.000</v>
      </c>
      <c r="B915" s="184" t="s">
        <v>7019</v>
      </c>
      <c r="C915" s="185" t="s">
        <v>4649</v>
      </c>
      <c r="D915" s="186" t="s">
        <v>70</v>
      </c>
      <c r="E915" s="186" t="s">
        <v>2202</v>
      </c>
      <c r="F915" s="186" t="s">
        <v>2334</v>
      </c>
      <c r="G915" s="186" t="s">
        <v>2178</v>
      </c>
      <c r="H915" s="186" t="s">
        <v>2178</v>
      </c>
      <c r="I915" s="186" t="s">
        <v>2178</v>
      </c>
      <c r="J915" s="186" t="s">
        <v>1214</v>
      </c>
      <c r="K915" s="184"/>
      <c r="L915" s="187" t="str">
        <f t="shared" si="29"/>
        <v>700.614005.6251.00000.000.0000.0000.000.0000.0000</v>
      </c>
      <c r="M915" s="187" t="s">
        <v>3431</v>
      </c>
      <c r="N915" s="191">
        <v>700</v>
      </c>
      <c r="O915" s="189">
        <v>614005</v>
      </c>
      <c r="P915" s="195" t="s">
        <v>6906</v>
      </c>
      <c r="Q915" s="191" t="s">
        <v>2334</v>
      </c>
      <c r="R915" s="195" t="s">
        <v>2178</v>
      </c>
      <c r="S915" s="191" t="s">
        <v>2202</v>
      </c>
      <c r="T915" s="191" t="s">
        <v>2202</v>
      </c>
      <c r="U915" s="190" t="s">
        <v>2178</v>
      </c>
      <c r="V915" s="167" t="s">
        <v>2202</v>
      </c>
      <c r="W915" s="167" t="s">
        <v>2202</v>
      </c>
      <c r="X915" s="170" t="s">
        <v>6907</v>
      </c>
      <c r="Y915" s="170" t="s">
        <v>6893</v>
      </c>
      <c r="Z915" s="170" t="s">
        <v>6908</v>
      </c>
      <c r="AB915" s="184" t="s">
        <v>7019</v>
      </c>
      <c r="AC915" s="186" t="s">
        <v>2202</v>
      </c>
      <c r="AD915" s="170">
        <f>VLOOKUP(O915,CSAcctMap!A:B,2,FALSE)</f>
        <v>724090</v>
      </c>
      <c r="AE915" s="170" t="str">
        <f ca="1">VLOOKUP(AD915,CSAcctMap!B:F,5,FALSE)</f>
        <v>Other Operating Taxes</v>
      </c>
    </row>
    <row r="916" spans="1:31" x14ac:dyDescent="0.2">
      <c r="A916" s="170" t="str">
        <f t="shared" si="28"/>
        <v>700.724080.0000.00000.000.000.000</v>
      </c>
      <c r="B916" s="184" t="s">
        <v>7020</v>
      </c>
      <c r="C916" s="185" t="s">
        <v>4649</v>
      </c>
      <c r="D916" s="186" t="s">
        <v>71</v>
      </c>
      <c r="E916" s="186" t="s">
        <v>2202</v>
      </c>
      <c r="F916" s="186" t="s">
        <v>2334</v>
      </c>
      <c r="G916" s="186" t="s">
        <v>2178</v>
      </c>
      <c r="H916" s="186" t="s">
        <v>2178</v>
      </c>
      <c r="I916" s="186" t="s">
        <v>2178</v>
      </c>
      <c r="J916" s="186" t="s">
        <v>1214</v>
      </c>
      <c r="K916" s="184"/>
      <c r="L916" s="187" t="str">
        <f t="shared" si="29"/>
        <v>700.880001.0000.00000.000.0000.0000.000.0000.0000</v>
      </c>
      <c r="M916" s="187" t="s">
        <v>1984</v>
      </c>
      <c r="N916" s="191">
        <v>700</v>
      </c>
      <c r="O916" s="189">
        <v>880001</v>
      </c>
      <c r="P916" s="195" t="s">
        <v>2202</v>
      </c>
      <c r="Q916" s="191" t="s">
        <v>2334</v>
      </c>
      <c r="R916" s="195" t="s">
        <v>2178</v>
      </c>
      <c r="S916" s="191" t="s">
        <v>2202</v>
      </c>
      <c r="T916" s="191" t="s">
        <v>2202</v>
      </c>
      <c r="U916" s="190" t="s">
        <v>2178</v>
      </c>
      <c r="V916" s="167" t="s">
        <v>2202</v>
      </c>
      <c r="W916" s="167" t="s">
        <v>2202</v>
      </c>
      <c r="X916" s="170" t="s">
        <v>6671</v>
      </c>
      <c r="Y916" s="170" t="s">
        <v>6893</v>
      </c>
      <c r="Z916" s="170" t="s">
        <v>6908</v>
      </c>
      <c r="AB916" s="184" t="s">
        <v>7020</v>
      </c>
      <c r="AC916" s="186" t="s">
        <v>2202</v>
      </c>
      <c r="AD916" s="170">
        <f>VLOOKUP(O916,CSAcctMap!A:B,2,FALSE)</f>
        <v>724080</v>
      </c>
      <c r="AE916" s="170" t="str">
        <f ca="1">VLOOKUP(AD916,CSAcctMap!B:F,5,FALSE)</f>
        <v>State Franchise Taxes</v>
      </c>
    </row>
    <row r="917" spans="1:31" x14ac:dyDescent="0.2">
      <c r="A917" s="170" t="str">
        <f t="shared" si="28"/>
        <v>700.724080.0000.00000.010.000.000</v>
      </c>
      <c r="B917" s="184" t="s">
        <v>7020</v>
      </c>
      <c r="C917" s="185" t="s">
        <v>4649</v>
      </c>
      <c r="D917" s="186" t="s">
        <v>71</v>
      </c>
      <c r="E917" s="186" t="s">
        <v>2202</v>
      </c>
      <c r="F917" s="186" t="s">
        <v>2334</v>
      </c>
      <c r="G917" s="186" t="s">
        <v>2179</v>
      </c>
      <c r="H917" s="186" t="s">
        <v>2178</v>
      </c>
      <c r="I917" s="186" t="s">
        <v>2178</v>
      </c>
      <c r="J917" s="186" t="s">
        <v>1214</v>
      </c>
      <c r="K917" s="184"/>
      <c r="L917" s="187" t="str">
        <f t="shared" si="29"/>
        <v>700.880001.0000.00000.001.0000.0000.000.0000.0000</v>
      </c>
      <c r="M917" s="187" t="s">
        <v>1984</v>
      </c>
      <c r="N917" s="191">
        <v>700</v>
      </c>
      <c r="O917" s="189">
        <v>880001</v>
      </c>
      <c r="P917" s="195" t="s">
        <v>2202</v>
      </c>
      <c r="Q917" s="191" t="s">
        <v>2334</v>
      </c>
      <c r="R917" s="195" t="s">
        <v>3778</v>
      </c>
      <c r="S917" s="191" t="s">
        <v>2202</v>
      </c>
      <c r="T917" s="191" t="s">
        <v>2202</v>
      </c>
      <c r="U917" s="190" t="s">
        <v>2178</v>
      </c>
      <c r="V917" s="167" t="s">
        <v>2202</v>
      </c>
      <c r="W917" s="167" t="s">
        <v>2202</v>
      </c>
      <c r="X917" s="170" t="s">
        <v>6671</v>
      </c>
      <c r="Y917" s="170" t="s">
        <v>6893</v>
      </c>
      <c r="Z917" s="170" t="s">
        <v>6908</v>
      </c>
      <c r="AB917" s="184" t="s">
        <v>7020</v>
      </c>
      <c r="AC917" s="186" t="s">
        <v>2202</v>
      </c>
      <c r="AD917" s="170">
        <f>VLOOKUP(O917,CSAcctMap!A:B,2,FALSE)</f>
        <v>724080</v>
      </c>
      <c r="AE917" s="170" t="str">
        <f ca="1">VLOOKUP(AD917,CSAcctMap!B:F,5,FALSE)</f>
        <v>State Franchise Taxes</v>
      </c>
    </row>
    <row r="918" spans="1:31" x14ac:dyDescent="0.2">
      <c r="A918" s="170" t="str">
        <f t="shared" si="28"/>
        <v>700.724080.0000.00000.190.000.000</v>
      </c>
      <c r="B918" s="184" t="s">
        <v>7020</v>
      </c>
      <c r="C918" s="185" t="s">
        <v>4649</v>
      </c>
      <c r="D918" s="186" t="s">
        <v>71</v>
      </c>
      <c r="E918" s="186" t="s">
        <v>2202</v>
      </c>
      <c r="F918" s="186" t="s">
        <v>2334</v>
      </c>
      <c r="G918" s="186" t="s">
        <v>4065</v>
      </c>
      <c r="H918" s="186" t="s">
        <v>2178</v>
      </c>
      <c r="I918" s="186" t="s">
        <v>2178</v>
      </c>
      <c r="J918" s="186" t="s">
        <v>1214</v>
      </c>
      <c r="K918" s="184"/>
      <c r="L918" s="187" t="str">
        <f t="shared" si="29"/>
        <v>700.880001.0000.00000.019.0000.0000.000.0000.0000</v>
      </c>
      <c r="M918" s="187" t="s">
        <v>1984</v>
      </c>
      <c r="N918" s="191">
        <v>700</v>
      </c>
      <c r="O918" s="189">
        <v>880001</v>
      </c>
      <c r="P918" s="195" t="s">
        <v>2202</v>
      </c>
      <c r="Q918" s="191" t="s">
        <v>2334</v>
      </c>
      <c r="R918" s="195" t="s">
        <v>6578</v>
      </c>
      <c r="S918" s="191" t="s">
        <v>2202</v>
      </c>
      <c r="T918" s="191" t="s">
        <v>2202</v>
      </c>
      <c r="U918" s="190" t="s">
        <v>2178</v>
      </c>
      <c r="V918" s="167" t="s">
        <v>2202</v>
      </c>
      <c r="W918" s="167" t="s">
        <v>2202</v>
      </c>
      <c r="X918" s="170" t="s">
        <v>6671</v>
      </c>
      <c r="Y918" s="170" t="s">
        <v>6893</v>
      </c>
      <c r="Z918" s="170" t="s">
        <v>6908</v>
      </c>
      <c r="AB918" s="184" t="s">
        <v>7020</v>
      </c>
      <c r="AC918" s="186" t="s">
        <v>2202</v>
      </c>
      <c r="AD918" s="170">
        <f>VLOOKUP(O918,CSAcctMap!A:B,2,FALSE)</f>
        <v>724080</v>
      </c>
      <c r="AE918" s="170" t="str">
        <f ca="1">VLOOKUP(AD918,CSAcctMap!B:F,5,FALSE)</f>
        <v>State Franchise Taxes</v>
      </c>
    </row>
    <row r="919" spans="1:31" x14ac:dyDescent="0.2">
      <c r="A919" s="170" t="str">
        <f t="shared" si="28"/>
        <v>700.724080.0000.00000.250.000.000</v>
      </c>
      <c r="B919" s="184" t="s">
        <v>7020</v>
      </c>
      <c r="C919" s="185" t="s">
        <v>4649</v>
      </c>
      <c r="D919" s="186" t="s">
        <v>71</v>
      </c>
      <c r="E919" s="186" t="s">
        <v>2202</v>
      </c>
      <c r="F919" s="186" t="s">
        <v>2334</v>
      </c>
      <c r="G919" s="186" t="s">
        <v>4648</v>
      </c>
      <c r="H919" s="186" t="s">
        <v>2178</v>
      </c>
      <c r="I919" s="186" t="s">
        <v>2178</v>
      </c>
      <c r="J919" s="186" t="s">
        <v>1214</v>
      </c>
      <c r="K919" s="184"/>
      <c r="L919" s="187" t="str">
        <f t="shared" si="29"/>
        <v>700.880001.0000.00000.025.0000.0000.000.0000.0000</v>
      </c>
      <c r="M919" s="187" t="s">
        <v>1984</v>
      </c>
      <c r="N919" s="191">
        <v>700</v>
      </c>
      <c r="O919" s="189">
        <v>880001</v>
      </c>
      <c r="P919" s="195" t="s">
        <v>2202</v>
      </c>
      <c r="Q919" s="191" t="s">
        <v>2334</v>
      </c>
      <c r="R919" s="195" t="s">
        <v>6692</v>
      </c>
      <c r="S919" s="191" t="s">
        <v>2202</v>
      </c>
      <c r="T919" s="191" t="s">
        <v>2202</v>
      </c>
      <c r="U919" s="190" t="s">
        <v>2178</v>
      </c>
      <c r="V919" s="167" t="s">
        <v>2202</v>
      </c>
      <c r="W919" s="167" t="s">
        <v>2202</v>
      </c>
      <c r="X919" s="170" t="s">
        <v>6671</v>
      </c>
      <c r="Y919" s="170" t="s">
        <v>6893</v>
      </c>
      <c r="Z919" s="170" t="s">
        <v>6908</v>
      </c>
      <c r="AB919" s="184" t="s">
        <v>7020</v>
      </c>
      <c r="AC919" s="186" t="s">
        <v>2202</v>
      </c>
      <c r="AD919" s="170">
        <f>VLOOKUP(O919,CSAcctMap!A:B,2,FALSE)</f>
        <v>724080</v>
      </c>
      <c r="AE919" s="170" t="str">
        <f ca="1">VLOOKUP(AD919,CSAcctMap!B:F,5,FALSE)</f>
        <v>State Franchise Taxes</v>
      </c>
    </row>
    <row r="920" spans="1:31" x14ac:dyDescent="0.2">
      <c r="A920" s="170" t="str">
        <f t="shared" si="28"/>
        <v>700.724080.0000.00000.430.000.000</v>
      </c>
      <c r="B920" s="184" t="s">
        <v>7020</v>
      </c>
      <c r="C920" s="185" t="s">
        <v>4649</v>
      </c>
      <c r="D920" s="186" t="s">
        <v>71</v>
      </c>
      <c r="E920" s="186" t="s">
        <v>2202</v>
      </c>
      <c r="F920" s="186" t="s">
        <v>2334</v>
      </c>
      <c r="G920" s="186" t="s">
        <v>1565</v>
      </c>
      <c r="H920" s="186" t="s">
        <v>2178</v>
      </c>
      <c r="I920" s="186" t="s">
        <v>2178</v>
      </c>
      <c r="J920" s="186" t="s">
        <v>1214</v>
      </c>
      <c r="K920" s="184"/>
      <c r="L920" s="187" t="str">
        <f t="shared" si="29"/>
        <v>700.880001.0000.00000.043.0000.0000.000.0000.0000</v>
      </c>
      <c r="M920" s="187" t="s">
        <v>1984</v>
      </c>
      <c r="N920" s="191">
        <v>700</v>
      </c>
      <c r="O920" s="189">
        <v>880001</v>
      </c>
      <c r="P920" s="195" t="s">
        <v>2202</v>
      </c>
      <c r="Q920" s="191" t="s">
        <v>2334</v>
      </c>
      <c r="R920" s="195" t="s">
        <v>6755</v>
      </c>
      <c r="S920" s="191" t="s">
        <v>2202</v>
      </c>
      <c r="T920" s="191" t="s">
        <v>2202</v>
      </c>
      <c r="U920" s="190" t="s">
        <v>2178</v>
      </c>
      <c r="V920" s="167" t="s">
        <v>2202</v>
      </c>
      <c r="W920" s="167" t="s">
        <v>2202</v>
      </c>
      <c r="X920" s="170" t="s">
        <v>6671</v>
      </c>
      <c r="Y920" s="170" t="s">
        <v>6893</v>
      </c>
      <c r="Z920" s="170" t="s">
        <v>6908</v>
      </c>
      <c r="AB920" s="184" t="s">
        <v>7020</v>
      </c>
      <c r="AC920" s="186" t="s">
        <v>2202</v>
      </c>
      <c r="AD920" s="170">
        <f>VLOOKUP(O920,CSAcctMap!A:B,2,FALSE)</f>
        <v>724080</v>
      </c>
      <c r="AE920" s="170" t="str">
        <f ca="1">VLOOKUP(AD920,CSAcctMap!B:F,5,FALSE)</f>
        <v>State Franchise Taxes</v>
      </c>
    </row>
    <row r="921" spans="1:31" x14ac:dyDescent="0.2">
      <c r="A921" s="170" t="str">
        <f t="shared" si="28"/>
        <v>700.724080.0230.00000.010.000.000</v>
      </c>
      <c r="B921" s="184" t="s">
        <v>7020</v>
      </c>
      <c r="C921" s="185" t="s">
        <v>4649</v>
      </c>
      <c r="D921" s="186" t="s">
        <v>71</v>
      </c>
      <c r="E921" s="186" t="s">
        <v>4063</v>
      </c>
      <c r="F921" s="186" t="s">
        <v>2334</v>
      </c>
      <c r="G921" s="186" t="s">
        <v>2179</v>
      </c>
      <c r="H921" s="186" t="s">
        <v>2178</v>
      </c>
      <c r="I921" s="186" t="s">
        <v>2178</v>
      </c>
      <c r="J921" s="186" t="s">
        <v>362</v>
      </c>
      <c r="K921" s="184"/>
      <c r="L921" s="187" t="str">
        <f t="shared" si="29"/>
        <v>700.880001.0230.00000.001.0000.0000.000.0000.0000</v>
      </c>
      <c r="M921" s="187" t="s">
        <v>1984</v>
      </c>
      <c r="N921" s="191">
        <v>700</v>
      </c>
      <c r="O921" s="189">
        <v>880001</v>
      </c>
      <c r="P921" s="195" t="s">
        <v>4063</v>
      </c>
      <c r="Q921" s="191" t="s">
        <v>2334</v>
      </c>
      <c r="R921" s="195" t="s">
        <v>3778</v>
      </c>
      <c r="S921" s="191" t="s">
        <v>2202</v>
      </c>
      <c r="T921" s="191" t="s">
        <v>2202</v>
      </c>
      <c r="U921" s="190" t="s">
        <v>2178</v>
      </c>
      <c r="V921" s="167" t="s">
        <v>2202</v>
      </c>
      <c r="W921" s="167" t="s">
        <v>2202</v>
      </c>
      <c r="X921" s="170" t="s">
        <v>6693</v>
      </c>
      <c r="Y921" s="170" t="s">
        <v>6893</v>
      </c>
      <c r="Z921" s="170" t="s">
        <v>6908</v>
      </c>
      <c r="AB921" s="184" t="s">
        <v>7020</v>
      </c>
      <c r="AC921" s="186" t="s">
        <v>4063</v>
      </c>
      <c r="AD921" s="170">
        <f>VLOOKUP(O921,CSAcctMap!A:B,2,FALSE)</f>
        <v>724080</v>
      </c>
      <c r="AE921" s="170" t="str">
        <f ca="1">VLOOKUP(AD921,CSAcctMap!B:F,5,FALSE)</f>
        <v>State Franchise Taxes</v>
      </c>
    </row>
    <row r="922" spans="1:31" x14ac:dyDescent="0.2">
      <c r="A922" s="170" t="str">
        <f t="shared" si="28"/>
        <v>700.724080.0230.00000.250.000.000</v>
      </c>
      <c r="B922" s="184" t="s">
        <v>7020</v>
      </c>
      <c r="C922" s="185" t="s">
        <v>4649</v>
      </c>
      <c r="D922" s="186" t="s">
        <v>71</v>
      </c>
      <c r="E922" s="186" t="s">
        <v>4063</v>
      </c>
      <c r="F922" s="186" t="s">
        <v>2334</v>
      </c>
      <c r="G922" s="186" t="s">
        <v>4648</v>
      </c>
      <c r="H922" s="186" t="s">
        <v>2178</v>
      </c>
      <c r="I922" s="186" t="s">
        <v>2178</v>
      </c>
      <c r="J922" s="186" t="s">
        <v>362</v>
      </c>
      <c r="K922" s="184"/>
      <c r="L922" s="187" t="str">
        <f t="shared" si="29"/>
        <v>700.880001.0230.00000.025.0000.0000.000.0000.0000</v>
      </c>
      <c r="M922" s="187" t="s">
        <v>1984</v>
      </c>
      <c r="N922" s="191">
        <v>700</v>
      </c>
      <c r="O922" s="189">
        <v>880001</v>
      </c>
      <c r="P922" s="195" t="s">
        <v>4063</v>
      </c>
      <c r="Q922" s="191" t="s">
        <v>2334</v>
      </c>
      <c r="R922" s="195" t="s">
        <v>6692</v>
      </c>
      <c r="S922" s="191" t="s">
        <v>2202</v>
      </c>
      <c r="T922" s="191" t="s">
        <v>2202</v>
      </c>
      <c r="U922" s="190" t="s">
        <v>2178</v>
      </c>
      <c r="V922" s="167" t="s">
        <v>2202</v>
      </c>
      <c r="W922" s="167" t="s">
        <v>2202</v>
      </c>
      <c r="X922" s="170" t="s">
        <v>6693</v>
      </c>
      <c r="Y922" s="170" t="s">
        <v>6893</v>
      </c>
      <c r="Z922" s="170" t="s">
        <v>6908</v>
      </c>
      <c r="AB922" s="184" t="s">
        <v>7020</v>
      </c>
      <c r="AC922" s="186" t="s">
        <v>4063</v>
      </c>
      <c r="AD922" s="170">
        <f>VLOOKUP(O922,CSAcctMap!A:B,2,FALSE)</f>
        <v>724080</v>
      </c>
      <c r="AE922" s="170" t="str">
        <f ca="1">VLOOKUP(AD922,CSAcctMap!B:F,5,FALSE)</f>
        <v>State Franchise Taxes</v>
      </c>
    </row>
    <row r="923" spans="1:31" x14ac:dyDescent="0.2">
      <c r="A923" s="170" t="str">
        <f t="shared" si="28"/>
        <v>700.724080.0230.00000.430.000.000</v>
      </c>
      <c r="B923" s="184" t="s">
        <v>7020</v>
      </c>
      <c r="C923" s="185" t="s">
        <v>4649</v>
      </c>
      <c r="D923" s="186" t="s">
        <v>71</v>
      </c>
      <c r="E923" s="186" t="s">
        <v>4063</v>
      </c>
      <c r="F923" s="186" t="s">
        <v>2334</v>
      </c>
      <c r="G923" s="186" t="s">
        <v>1565</v>
      </c>
      <c r="H923" s="186" t="s">
        <v>2178</v>
      </c>
      <c r="I923" s="186" t="s">
        <v>2178</v>
      </c>
      <c r="J923" s="186" t="s">
        <v>362</v>
      </c>
      <c r="K923" s="184"/>
      <c r="L923" s="187" t="str">
        <f t="shared" si="29"/>
        <v>700.880001.0230.00000.043.0000.0000.000.0000.0000</v>
      </c>
      <c r="M923" s="187" t="s">
        <v>1984</v>
      </c>
      <c r="N923" s="191">
        <v>700</v>
      </c>
      <c r="O923" s="189">
        <v>880001</v>
      </c>
      <c r="P923" s="195" t="s">
        <v>4063</v>
      </c>
      <c r="Q923" s="191" t="s">
        <v>2334</v>
      </c>
      <c r="R923" s="195" t="s">
        <v>6755</v>
      </c>
      <c r="S923" s="191" t="s">
        <v>2202</v>
      </c>
      <c r="T923" s="191" t="s">
        <v>2202</v>
      </c>
      <c r="U923" s="190" t="s">
        <v>2178</v>
      </c>
      <c r="V923" s="167" t="s">
        <v>2202</v>
      </c>
      <c r="W923" s="167" t="s">
        <v>2202</v>
      </c>
      <c r="X923" s="170" t="s">
        <v>6693</v>
      </c>
      <c r="Y923" s="170" t="s">
        <v>6893</v>
      </c>
      <c r="Z923" s="170" t="s">
        <v>6908</v>
      </c>
      <c r="AB923" s="184" t="s">
        <v>7020</v>
      </c>
      <c r="AC923" s="186" t="s">
        <v>4063</v>
      </c>
      <c r="AD923" s="170">
        <f>VLOOKUP(O923,CSAcctMap!A:B,2,FALSE)</f>
        <v>724080</v>
      </c>
      <c r="AE923" s="170" t="str">
        <f ca="1">VLOOKUP(AD923,CSAcctMap!B:F,5,FALSE)</f>
        <v>State Franchise Taxes</v>
      </c>
    </row>
    <row r="924" spans="1:31" x14ac:dyDescent="0.2">
      <c r="A924" s="170" t="str">
        <f t="shared" si="28"/>
        <v>700.724080.0230.00000.190.000.000</v>
      </c>
      <c r="B924" s="184" t="s">
        <v>7020</v>
      </c>
      <c r="C924" s="185" t="s">
        <v>4649</v>
      </c>
      <c r="D924" s="186" t="s">
        <v>71</v>
      </c>
      <c r="E924" s="186" t="s">
        <v>4063</v>
      </c>
      <c r="F924" s="186" t="s">
        <v>2334</v>
      </c>
      <c r="G924" s="186" t="s">
        <v>4065</v>
      </c>
      <c r="H924" s="186" t="s">
        <v>2178</v>
      </c>
      <c r="I924" s="186" t="s">
        <v>2178</v>
      </c>
      <c r="J924" s="186" t="s">
        <v>362</v>
      </c>
      <c r="K924" s="184"/>
      <c r="L924" s="187" t="str">
        <f t="shared" si="29"/>
        <v>700.880001.0230.00000.019.0000.0000.000.0000.0000</v>
      </c>
      <c r="M924" s="187" t="s">
        <v>1984</v>
      </c>
      <c r="N924" s="191">
        <v>700</v>
      </c>
      <c r="O924" s="189">
        <v>880001</v>
      </c>
      <c r="P924" s="195" t="s">
        <v>4063</v>
      </c>
      <c r="Q924" s="191" t="s">
        <v>2334</v>
      </c>
      <c r="R924" s="195" t="s">
        <v>6578</v>
      </c>
      <c r="S924" s="191" t="s">
        <v>2202</v>
      </c>
      <c r="T924" s="191" t="s">
        <v>2202</v>
      </c>
      <c r="U924" s="190" t="s">
        <v>2178</v>
      </c>
      <c r="V924" s="167" t="s">
        <v>2202</v>
      </c>
      <c r="W924" s="167" t="s">
        <v>2202</v>
      </c>
      <c r="X924" s="170" t="s">
        <v>6693</v>
      </c>
      <c r="Y924" s="170" t="s">
        <v>6893</v>
      </c>
      <c r="Z924" s="170" t="s">
        <v>6908</v>
      </c>
      <c r="AB924" s="184" t="s">
        <v>7020</v>
      </c>
      <c r="AC924" s="186" t="s">
        <v>4063</v>
      </c>
      <c r="AD924" s="170">
        <f>VLOOKUP(O924,CSAcctMap!A:B,2,FALSE)</f>
        <v>724080</v>
      </c>
      <c r="AE924" s="170" t="str">
        <f ca="1">VLOOKUP(AD924,CSAcctMap!B:F,5,FALSE)</f>
        <v>State Franchise Taxes</v>
      </c>
    </row>
    <row r="925" spans="1:31" x14ac:dyDescent="0.2">
      <c r="A925" s="170" t="str">
        <f t="shared" si="28"/>
        <v>700.724090.0000.00000.000.000.000</v>
      </c>
      <c r="B925" s="184" t="s">
        <v>7021</v>
      </c>
      <c r="C925" s="185" t="s">
        <v>4649</v>
      </c>
      <c r="D925" s="186" t="s">
        <v>72</v>
      </c>
      <c r="E925" s="186" t="s">
        <v>2202</v>
      </c>
      <c r="F925" s="186" t="s">
        <v>2334</v>
      </c>
      <c r="G925" s="186" t="s">
        <v>2178</v>
      </c>
      <c r="H925" s="186" t="s">
        <v>2178</v>
      </c>
      <c r="I925" s="186" t="s">
        <v>2178</v>
      </c>
      <c r="J925" s="186" t="s">
        <v>1214</v>
      </c>
      <c r="K925" s="184"/>
      <c r="L925" s="187" t="str">
        <f t="shared" si="29"/>
        <v>700.614005.6251.00000.000.0000.0000.000.0000.0000</v>
      </c>
      <c r="M925" s="187" t="s">
        <v>3431</v>
      </c>
      <c r="N925" s="191">
        <v>700</v>
      </c>
      <c r="O925" s="189">
        <v>614005</v>
      </c>
      <c r="P925" s="195" t="s">
        <v>6906</v>
      </c>
      <c r="Q925" s="191" t="s">
        <v>2334</v>
      </c>
      <c r="R925" s="195" t="s">
        <v>2178</v>
      </c>
      <c r="S925" s="191" t="s">
        <v>2202</v>
      </c>
      <c r="T925" s="191" t="s">
        <v>2202</v>
      </c>
      <c r="U925" s="190" t="s">
        <v>2178</v>
      </c>
      <c r="V925" s="167" t="s">
        <v>2202</v>
      </c>
      <c r="W925" s="167" t="s">
        <v>2202</v>
      </c>
      <c r="X925" s="170" t="s">
        <v>6907</v>
      </c>
      <c r="Y925" s="170" t="s">
        <v>6893</v>
      </c>
      <c r="Z925" s="170" t="s">
        <v>6908</v>
      </c>
      <c r="AB925" s="184" t="s">
        <v>7021</v>
      </c>
      <c r="AC925" s="186" t="s">
        <v>2202</v>
      </c>
      <c r="AD925" s="170">
        <f>VLOOKUP(O925,CSAcctMap!A:B,2,FALSE)</f>
        <v>724090</v>
      </c>
      <c r="AE925" s="170" t="str">
        <f ca="1">VLOOKUP(AD925,CSAcctMap!B:F,5,FALSE)</f>
        <v>Other Operating Taxes</v>
      </c>
    </row>
    <row r="926" spans="1:31" x14ac:dyDescent="0.2">
      <c r="A926" s="170" t="str">
        <f t="shared" si="28"/>
        <v>700.724099.0000.00000.000.000.000</v>
      </c>
      <c r="B926" s="184" t="s">
        <v>7022</v>
      </c>
      <c r="C926" s="185" t="s">
        <v>4649</v>
      </c>
      <c r="D926" s="186" t="s">
        <v>73</v>
      </c>
      <c r="E926" s="186" t="s">
        <v>2202</v>
      </c>
      <c r="F926" s="186" t="s">
        <v>2334</v>
      </c>
      <c r="G926" s="186" t="s">
        <v>2178</v>
      </c>
      <c r="H926" s="186" t="s">
        <v>2178</v>
      </c>
      <c r="I926" s="186" t="s">
        <v>2178</v>
      </c>
      <c r="J926" s="186" t="s">
        <v>1214</v>
      </c>
      <c r="K926" s="184"/>
      <c r="L926" s="187" t="str">
        <f t="shared" si="29"/>
        <v>700.614005.6251.00000.000.0000.0000.000.0000.0000</v>
      </c>
      <c r="M926" s="187" t="s">
        <v>3431</v>
      </c>
      <c r="N926" s="191">
        <v>700</v>
      </c>
      <c r="O926" s="189">
        <v>614005</v>
      </c>
      <c r="P926" s="195" t="s">
        <v>6906</v>
      </c>
      <c r="Q926" s="191" t="s">
        <v>2334</v>
      </c>
      <c r="R926" s="195" t="s">
        <v>2178</v>
      </c>
      <c r="S926" s="191" t="s">
        <v>2202</v>
      </c>
      <c r="T926" s="191" t="s">
        <v>2202</v>
      </c>
      <c r="U926" s="190" t="s">
        <v>2178</v>
      </c>
      <c r="V926" s="167" t="s">
        <v>2202</v>
      </c>
      <c r="W926" s="167" t="s">
        <v>2202</v>
      </c>
      <c r="X926" s="170" t="s">
        <v>6907</v>
      </c>
      <c r="Y926" s="170" t="s">
        <v>6893</v>
      </c>
      <c r="Z926" s="170" t="s">
        <v>6908</v>
      </c>
      <c r="AB926" s="184" t="s">
        <v>7022</v>
      </c>
      <c r="AC926" s="186" t="s">
        <v>2202</v>
      </c>
      <c r="AD926" s="170">
        <f>VLOOKUP(O926,CSAcctMap!A:B,2,FALSE)</f>
        <v>724090</v>
      </c>
      <c r="AE926" s="170" t="str">
        <f ca="1">VLOOKUP(AD926,CSAcctMap!B:F,5,FALSE)</f>
        <v>Other Operating Taxes</v>
      </c>
    </row>
    <row r="927" spans="1:31" x14ac:dyDescent="0.2">
      <c r="A927" s="170" t="str">
        <f t="shared" si="28"/>
        <v>700.725000.0000.00000.000.000.000</v>
      </c>
      <c r="B927" s="184" t="s">
        <v>7023</v>
      </c>
      <c r="C927" s="185" t="s">
        <v>4649</v>
      </c>
      <c r="D927" s="186" t="s">
        <v>75</v>
      </c>
      <c r="E927" s="186" t="s">
        <v>2202</v>
      </c>
      <c r="F927" s="186" t="s">
        <v>2334</v>
      </c>
      <c r="G927" s="186" t="s">
        <v>2178</v>
      </c>
      <c r="H927" s="186" t="s">
        <v>2178</v>
      </c>
      <c r="I927" s="186" t="s">
        <v>2178</v>
      </c>
      <c r="J927" s="186" t="s">
        <v>1214</v>
      </c>
      <c r="K927" s="184"/>
      <c r="L927" s="187" t="str">
        <f t="shared" si="29"/>
        <v>700.880020.0000.00000.000.0000.0000.000.0000.0000</v>
      </c>
      <c r="M927" s="187" t="s">
        <v>5818</v>
      </c>
      <c r="N927" s="191">
        <v>700</v>
      </c>
      <c r="O927" s="189">
        <v>880020</v>
      </c>
      <c r="P927" s="195" t="s">
        <v>2202</v>
      </c>
      <c r="Q927" s="191" t="s">
        <v>2334</v>
      </c>
      <c r="R927" s="195" t="s">
        <v>2178</v>
      </c>
      <c r="S927" s="191" t="s">
        <v>2202</v>
      </c>
      <c r="T927" s="191" t="s">
        <v>2202</v>
      </c>
      <c r="U927" s="190" t="s">
        <v>2178</v>
      </c>
      <c r="V927" s="167" t="s">
        <v>2202</v>
      </c>
      <c r="W927" s="167" t="s">
        <v>2202</v>
      </c>
      <c r="X927" s="170" t="s">
        <v>6671</v>
      </c>
      <c r="Y927" s="170" t="s">
        <v>7015</v>
      </c>
      <c r="Z927" s="170" t="s">
        <v>6671</v>
      </c>
      <c r="AB927" s="184" t="s">
        <v>7023</v>
      </c>
      <c r="AC927" s="186" t="s">
        <v>2202</v>
      </c>
      <c r="AD927" s="170">
        <f>VLOOKUP(O927,CSAcctMap!A:B,2,FALSE)</f>
        <v>725000</v>
      </c>
      <c r="AE927" s="170" t="str">
        <f ca="1">VLOOKUP(AD927,CSAcctMap!B:F,5,FALSE)</f>
        <v>Def Op Federal Income Tax Provision</v>
      </c>
    </row>
    <row r="928" spans="1:31" x14ac:dyDescent="0.2">
      <c r="A928" s="170" t="str">
        <f t="shared" si="28"/>
        <v>700.725000.0230.00000.000.000.000</v>
      </c>
      <c r="B928" s="184" t="s">
        <v>7023</v>
      </c>
      <c r="C928" s="185" t="s">
        <v>4649</v>
      </c>
      <c r="D928" s="186" t="s">
        <v>75</v>
      </c>
      <c r="E928" s="186" t="s">
        <v>4063</v>
      </c>
      <c r="F928" s="186" t="s">
        <v>2334</v>
      </c>
      <c r="G928" s="186" t="s">
        <v>2178</v>
      </c>
      <c r="H928" s="186" t="s">
        <v>2178</v>
      </c>
      <c r="I928" s="186" t="s">
        <v>2178</v>
      </c>
      <c r="J928" s="186" t="s">
        <v>362</v>
      </c>
      <c r="K928" s="184"/>
      <c r="L928" s="187" t="str">
        <f t="shared" si="29"/>
        <v>700.880020.0230.00000.000.0000.0000.000.0000.0000</v>
      </c>
      <c r="M928" s="187" t="s">
        <v>5818</v>
      </c>
      <c r="N928" s="191">
        <v>700</v>
      </c>
      <c r="O928" s="189">
        <v>880020</v>
      </c>
      <c r="P928" s="195" t="s">
        <v>4063</v>
      </c>
      <c r="Q928" s="191" t="s">
        <v>2334</v>
      </c>
      <c r="R928" s="195" t="s">
        <v>2178</v>
      </c>
      <c r="S928" s="191" t="s">
        <v>2202</v>
      </c>
      <c r="T928" s="191" t="s">
        <v>2202</v>
      </c>
      <c r="U928" s="190" t="s">
        <v>2178</v>
      </c>
      <c r="V928" s="167" t="s">
        <v>2202</v>
      </c>
      <c r="W928" s="167" t="s">
        <v>2202</v>
      </c>
      <c r="X928" s="170" t="s">
        <v>6693</v>
      </c>
      <c r="Y928" s="170" t="s">
        <v>7015</v>
      </c>
      <c r="Z928" s="170" t="s">
        <v>6671</v>
      </c>
      <c r="AB928" s="184" t="s">
        <v>7023</v>
      </c>
      <c r="AC928" s="186" t="s">
        <v>4063</v>
      </c>
      <c r="AD928" s="170">
        <f>VLOOKUP(O928,CSAcctMap!A:B,2,FALSE)</f>
        <v>725000</v>
      </c>
      <c r="AE928" s="170" t="str">
        <f ca="1">VLOOKUP(AD928,CSAcctMap!B:F,5,FALSE)</f>
        <v>Def Op Federal Income Tax Provision</v>
      </c>
    </row>
    <row r="929" spans="1:31" x14ac:dyDescent="0.2">
      <c r="A929" s="170" t="str">
        <f t="shared" si="28"/>
        <v>700.725010.0000.00000.000.000.000</v>
      </c>
      <c r="B929" s="184" t="s">
        <v>7024</v>
      </c>
      <c r="C929" s="185" t="s">
        <v>4649</v>
      </c>
      <c r="D929" s="186" t="s">
        <v>6084</v>
      </c>
      <c r="E929" s="186" t="s">
        <v>2202</v>
      </c>
      <c r="F929" s="186" t="s">
        <v>2334</v>
      </c>
      <c r="G929" s="186" t="s">
        <v>2178</v>
      </c>
      <c r="H929" s="186" t="s">
        <v>2178</v>
      </c>
      <c r="I929" s="186" t="s">
        <v>2178</v>
      </c>
      <c r="J929" s="186" t="s">
        <v>1214</v>
      </c>
      <c r="K929" s="184"/>
      <c r="L929" s="187" t="str">
        <f t="shared" si="29"/>
        <v>700.880030.0000.00000.000.0000.0000.000.0000.0000</v>
      </c>
      <c r="M929" s="187" t="s">
        <v>6149</v>
      </c>
      <c r="N929" s="191">
        <v>700</v>
      </c>
      <c r="O929" s="189">
        <v>880030</v>
      </c>
      <c r="P929" s="195" t="s">
        <v>2202</v>
      </c>
      <c r="Q929" s="191" t="s">
        <v>2334</v>
      </c>
      <c r="R929" s="195" t="s">
        <v>2178</v>
      </c>
      <c r="S929" s="191" t="s">
        <v>2202</v>
      </c>
      <c r="T929" s="191" t="s">
        <v>2202</v>
      </c>
      <c r="U929" s="190" t="s">
        <v>2178</v>
      </c>
      <c r="V929" s="167" t="s">
        <v>2202</v>
      </c>
      <c r="W929" s="167" t="s">
        <v>2202</v>
      </c>
      <c r="X929" s="170" t="s">
        <v>6671</v>
      </c>
      <c r="Y929" s="170" t="s">
        <v>7015</v>
      </c>
      <c r="Z929" s="170" t="s">
        <v>6671</v>
      </c>
      <c r="AB929" s="184" t="s">
        <v>7024</v>
      </c>
      <c r="AC929" s="186" t="s">
        <v>2202</v>
      </c>
      <c r="AD929" s="170">
        <f>VLOOKUP(O929,CSAcctMap!A:B,2,FALSE)</f>
        <v>725010</v>
      </c>
      <c r="AE929" s="170" t="str">
        <f ca="1">VLOOKUP(AD929,CSAcctMap!B:F,5,FALSE)</f>
        <v>Def Op Federal Inc Tax Allowance</v>
      </c>
    </row>
    <row r="930" spans="1:31" x14ac:dyDescent="0.2">
      <c r="A930" s="170" t="str">
        <f t="shared" si="28"/>
        <v>700.725010.0230.00000.000.000.000</v>
      </c>
      <c r="B930" s="184" t="s">
        <v>7024</v>
      </c>
      <c r="C930" s="185" t="s">
        <v>4649</v>
      </c>
      <c r="D930" s="186" t="s">
        <v>6084</v>
      </c>
      <c r="E930" s="186" t="s">
        <v>4063</v>
      </c>
      <c r="F930" s="186" t="s">
        <v>2334</v>
      </c>
      <c r="G930" s="186" t="s">
        <v>2178</v>
      </c>
      <c r="H930" s="186" t="s">
        <v>2178</v>
      </c>
      <c r="I930" s="186" t="s">
        <v>2178</v>
      </c>
      <c r="J930" s="186" t="s">
        <v>362</v>
      </c>
      <c r="K930" s="184"/>
      <c r="L930" s="187" t="str">
        <f t="shared" si="29"/>
        <v>700.880030.0230.00000.000.0000.0000.000.0000.0000</v>
      </c>
      <c r="M930" s="187" t="s">
        <v>6149</v>
      </c>
      <c r="N930" s="191">
        <v>700</v>
      </c>
      <c r="O930" s="189">
        <v>880030</v>
      </c>
      <c r="P930" s="195" t="s">
        <v>4063</v>
      </c>
      <c r="Q930" s="191" t="s">
        <v>2334</v>
      </c>
      <c r="R930" s="195" t="s">
        <v>2178</v>
      </c>
      <c r="S930" s="191" t="s">
        <v>2202</v>
      </c>
      <c r="T930" s="191" t="s">
        <v>2202</v>
      </c>
      <c r="U930" s="190" t="s">
        <v>2178</v>
      </c>
      <c r="V930" s="167" t="s">
        <v>2202</v>
      </c>
      <c r="W930" s="167" t="s">
        <v>2202</v>
      </c>
      <c r="X930" s="170" t="s">
        <v>6693</v>
      </c>
      <c r="Y930" s="170" t="s">
        <v>7015</v>
      </c>
      <c r="Z930" s="170" t="s">
        <v>6671</v>
      </c>
      <c r="AB930" s="184" t="s">
        <v>7024</v>
      </c>
      <c r="AC930" s="186" t="s">
        <v>4063</v>
      </c>
      <c r="AD930" s="170">
        <f>VLOOKUP(O930,CSAcctMap!A:B,2,FALSE)</f>
        <v>725010</v>
      </c>
      <c r="AE930" s="170" t="str">
        <f ca="1">VLOOKUP(AD930,CSAcctMap!B:F,5,FALSE)</f>
        <v>Def Op Federal Inc Tax Allowance</v>
      </c>
    </row>
    <row r="931" spans="1:31" x14ac:dyDescent="0.2">
      <c r="A931" s="170" t="str">
        <f t="shared" si="28"/>
        <v>700.726000.0000.00000.250.000.000</v>
      </c>
      <c r="B931" s="184" t="s">
        <v>7025</v>
      </c>
      <c r="C931" s="185" t="s">
        <v>4649</v>
      </c>
      <c r="D931" s="186" t="s">
        <v>76</v>
      </c>
      <c r="E931" s="186" t="s">
        <v>2202</v>
      </c>
      <c r="F931" s="186" t="s">
        <v>2334</v>
      </c>
      <c r="G931" s="186" t="s">
        <v>4648</v>
      </c>
      <c r="H931" s="186" t="s">
        <v>2178</v>
      </c>
      <c r="I931" s="186" t="s">
        <v>2178</v>
      </c>
      <c r="J931" s="186" t="s">
        <v>1214</v>
      </c>
      <c r="K931" s="184"/>
      <c r="L931" s="187" t="str">
        <f t="shared" si="29"/>
        <v>700.880022.0000.00000.025.0000.0000.000.0000.0000</v>
      </c>
      <c r="M931" s="187" t="s">
        <v>5819</v>
      </c>
      <c r="N931" s="191">
        <v>700</v>
      </c>
      <c r="O931" s="189">
        <v>880022</v>
      </c>
      <c r="P931" s="195" t="s">
        <v>2202</v>
      </c>
      <c r="Q931" s="191" t="s">
        <v>2334</v>
      </c>
      <c r="R931" s="195" t="s">
        <v>6692</v>
      </c>
      <c r="S931" s="191" t="s">
        <v>2202</v>
      </c>
      <c r="T931" s="191" t="s">
        <v>2202</v>
      </c>
      <c r="U931" s="190" t="s">
        <v>2178</v>
      </c>
      <c r="V931" s="167" t="s">
        <v>2202</v>
      </c>
      <c r="W931" s="167" t="s">
        <v>2202</v>
      </c>
      <c r="X931" s="170" t="s">
        <v>6671</v>
      </c>
      <c r="Y931" s="170" t="s">
        <v>7015</v>
      </c>
      <c r="Z931" s="170" t="s">
        <v>6671</v>
      </c>
      <c r="AB931" s="184" t="s">
        <v>7025</v>
      </c>
      <c r="AC931" s="186" t="s">
        <v>2202</v>
      </c>
      <c r="AD931" s="170">
        <f>VLOOKUP(O931,CSAcctMap!A:B,2,FALSE)</f>
        <v>726000</v>
      </c>
      <c r="AE931" s="170" t="str">
        <f ca="1">VLOOKUP(AD931,CSAcctMap!B:F,5,FALSE)</f>
        <v>Def Op State Income Tax Provision</v>
      </c>
    </row>
    <row r="932" spans="1:31" x14ac:dyDescent="0.2">
      <c r="A932" s="170" t="str">
        <f t="shared" si="28"/>
        <v>700.726000.0230.00000.250.000.000</v>
      </c>
      <c r="B932" s="184" t="s">
        <v>7025</v>
      </c>
      <c r="C932" s="185" t="s">
        <v>4649</v>
      </c>
      <c r="D932" s="186" t="s">
        <v>76</v>
      </c>
      <c r="E932" s="186" t="s">
        <v>4063</v>
      </c>
      <c r="F932" s="186" t="s">
        <v>2334</v>
      </c>
      <c r="G932" s="186" t="s">
        <v>4648</v>
      </c>
      <c r="H932" s="186" t="s">
        <v>2178</v>
      </c>
      <c r="I932" s="186" t="s">
        <v>2178</v>
      </c>
      <c r="J932" s="186" t="s">
        <v>362</v>
      </c>
      <c r="K932" s="184"/>
      <c r="L932" s="187" t="str">
        <f t="shared" si="29"/>
        <v>700.880022.0230.00000.025.0000.0000.000.0000.0000</v>
      </c>
      <c r="M932" s="187" t="s">
        <v>5819</v>
      </c>
      <c r="N932" s="191">
        <v>700</v>
      </c>
      <c r="O932" s="189">
        <v>880022</v>
      </c>
      <c r="P932" s="195" t="s">
        <v>4063</v>
      </c>
      <c r="Q932" s="191" t="s">
        <v>2334</v>
      </c>
      <c r="R932" s="195" t="s">
        <v>6692</v>
      </c>
      <c r="S932" s="191" t="s">
        <v>2202</v>
      </c>
      <c r="T932" s="191" t="s">
        <v>2202</v>
      </c>
      <c r="U932" s="190" t="s">
        <v>2178</v>
      </c>
      <c r="V932" s="167" t="s">
        <v>2202</v>
      </c>
      <c r="W932" s="167" t="s">
        <v>2202</v>
      </c>
      <c r="X932" s="170" t="s">
        <v>6693</v>
      </c>
      <c r="Y932" s="170" t="s">
        <v>7015</v>
      </c>
      <c r="Z932" s="170" t="s">
        <v>6671</v>
      </c>
      <c r="AB932" s="184" t="s">
        <v>7025</v>
      </c>
      <c r="AC932" s="186" t="s">
        <v>4063</v>
      </c>
      <c r="AD932" s="170">
        <f>VLOOKUP(O932,CSAcctMap!A:B,2,FALSE)</f>
        <v>726000</v>
      </c>
      <c r="AE932" s="170" t="str">
        <f ca="1">VLOOKUP(AD932,CSAcctMap!B:F,5,FALSE)</f>
        <v>Def Op State Income Tax Provision</v>
      </c>
    </row>
    <row r="933" spans="1:31" x14ac:dyDescent="0.2">
      <c r="A933" s="170" t="str">
        <f t="shared" si="28"/>
        <v>700.726010.0000.00000.250.000.000</v>
      </c>
      <c r="B933" s="184" t="s">
        <v>7026</v>
      </c>
      <c r="C933" s="185" t="s">
        <v>4649</v>
      </c>
      <c r="D933" s="186" t="s">
        <v>6085</v>
      </c>
      <c r="E933" s="186" t="s">
        <v>2202</v>
      </c>
      <c r="F933" s="186" t="s">
        <v>2334</v>
      </c>
      <c r="G933" s="186" t="s">
        <v>4648</v>
      </c>
      <c r="H933" s="186" t="s">
        <v>2178</v>
      </c>
      <c r="I933" s="186" t="s">
        <v>2178</v>
      </c>
      <c r="J933" s="186" t="s">
        <v>1214</v>
      </c>
      <c r="K933" s="184"/>
      <c r="L933" s="187" t="str">
        <f t="shared" si="29"/>
        <v>700.880032.0000.00000.025.0000.0000.000.0000.0000</v>
      </c>
      <c r="M933" s="187" t="s">
        <v>6148</v>
      </c>
      <c r="N933" s="191">
        <v>700</v>
      </c>
      <c r="O933" s="189">
        <v>880032</v>
      </c>
      <c r="P933" s="195" t="s">
        <v>2202</v>
      </c>
      <c r="Q933" s="191" t="s">
        <v>2334</v>
      </c>
      <c r="R933" s="195" t="s">
        <v>6692</v>
      </c>
      <c r="S933" s="191" t="s">
        <v>2202</v>
      </c>
      <c r="T933" s="191" t="s">
        <v>2202</v>
      </c>
      <c r="U933" s="190" t="s">
        <v>2178</v>
      </c>
      <c r="V933" s="167" t="s">
        <v>2202</v>
      </c>
      <c r="W933" s="167" t="s">
        <v>2202</v>
      </c>
      <c r="X933" s="170" t="s">
        <v>6671</v>
      </c>
      <c r="Y933" s="170" t="s">
        <v>7015</v>
      </c>
      <c r="Z933" s="170" t="s">
        <v>6671</v>
      </c>
      <c r="AB933" s="184" t="s">
        <v>7026</v>
      </c>
      <c r="AC933" s="186" t="s">
        <v>2202</v>
      </c>
      <c r="AD933" s="170">
        <f>VLOOKUP(O933,CSAcctMap!A:B,2,FALSE)</f>
        <v>726010</v>
      </c>
      <c r="AE933" s="170" t="str">
        <f ca="1">VLOOKUP(AD933,CSAcctMap!B:F,5,FALSE)</f>
        <v>Def Op State Inc Tax Allowance</v>
      </c>
    </row>
    <row r="934" spans="1:31" x14ac:dyDescent="0.2">
      <c r="A934" s="170" t="str">
        <f t="shared" si="28"/>
        <v>700.726010.0230.00000.250.000.000</v>
      </c>
      <c r="B934" s="184" t="s">
        <v>7026</v>
      </c>
      <c r="C934" s="185" t="s">
        <v>4649</v>
      </c>
      <c r="D934" s="186" t="s">
        <v>6085</v>
      </c>
      <c r="E934" s="186" t="s">
        <v>4063</v>
      </c>
      <c r="F934" s="186" t="s">
        <v>2334</v>
      </c>
      <c r="G934" s="186" t="s">
        <v>4648</v>
      </c>
      <c r="H934" s="186" t="s">
        <v>2178</v>
      </c>
      <c r="I934" s="186" t="s">
        <v>2178</v>
      </c>
      <c r="J934" s="186" t="s">
        <v>362</v>
      </c>
      <c r="K934" s="184"/>
      <c r="L934" s="187" t="str">
        <f t="shared" si="29"/>
        <v>700.880032.0230.00000.025.0000.0000.000.0000.0000</v>
      </c>
      <c r="M934" s="187" t="s">
        <v>6148</v>
      </c>
      <c r="N934" s="191">
        <v>700</v>
      </c>
      <c r="O934" s="189">
        <v>880032</v>
      </c>
      <c r="P934" s="195" t="s">
        <v>4063</v>
      </c>
      <c r="Q934" s="191" t="s">
        <v>2334</v>
      </c>
      <c r="R934" s="195" t="s">
        <v>6692</v>
      </c>
      <c r="S934" s="191" t="s">
        <v>2202</v>
      </c>
      <c r="T934" s="191" t="s">
        <v>2202</v>
      </c>
      <c r="U934" s="190" t="s">
        <v>2178</v>
      </c>
      <c r="V934" s="167" t="s">
        <v>2202</v>
      </c>
      <c r="W934" s="167" t="s">
        <v>2202</v>
      </c>
      <c r="X934" s="170" t="s">
        <v>6693</v>
      </c>
      <c r="Y934" s="170" t="s">
        <v>7015</v>
      </c>
      <c r="Z934" s="170" t="s">
        <v>6671</v>
      </c>
      <c r="AB934" s="184" t="s">
        <v>7026</v>
      </c>
      <c r="AC934" s="186" t="s">
        <v>4063</v>
      </c>
      <c r="AD934" s="170">
        <f>VLOOKUP(O934,CSAcctMap!A:B,2,FALSE)</f>
        <v>726010</v>
      </c>
      <c r="AE934" s="170" t="str">
        <f ca="1">VLOOKUP(AD934,CSAcctMap!B:F,5,FALSE)</f>
        <v>Def Op State Inc Tax Allowance</v>
      </c>
    </row>
    <row r="935" spans="1:31" x14ac:dyDescent="0.2">
      <c r="A935" s="170" t="str">
        <f t="shared" si="28"/>
        <v>700.732090.0000.00000.000.000.000</v>
      </c>
      <c r="B935" s="184" t="s">
        <v>7027</v>
      </c>
      <c r="C935" s="185" t="s">
        <v>4649</v>
      </c>
      <c r="D935" s="186" t="s">
        <v>5834</v>
      </c>
      <c r="E935" s="186" t="s">
        <v>2202</v>
      </c>
      <c r="F935" s="186" t="s">
        <v>2334</v>
      </c>
      <c r="G935" s="186" t="s">
        <v>2178</v>
      </c>
      <c r="H935" s="186" t="s">
        <v>2178</v>
      </c>
      <c r="I935" s="186" t="s">
        <v>2178</v>
      </c>
      <c r="J935" s="186" t="s">
        <v>1214</v>
      </c>
      <c r="K935" s="184"/>
      <c r="L935" s="187" t="str">
        <f t="shared" si="29"/>
        <v>700.801010.0000.00000.000.0000.0000.000.0000.0000</v>
      </c>
      <c r="M935" s="187" t="s">
        <v>4132</v>
      </c>
      <c r="N935" s="191">
        <v>700</v>
      </c>
      <c r="O935" s="189">
        <v>801010</v>
      </c>
      <c r="P935" s="195" t="s">
        <v>2202</v>
      </c>
      <c r="Q935" s="191" t="s">
        <v>2334</v>
      </c>
      <c r="R935" s="195" t="s">
        <v>2178</v>
      </c>
      <c r="S935" s="191" t="s">
        <v>2202</v>
      </c>
      <c r="T935" s="191" t="s">
        <v>2202</v>
      </c>
      <c r="U935" s="190" t="s">
        <v>2178</v>
      </c>
      <c r="V935" s="167" t="s">
        <v>2202</v>
      </c>
      <c r="W935" s="167" t="s">
        <v>2202</v>
      </c>
      <c r="X935" s="170" t="s">
        <v>6671</v>
      </c>
      <c r="Y935" s="170" t="s">
        <v>4132</v>
      </c>
      <c r="Z935" s="170" t="s">
        <v>6671</v>
      </c>
      <c r="AB935" s="184" t="s">
        <v>7027</v>
      </c>
      <c r="AC935" s="186" t="s">
        <v>2202</v>
      </c>
      <c r="AD935" s="170">
        <f>VLOOKUP(O935,CSAcctMap!A:B,2,FALSE)</f>
        <v>732500</v>
      </c>
      <c r="AE935" s="170" t="str">
        <f ca="1">VLOOKUP(AD935,CSAcctMap!B:F,5,FALSE)</f>
        <v>Interest Income-Affiliate</v>
      </c>
    </row>
    <row r="936" spans="1:31" x14ac:dyDescent="0.2">
      <c r="A936" s="170" t="str">
        <f t="shared" si="28"/>
        <v>700.735000.0000.00000.000.000.000</v>
      </c>
      <c r="B936" s="184" t="s">
        <v>7028</v>
      </c>
      <c r="C936" s="185" t="s">
        <v>4649</v>
      </c>
      <c r="D936" s="186" t="s">
        <v>83</v>
      </c>
      <c r="E936" s="186" t="s">
        <v>2202</v>
      </c>
      <c r="F936" s="186" t="s">
        <v>2334</v>
      </c>
      <c r="G936" s="186" t="s">
        <v>2178</v>
      </c>
      <c r="H936" s="186" t="s">
        <v>2178</v>
      </c>
      <c r="I936" s="186" t="s">
        <v>2178</v>
      </c>
      <c r="J936" s="186" t="s">
        <v>1214</v>
      </c>
      <c r="K936" s="184"/>
      <c r="L936" s="187" t="str">
        <f t="shared" si="29"/>
        <v>700.802010.0000.00000.000.0000.0000.000.0000.0000</v>
      </c>
      <c r="M936" s="187" t="s">
        <v>5807</v>
      </c>
      <c r="N936" s="191">
        <v>700</v>
      </c>
      <c r="O936" s="189">
        <v>802010</v>
      </c>
      <c r="P936" s="195" t="s">
        <v>2202</v>
      </c>
      <c r="Q936" s="191" t="s">
        <v>2334</v>
      </c>
      <c r="R936" s="195" t="s">
        <v>2178</v>
      </c>
      <c r="S936" s="191" t="s">
        <v>2202</v>
      </c>
      <c r="T936" s="191" t="s">
        <v>2202</v>
      </c>
      <c r="U936" s="190" t="s">
        <v>2178</v>
      </c>
      <c r="V936" s="167" t="s">
        <v>2202</v>
      </c>
      <c r="W936" s="167" t="s">
        <v>2202</v>
      </c>
      <c r="X936" s="170" t="s">
        <v>6671</v>
      </c>
      <c r="Y936" s="170" t="s">
        <v>7029</v>
      </c>
      <c r="Z936" s="170" t="s">
        <v>6671</v>
      </c>
      <c r="AB936" s="184" t="s">
        <v>7028</v>
      </c>
      <c r="AC936" s="186" t="s">
        <v>2202</v>
      </c>
      <c r="AD936" s="170">
        <f>VLOOKUP(O936,CSAcctMap!A:B,2,FALSE)</f>
        <v>735000</v>
      </c>
      <c r="AE936" s="170" t="str">
        <f ca="1">VLOOKUP(AD936,CSAcctMap!B:F,5,FALSE)</f>
        <v>Gain (Loss) On Plant Dispositions</v>
      </c>
    </row>
    <row r="937" spans="1:31" x14ac:dyDescent="0.2">
      <c r="A937" s="170" t="str">
        <f t="shared" si="28"/>
        <v>700.735000.0000.00000.250.000.000</v>
      </c>
      <c r="B937" s="184" t="s">
        <v>7028</v>
      </c>
      <c r="C937" s="185" t="s">
        <v>4649</v>
      </c>
      <c r="D937" s="186" t="s">
        <v>83</v>
      </c>
      <c r="E937" s="186" t="s">
        <v>2202</v>
      </c>
      <c r="F937" s="186" t="s">
        <v>2334</v>
      </c>
      <c r="G937" s="186" t="s">
        <v>4648</v>
      </c>
      <c r="H937" s="186" t="s">
        <v>2178</v>
      </c>
      <c r="I937" s="186" t="s">
        <v>2178</v>
      </c>
      <c r="J937" s="186" t="s">
        <v>1214</v>
      </c>
      <c r="K937" s="184"/>
      <c r="L937" s="187" t="str">
        <f t="shared" si="29"/>
        <v>700.802010.0000.00000.025.0000.0000.000.0000.0000</v>
      </c>
      <c r="M937" s="187" t="s">
        <v>5807</v>
      </c>
      <c r="N937" s="191">
        <v>700</v>
      </c>
      <c r="O937" s="189">
        <v>802010</v>
      </c>
      <c r="P937" s="195" t="s">
        <v>2202</v>
      </c>
      <c r="Q937" s="191" t="s">
        <v>2334</v>
      </c>
      <c r="R937" s="195" t="s">
        <v>6692</v>
      </c>
      <c r="S937" s="191" t="s">
        <v>2202</v>
      </c>
      <c r="T937" s="191" t="s">
        <v>2202</v>
      </c>
      <c r="U937" s="190" t="s">
        <v>2178</v>
      </c>
      <c r="V937" s="167" t="s">
        <v>2202</v>
      </c>
      <c r="W937" s="167" t="s">
        <v>2202</v>
      </c>
      <c r="X937" s="170" t="s">
        <v>6671</v>
      </c>
      <c r="Y937" s="170" t="s">
        <v>7029</v>
      </c>
      <c r="Z937" s="170" t="s">
        <v>6671</v>
      </c>
      <c r="AB937" s="184" t="s">
        <v>7028</v>
      </c>
      <c r="AC937" s="186" t="s">
        <v>2202</v>
      </c>
      <c r="AD937" s="170">
        <f>VLOOKUP(O937,CSAcctMap!A:B,2,FALSE)</f>
        <v>735000</v>
      </c>
      <c r="AE937" s="170" t="str">
        <f ca="1">VLOOKUP(AD937,CSAcctMap!B:F,5,FALSE)</f>
        <v>Gain (Loss) On Plant Dispositions</v>
      </c>
    </row>
    <row r="938" spans="1:31" x14ac:dyDescent="0.2">
      <c r="A938" s="170" t="str">
        <f t="shared" si="28"/>
        <v>700.737010.7760.00000.000.000.000</v>
      </c>
      <c r="B938" s="184" t="s">
        <v>7030</v>
      </c>
      <c r="C938" s="185" t="s">
        <v>4649</v>
      </c>
      <c r="D938" s="186" t="s">
        <v>90</v>
      </c>
      <c r="E938" s="186" t="s">
        <v>1341</v>
      </c>
      <c r="F938" s="186" t="s">
        <v>2334</v>
      </c>
      <c r="G938" s="186" t="s">
        <v>2178</v>
      </c>
      <c r="H938" s="186" t="s">
        <v>2178</v>
      </c>
      <c r="I938" s="186" t="s">
        <v>2178</v>
      </c>
      <c r="J938" s="186" t="s">
        <v>6905</v>
      </c>
      <c r="K938" s="184"/>
      <c r="L938" s="187" t="str">
        <f t="shared" si="29"/>
        <v>700.611005.3800.00000.000.0000.0000.000.0000.0000</v>
      </c>
      <c r="M938" s="187" t="s">
        <v>1393</v>
      </c>
      <c r="N938" s="191">
        <v>700</v>
      </c>
      <c r="O938" s="189">
        <v>611005</v>
      </c>
      <c r="P938" s="195" t="s">
        <v>6840</v>
      </c>
      <c r="Q938" s="191" t="s">
        <v>2334</v>
      </c>
      <c r="R938" s="195" t="s">
        <v>2178</v>
      </c>
      <c r="S938" s="191" t="s">
        <v>2202</v>
      </c>
      <c r="T938" s="191" t="s">
        <v>2202</v>
      </c>
      <c r="U938" s="190" t="s">
        <v>2178</v>
      </c>
      <c r="V938" s="167" t="s">
        <v>2202</v>
      </c>
      <c r="W938" s="167" t="s">
        <v>2202</v>
      </c>
      <c r="X938" s="170" t="s">
        <v>6843</v>
      </c>
      <c r="Y938" s="170" t="s">
        <v>6893</v>
      </c>
      <c r="Z938" s="170" t="s">
        <v>6904</v>
      </c>
      <c r="AB938" s="184" t="s">
        <v>7030</v>
      </c>
      <c r="AC938" s="186" t="s">
        <v>1341</v>
      </c>
      <c r="AD938" s="170">
        <f>VLOOKUP(O938,CSAcctMap!A:B,2,FALSE)</f>
        <v>737010</v>
      </c>
      <c r="AE938" s="170" t="str">
        <f ca="1">VLOOKUP(AD938,CSAcctMap!B:F,5,FALSE)</f>
        <v>Charitable Contributions</v>
      </c>
    </row>
    <row r="939" spans="1:31" x14ac:dyDescent="0.2">
      <c r="A939" s="170" t="str">
        <f t="shared" si="28"/>
        <v>700.737010.7900.00000.000.000.000</v>
      </c>
      <c r="B939" s="184" t="s">
        <v>7030</v>
      </c>
      <c r="C939" s="185" t="s">
        <v>4649</v>
      </c>
      <c r="D939" s="186" t="s">
        <v>90</v>
      </c>
      <c r="E939" s="186" t="s">
        <v>1342</v>
      </c>
      <c r="F939" s="186" t="s">
        <v>2334</v>
      </c>
      <c r="G939" s="186" t="s">
        <v>2178</v>
      </c>
      <c r="H939" s="186" t="s">
        <v>2178</v>
      </c>
      <c r="I939" s="186" t="s">
        <v>2178</v>
      </c>
      <c r="J939" s="186" t="s">
        <v>741</v>
      </c>
      <c r="K939" s="184"/>
      <c r="L939" s="187" t="str">
        <f t="shared" si="29"/>
        <v>700.611005.6251.00000.000.0000.0000.000.0000.0000</v>
      </c>
      <c r="M939" s="187" t="s">
        <v>1393</v>
      </c>
      <c r="N939" s="191">
        <v>700</v>
      </c>
      <c r="O939" s="189">
        <v>611005</v>
      </c>
      <c r="P939" s="195" t="s">
        <v>6906</v>
      </c>
      <c r="Q939" s="191" t="s">
        <v>2334</v>
      </c>
      <c r="R939" s="195" t="s">
        <v>2178</v>
      </c>
      <c r="S939" s="191" t="s">
        <v>2202</v>
      </c>
      <c r="T939" s="191" t="s">
        <v>2202</v>
      </c>
      <c r="U939" s="190" t="s">
        <v>2178</v>
      </c>
      <c r="V939" s="167" t="s">
        <v>2202</v>
      </c>
      <c r="W939" s="167" t="s">
        <v>2202</v>
      </c>
      <c r="X939" s="170" t="s">
        <v>6907</v>
      </c>
      <c r="Y939" s="170" t="s">
        <v>6893</v>
      </c>
      <c r="Z939" s="170" t="s">
        <v>6908</v>
      </c>
      <c r="AB939" s="184" t="s">
        <v>7030</v>
      </c>
      <c r="AC939" s="186" t="s">
        <v>1342</v>
      </c>
      <c r="AD939" s="170">
        <f>VLOOKUP(O939,CSAcctMap!A:B,2,FALSE)</f>
        <v>737010</v>
      </c>
      <c r="AE939" s="170" t="str">
        <f ca="1">VLOOKUP(AD939,CSAcctMap!B:F,5,FALSE)</f>
        <v>Charitable Contributions</v>
      </c>
    </row>
    <row r="940" spans="1:31" x14ac:dyDescent="0.2">
      <c r="A940" s="170" t="str">
        <f t="shared" si="28"/>
        <v>700.737020.0000.00000.000.000.000</v>
      </c>
      <c r="B940" s="184" t="s">
        <v>7031</v>
      </c>
      <c r="C940" s="185" t="s">
        <v>4649</v>
      </c>
      <c r="D940" s="186" t="s">
        <v>91</v>
      </c>
      <c r="E940" s="186" t="s">
        <v>2202</v>
      </c>
      <c r="F940" s="186" t="s">
        <v>2334</v>
      </c>
      <c r="G940" s="186" t="s">
        <v>2178</v>
      </c>
      <c r="H940" s="186" t="s">
        <v>2178</v>
      </c>
      <c r="I940" s="186" t="s">
        <v>2178</v>
      </c>
      <c r="J940" s="186" t="s">
        <v>1214</v>
      </c>
      <c r="K940" s="184"/>
      <c r="L940" s="187" t="str">
        <f t="shared" si="29"/>
        <v>700.614015.0000.00000.000.0000.0000.000.0000.0000</v>
      </c>
      <c r="M940" s="187" t="s">
        <v>3435</v>
      </c>
      <c r="N940" s="191">
        <v>700</v>
      </c>
      <c r="O940" s="189">
        <v>614015</v>
      </c>
      <c r="P940" s="195" t="s">
        <v>2202</v>
      </c>
      <c r="Q940" s="191" t="s">
        <v>2334</v>
      </c>
      <c r="R940" s="195" t="s">
        <v>2178</v>
      </c>
      <c r="S940" s="191" t="s">
        <v>2202</v>
      </c>
      <c r="T940" s="191" t="s">
        <v>2202</v>
      </c>
      <c r="U940" s="190" t="s">
        <v>2178</v>
      </c>
      <c r="V940" s="167" t="s">
        <v>2202</v>
      </c>
      <c r="W940" s="167" t="s">
        <v>2202</v>
      </c>
      <c r="X940" s="170" t="s">
        <v>6671</v>
      </c>
      <c r="Y940" s="170" t="s">
        <v>6893</v>
      </c>
      <c r="Z940" s="170" t="s">
        <v>6908</v>
      </c>
      <c r="AB940" s="184" t="s">
        <v>7031</v>
      </c>
      <c r="AC940" s="186" t="s">
        <v>2202</v>
      </c>
      <c r="AD940" s="170">
        <f>VLOOKUP(O940,CSAcctMap!A:B,2,FALSE)</f>
        <v>737020</v>
      </c>
      <c r="AE940" s="170" t="str">
        <f ca="1">VLOOKUP(AD940,CSAcctMap!B:F,5,FALSE)</f>
        <v>Penalties (Nondeductible)</v>
      </c>
    </row>
    <row r="941" spans="1:31" x14ac:dyDescent="0.2">
      <c r="A941" s="170" t="str">
        <f t="shared" si="28"/>
        <v>700.737020.0230.00000.430.000.000</v>
      </c>
      <c r="B941" s="184" t="s">
        <v>7031</v>
      </c>
      <c r="C941" s="185" t="s">
        <v>4649</v>
      </c>
      <c r="D941" s="186" t="s">
        <v>91</v>
      </c>
      <c r="E941" s="186" t="s">
        <v>4063</v>
      </c>
      <c r="F941" s="186" t="s">
        <v>2334</v>
      </c>
      <c r="G941" s="186" t="s">
        <v>1565</v>
      </c>
      <c r="H941" s="186" t="s">
        <v>2178</v>
      </c>
      <c r="I941" s="186" t="s">
        <v>2178</v>
      </c>
      <c r="J941" s="186" t="s">
        <v>362</v>
      </c>
      <c r="K941" s="184"/>
      <c r="L941" s="187" t="str">
        <f t="shared" si="29"/>
        <v>700.614015.0230.00000.043.0000.0000.000.0000.0000</v>
      </c>
      <c r="M941" s="187" t="s">
        <v>3435</v>
      </c>
      <c r="N941" s="191">
        <v>700</v>
      </c>
      <c r="O941" s="189">
        <v>614015</v>
      </c>
      <c r="P941" s="195" t="s">
        <v>4063</v>
      </c>
      <c r="Q941" s="191" t="s">
        <v>2334</v>
      </c>
      <c r="R941" s="195" t="s">
        <v>6755</v>
      </c>
      <c r="S941" s="191" t="s">
        <v>2202</v>
      </c>
      <c r="T941" s="191" t="s">
        <v>2202</v>
      </c>
      <c r="U941" s="190" t="s">
        <v>2178</v>
      </c>
      <c r="V941" s="167" t="s">
        <v>2202</v>
      </c>
      <c r="W941" s="167" t="s">
        <v>2202</v>
      </c>
      <c r="X941" s="170" t="s">
        <v>6693</v>
      </c>
      <c r="Y941" s="170" t="s">
        <v>6893</v>
      </c>
      <c r="Z941" s="170" t="s">
        <v>6908</v>
      </c>
      <c r="AB941" s="184" t="s">
        <v>7031</v>
      </c>
      <c r="AC941" s="186" t="s">
        <v>4063</v>
      </c>
      <c r="AD941" s="170">
        <f>VLOOKUP(O941,CSAcctMap!A:B,2,FALSE)</f>
        <v>737020</v>
      </c>
      <c r="AE941" s="170" t="str">
        <f ca="1">VLOOKUP(AD941,CSAcctMap!B:F,5,FALSE)</f>
        <v>Penalties (Nondeductible)</v>
      </c>
    </row>
    <row r="942" spans="1:31" x14ac:dyDescent="0.2">
      <c r="A942" s="170" t="str">
        <f t="shared" si="28"/>
        <v>700.737040.0000.00000.000.000.000</v>
      </c>
      <c r="B942" s="184" t="s">
        <v>7032</v>
      </c>
      <c r="C942" s="185" t="s">
        <v>4649</v>
      </c>
      <c r="D942" s="186" t="s">
        <v>93</v>
      </c>
      <c r="E942" s="186" t="s">
        <v>2202</v>
      </c>
      <c r="F942" s="186" t="s">
        <v>2334</v>
      </c>
      <c r="G942" s="186" t="s">
        <v>2178</v>
      </c>
      <c r="H942" s="186" t="s">
        <v>2178</v>
      </c>
      <c r="I942" s="186" t="s">
        <v>2178</v>
      </c>
      <c r="J942" s="186" t="s">
        <v>1214</v>
      </c>
      <c r="K942" s="184"/>
      <c r="L942" s="187" t="str">
        <f t="shared" si="29"/>
        <v>700.607010.0000.00000.000.0000.0000.000.0000.0000</v>
      </c>
      <c r="M942" s="187" t="s">
        <v>4298</v>
      </c>
      <c r="N942" s="191">
        <v>700</v>
      </c>
      <c r="O942" s="189">
        <v>607010</v>
      </c>
      <c r="P942" s="195" t="s">
        <v>2202</v>
      </c>
      <c r="Q942" s="191" t="s">
        <v>2334</v>
      </c>
      <c r="R942" s="195" t="s">
        <v>2178</v>
      </c>
      <c r="S942" s="191" t="s">
        <v>2202</v>
      </c>
      <c r="T942" s="191" t="s">
        <v>2202</v>
      </c>
      <c r="U942" s="190" t="s">
        <v>2178</v>
      </c>
      <c r="V942" s="167" t="s">
        <v>2202</v>
      </c>
      <c r="W942" s="167" t="s">
        <v>2202</v>
      </c>
      <c r="X942" s="170" t="s">
        <v>6671</v>
      </c>
      <c r="Y942" s="170" t="s">
        <v>6893</v>
      </c>
      <c r="Z942" s="170" t="s">
        <v>6908</v>
      </c>
      <c r="AB942" s="184" t="s">
        <v>7032</v>
      </c>
      <c r="AC942" s="186" t="s">
        <v>2202</v>
      </c>
      <c r="AD942" s="170">
        <f>VLOOKUP(O942,CSAcctMap!A:B,2,FALSE)</f>
        <v>615010</v>
      </c>
      <c r="AE942" s="170" t="str">
        <f ca="1">VLOOKUP(AD942,CSAcctMap!B:F,5,FALSE)</f>
        <v>Audit &amp; Accounting</v>
      </c>
    </row>
    <row r="943" spans="1:31" x14ac:dyDescent="0.2">
      <c r="A943" s="170" t="str">
        <f t="shared" si="28"/>
        <v>700.754000.0000.00000.000.000.000</v>
      </c>
      <c r="B943" s="184" t="s">
        <v>7033</v>
      </c>
      <c r="C943" s="185" t="s">
        <v>4649</v>
      </c>
      <c r="D943" s="186" t="s">
        <v>105</v>
      </c>
      <c r="E943" s="186" t="s">
        <v>2202</v>
      </c>
      <c r="F943" s="186" t="s">
        <v>2334</v>
      </c>
      <c r="G943" s="186" t="s">
        <v>2178</v>
      </c>
      <c r="H943" s="186" t="s">
        <v>2178</v>
      </c>
      <c r="I943" s="186" t="s">
        <v>2178</v>
      </c>
      <c r="J943" s="186" t="s">
        <v>1214</v>
      </c>
      <c r="K943" s="184"/>
      <c r="L943" s="187" t="str">
        <f t="shared" si="29"/>
        <v>700.811010.0000.00000.000.0000.0000.000.0000.0000</v>
      </c>
      <c r="M943" s="187" t="s">
        <v>5811</v>
      </c>
      <c r="N943" s="191">
        <v>700</v>
      </c>
      <c r="O943" s="189">
        <v>811010</v>
      </c>
      <c r="P943" s="195" t="s">
        <v>2202</v>
      </c>
      <c r="Q943" s="191" t="s">
        <v>2334</v>
      </c>
      <c r="R943" s="195" t="s">
        <v>2178</v>
      </c>
      <c r="S943" s="191" t="s">
        <v>2202</v>
      </c>
      <c r="T943" s="191" t="s">
        <v>2202</v>
      </c>
      <c r="U943" s="190" t="s">
        <v>2178</v>
      </c>
      <c r="V943" s="167" t="s">
        <v>2202</v>
      </c>
      <c r="W943" s="167" t="s">
        <v>2202</v>
      </c>
      <c r="X943" s="170" t="s">
        <v>6671</v>
      </c>
      <c r="Y943" s="170" t="s">
        <v>6309</v>
      </c>
      <c r="Z943" s="170" t="s">
        <v>6671</v>
      </c>
      <c r="AB943" s="184" t="s">
        <v>7033</v>
      </c>
      <c r="AC943" s="186" t="s">
        <v>2202</v>
      </c>
      <c r="AD943" s="170">
        <f>VLOOKUP(O943,CSAcctMap!A:B,2,FALSE)</f>
        <v>754000</v>
      </c>
      <c r="AE943" s="170" t="str">
        <f ca="1">VLOOKUP(AD943,CSAcctMap!B:F,5,FALSE)</f>
        <v>Other interest expense</v>
      </c>
    </row>
    <row r="944" spans="1:31" x14ac:dyDescent="0.2">
      <c r="A944" s="170" t="str">
        <f t="shared" si="28"/>
        <v>700.754000.0230.00000.430.000.000</v>
      </c>
      <c r="B944" s="184" t="s">
        <v>7033</v>
      </c>
      <c r="C944" s="185" t="s">
        <v>4649</v>
      </c>
      <c r="D944" s="186" t="s">
        <v>105</v>
      </c>
      <c r="E944" s="186" t="s">
        <v>4063</v>
      </c>
      <c r="F944" s="186" t="s">
        <v>2334</v>
      </c>
      <c r="G944" s="186" t="s">
        <v>1565</v>
      </c>
      <c r="H944" s="186" t="s">
        <v>2178</v>
      </c>
      <c r="I944" s="186" t="s">
        <v>2178</v>
      </c>
      <c r="J944" s="186" t="s">
        <v>362</v>
      </c>
      <c r="K944" s="184"/>
      <c r="L944" s="187" t="str">
        <f t="shared" si="29"/>
        <v>700.811010.0230.00000.043.0000.0000.000.0000.0000</v>
      </c>
      <c r="M944" s="187" t="s">
        <v>5811</v>
      </c>
      <c r="N944" s="191">
        <v>700</v>
      </c>
      <c r="O944" s="189">
        <v>811010</v>
      </c>
      <c r="P944" s="195" t="s">
        <v>4063</v>
      </c>
      <c r="Q944" s="191" t="s">
        <v>2334</v>
      </c>
      <c r="R944" s="195" t="s">
        <v>6755</v>
      </c>
      <c r="S944" s="191" t="s">
        <v>2202</v>
      </c>
      <c r="T944" s="191" t="s">
        <v>2202</v>
      </c>
      <c r="U944" s="190" t="s">
        <v>2178</v>
      </c>
      <c r="V944" s="167" t="s">
        <v>2202</v>
      </c>
      <c r="W944" s="167" t="s">
        <v>2202</v>
      </c>
      <c r="X944" s="170" t="s">
        <v>6693</v>
      </c>
      <c r="Y944" s="170" t="s">
        <v>6309</v>
      </c>
      <c r="Z944" s="170" t="s">
        <v>6671</v>
      </c>
      <c r="AB944" s="184" t="s">
        <v>7033</v>
      </c>
      <c r="AC944" s="186" t="s">
        <v>4063</v>
      </c>
      <c r="AD944" s="170">
        <f>VLOOKUP(O944,CSAcctMap!A:B,2,FALSE)</f>
        <v>754000</v>
      </c>
      <c r="AE944" s="170" t="str">
        <f ca="1">VLOOKUP(AD944,CSAcctMap!B:F,5,FALSE)</f>
        <v>Other interest expense</v>
      </c>
    </row>
    <row r="945" spans="1:31" x14ac:dyDescent="0.2">
      <c r="A945" s="170" t="str">
        <f t="shared" si="28"/>
        <v>700.754050.0000.00000.000.000.500</v>
      </c>
      <c r="B945" s="184" t="s">
        <v>7034</v>
      </c>
      <c r="C945" s="185" t="s">
        <v>4649</v>
      </c>
      <c r="D945" s="186" t="s">
        <v>1817</v>
      </c>
      <c r="E945" s="186" t="s">
        <v>2202</v>
      </c>
      <c r="F945" s="186" t="s">
        <v>2334</v>
      </c>
      <c r="G945" s="186" t="s">
        <v>2178</v>
      </c>
      <c r="H945" s="186" t="s">
        <v>2178</v>
      </c>
      <c r="I945" s="186" t="s">
        <v>558</v>
      </c>
      <c r="J945" s="186" t="s">
        <v>1214</v>
      </c>
      <c r="K945" s="184"/>
      <c r="L945" s="187" t="str">
        <f t="shared" si="29"/>
        <v>700.811070.0000.00000.000.0000.0000.500.0000.0000</v>
      </c>
      <c r="M945" s="187" t="s">
        <v>5813</v>
      </c>
      <c r="N945" s="191">
        <v>700</v>
      </c>
      <c r="O945" s="189">
        <v>811070</v>
      </c>
      <c r="P945" s="195" t="s">
        <v>2202</v>
      </c>
      <c r="Q945" s="191" t="s">
        <v>2334</v>
      </c>
      <c r="R945" s="195" t="s">
        <v>2178</v>
      </c>
      <c r="S945" s="191" t="s">
        <v>2202</v>
      </c>
      <c r="T945" s="191" t="s">
        <v>2202</v>
      </c>
      <c r="U945" s="190" t="s">
        <v>558</v>
      </c>
      <c r="V945" s="167" t="s">
        <v>2202</v>
      </c>
      <c r="W945" s="167" t="s">
        <v>2202</v>
      </c>
      <c r="X945" s="170" t="s">
        <v>6671</v>
      </c>
      <c r="Y945" s="170" t="s">
        <v>6309</v>
      </c>
      <c r="Z945" s="170" t="s">
        <v>6671</v>
      </c>
      <c r="AB945" s="184" t="s">
        <v>7034</v>
      </c>
      <c r="AC945" s="186" t="s">
        <v>2202</v>
      </c>
      <c r="AD945" s="170">
        <f>VLOOKUP(O945,CSAcctMap!A:B,2,FALSE)</f>
        <v>754050</v>
      </c>
      <c r="AE945" s="170" t="str">
        <f ca="1">VLOOKUP(AD945,CSAcctMap!B:F,5,FALSE)</f>
        <v>Affiliated Interest Expense</v>
      </c>
    </row>
    <row r="946" spans="1:31" x14ac:dyDescent="0.2">
      <c r="A946" s="170" t="str">
        <f t="shared" si="28"/>
        <v>700.754050.0000.00000.000.000.600</v>
      </c>
      <c r="B946" s="184" t="s">
        <v>7034</v>
      </c>
      <c r="C946" s="185" t="s">
        <v>4649</v>
      </c>
      <c r="D946" s="186" t="s">
        <v>1817</v>
      </c>
      <c r="E946" s="186" t="s">
        <v>2202</v>
      </c>
      <c r="F946" s="186" t="s">
        <v>2334</v>
      </c>
      <c r="G946" s="186" t="s">
        <v>2178</v>
      </c>
      <c r="H946" s="186" t="s">
        <v>2178</v>
      </c>
      <c r="I946" s="186" t="s">
        <v>554</v>
      </c>
      <c r="J946" s="186" t="s">
        <v>1214</v>
      </c>
      <c r="K946" s="184"/>
      <c r="L946" s="187" t="str">
        <f t="shared" si="29"/>
        <v>700.811070.0000.00000.000.0000.0000.600.0000.0000</v>
      </c>
      <c r="M946" s="187" t="s">
        <v>5813</v>
      </c>
      <c r="N946" s="191">
        <v>700</v>
      </c>
      <c r="O946" s="189">
        <v>811070</v>
      </c>
      <c r="P946" s="195" t="s">
        <v>2202</v>
      </c>
      <c r="Q946" s="191" t="s">
        <v>2334</v>
      </c>
      <c r="R946" s="195" t="s">
        <v>2178</v>
      </c>
      <c r="S946" s="191" t="s">
        <v>2202</v>
      </c>
      <c r="T946" s="191" t="s">
        <v>2202</v>
      </c>
      <c r="U946" s="190" t="s">
        <v>554</v>
      </c>
      <c r="V946" s="167" t="s">
        <v>2202</v>
      </c>
      <c r="W946" s="167" t="s">
        <v>2202</v>
      </c>
      <c r="X946" s="170" t="s">
        <v>6671</v>
      </c>
      <c r="Y946" s="170" t="s">
        <v>6309</v>
      </c>
      <c r="Z946" s="170" t="s">
        <v>6671</v>
      </c>
      <c r="AB946" s="184" t="s">
        <v>7034</v>
      </c>
      <c r="AC946" s="186" t="s">
        <v>2202</v>
      </c>
      <c r="AD946" s="170">
        <f>VLOOKUP(O946,CSAcctMap!A:B,2,FALSE)</f>
        <v>754050</v>
      </c>
      <c r="AE946" s="170" t="str">
        <f ca="1">VLOOKUP(AD946,CSAcctMap!B:F,5,FALSE)</f>
        <v>Affiliated Interest Expense</v>
      </c>
    </row>
    <row r="947" spans="1:31" x14ac:dyDescent="0.2">
      <c r="A947" s="170" t="str">
        <f t="shared" si="28"/>
        <v>700.754050.0000.00000.000.000.100</v>
      </c>
      <c r="B947" s="184" t="s">
        <v>7034</v>
      </c>
      <c r="C947" s="185" t="s">
        <v>4649</v>
      </c>
      <c r="D947" s="186" t="s">
        <v>1817</v>
      </c>
      <c r="E947" s="186" t="s">
        <v>2202</v>
      </c>
      <c r="F947" s="186" t="s">
        <v>2334</v>
      </c>
      <c r="G947" s="186" t="s">
        <v>2178</v>
      </c>
      <c r="H947" s="186" t="s">
        <v>2178</v>
      </c>
      <c r="I947" s="186" t="s">
        <v>555</v>
      </c>
      <c r="J947" s="186" t="s">
        <v>1214</v>
      </c>
      <c r="K947" s="184"/>
      <c r="L947" s="187" t="str">
        <f t="shared" si="29"/>
        <v>700.811070.0000.00000.000.0000.0000.100.0000.0000</v>
      </c>
      <c r="M947" s="187" t="s">
        <v>5813</v>
      </c>
      <c r="N947" s="191">
        <v>700</v>
      </c>
      <c r="O947" s="189">
        <v>811070</v>
      </c>
      <c r="P947" s="195" t="s">
        <v>2202</v>
      </c>
      <c r="Q947" s="191" t="s">
        <v>2334</v>
      </c>
      <c r="R947" s="195" t="s">
        <v>2178</v>
      </c>
      <c r="S947" s="191" t="s">
        <v>2202</v>
      </c>
      <c r="T947" s="191" t="s">
        <v>2202</v>
      </c>
      <c r="U947" s="190" t="s">
        <v>555</v>
      </c>
      <c r="V947" s="167" t="s">
        <v>2202</v>
      </c>
      <c r="W947" s="167" t="s">
        <v>2202</v>
      </c>
      <c r="X947" s="170" t="s">
        <v>6671</v>
      </c>
      <c r="Y947" s="170" t="s">
        <v>6309</v>
      </c>
      <c r="Z947" s="170" t="s">
        <v>6671</v>
      </c>
      <c r="AB947" s="184" t="s">
        <v>7034</v>
      </c>
      <c r="AC947" s="186" t="s">
        <v>2202</v>
      </c>
      <c r="AD947" s="170">
        <f>VLOOKUP(O947,CSAcctMap!A:B,2,FALSE)</f>
        <v>754050</v>
      </c>
      <c r="AE947" s="170" t="str">
        <f ca="1">VLOOKUP(AD947,CSAcctMap!B:F,5,FALSE)</f>
        <v>Affiliated Interest Expense</v>
      </c>
    </row>
    <row r="948" spans="1:31" x14ac:dyDescent="0.2">
      <c r="A948" s="170" t="str">
        <f t="shared" si="28"/>
        <v>700.839915.0000.00000.000.000.000</v>
      </c>
      <c r="B948" s="184" t="s">
        <v>7035</v>
      </c>
      <c r="C948" s="185" t="s">
        <v>4649</v>
      </c>
      <c r="D948" s="186" t="s">
        <v>1584</v>
      </c>
      <c r="E948" s="186" t="s">
        <v>2202</v>
      </c>
      <c r="F948" s="186" t="s">
        <v>2334</v>
      </c>
      <c r="G948" s="186" t="s">
        <v>2178</v>
      </c>
      <c r="H948" s="186" t="s">
        <v>2178</v>
      </c>
      <c r="I948" s="186" t="s">
        <v>2178</v>
      </c>
      <c r="J948" s="186" t="s">
        <v>1214</v>
      </c>
      <c r="K948" s="184"/>
      <c r="L948" s="187" t="str">
        <f t="shared" si="29"/>
        <v>700.299950.0000.00000.000.0000.0000.000.0000.0000</v>
      </c>
      <c r="M948" s="187" t="s">
        <v>7036</v>
      </c>
      <c r="N948" s="191">
        <v>700</v>
      </c>
      <c r="O948" s="191">
        <v>299950</v>
      </c>
      <c r="P948" s="195" t="s">
        <v>2202</v>
      </c>
      <c r="Q948" s="191" t="s">
        <v>2334</v>
      </c>
      <c r="R948" s="195" t="s">
        <v>2178</v>
      </c>
      <c r="S948" s="191" t="s">
        <v>2202</v>
      </c>
      <c r="T948" s="191" t="s">
        <v>2202</v>
      </c>
      <c r="U948" s="190" t="s">
        <v>2178</v>
      </c>
      <c r="V948" s="167" t="s">
        <v>2202</v>
      </c>
      <c r="W948" s="167" t="s">
        <v>2202</v>
      </c>
      <c r="X948" s="170" t="s">
        <v>6671</v>
      </c>
      <c r="Y948" s="170" t="s">
        <v>6747</v>
      </c>
      <c r="Z948" s="170" t="s">
        <v>6671</v>
      </c>
      <c r="AB948" s="184" t="s">
        <v>7035</v>
      </c>
      <c r="AC948" s="186" t="s">
        <v>2202</v>
      </c>
      <c r="AD948" s="170">
        <f>VLOOKUP(O948,CSAcctMap!A:B,2,FALSE)</f>
        <v>839915</v>
      </c>
      <c r="AE948" s="170" t="str">
        <f ca="1">VLOOKUP(AD948,CSAcctMap!B:F,5,FALSE)</f>
        <v>Incidental Materials - Electronics</v>
      </c>
    </row>
    <row r="949" spans="1:31" x14ac:dyDescent="0.2">
      <c r="A949" s="170" t="str">
        <f t="shared" si="28"/>
        <v>700.839919.0000.00000.000.000.000</v>
      </c>
      <c r="B949" s="184" t="s">
        <v>7037</v>
      </c>
      <c r="C949" s="185" t="s">
        <v>4649</v>
      </c>
      <c r="D949" s="186" t="s">
        <v>4687</v>
      </c>
      <c r="E949" s="186" t="s">
        <v>2202</v>
      </c>
      <c r="F949" s="186" t="s">
        <v>2334</v>
      </c>
      <c r="G949" s="186" t="s">
        <v>2178</v>
      </c>
      <c r="H949" s="186" t="s">
        <v>2178</v>
      </c>
      <c r="I949" s="186" t="s">
        <v>2178</v>
      </c>
      <c r="J949" s="186" t="s">
        <v>1214</v>
      </c>
      <c r="K949" s="184"/>
      <c r="L949" s="187" t="str">
        <f t="shared" si="29"/>
        <v>700.299951.0000.00000.000.0000.0000.000.0000.0000</v>
      </c>
      <c r="M949" s="187" t="s">
        <v>7038</v>
      </c>
      <c r="N949" s="191">
        <v>700</v>
      </c>
      <c r="O949" s="191">
        <v>299951</v>
      </c>
      <c r="P949" s="195" t="s">
        <v>2202</v>
      </c>
      <c r="Q949" s="191" t="s">
        <v>2334</v>
      </c>
      <c r="R949" s="195" t="s">
        <v>2178</v>
      </c>
      <c r="S949" s="191" t="s">
        <v>2202</v>
      </c>
      <c r="T949" s="191" t="s">
        <v>2202</v>
      </c>
      <c r="U949" s="190" t="s">
        <v>2178</v>
      </c>
      <c r="V949" s="167" t="s">
        <v>2202</v>
      </c>
      <c r="W949" s="167" t="s">
        <v>2202</v>
      </c>
      <c r="X949" s="170" t="s">
        <v>6671</v>
      </c>
      <c r="Y949" s="170" t="s">
        <v>6747</v>
      </c>
      <c r="Z949" s="170" t="s">
        <v>6671</v>
      </c>
      <c r="AB949" s="184" t="s">
        <v>7037</v>
      </c>
      <c r="AC949" s="186" t="s">
        <v>2202</v>
      </c>
      <c r="AD949" s="170">
        <f>VLOOKUP(O949,CSAcctMap!A:B,2,FALSE)</f>
        <v>839919</v>
      </c>
      <c r="AE949" s="170" t="str">
        <f ca="1">VLOOKUP(AD949,CSAcctMap!B:F,5,FALSE)</f>
        <v>Incidental Materials - Fiber Cable</v>
      </c>
    </row>
    <row r="950" spans="1:31" x14ac:dyDescent="0.2">
      <c r="A950" s="170" t="str">
        <f t="shared" si="28"/>
        <v>700.839921.0000.00000.000.000.000</v>
      </c>
      <c r="B950" s="184" t="s">
        <v>7039</v>
      </c>
      <c r="C950" s="185" t="s">
        <v>4649</v>
      </c>
      <c r="D950" s="186" t="s">
        <v>879</v>
      </c>
      <c r="E950" s="186" t="s">
        <v>2202</v>
      </c>
      <c r="F950" s="186" t="s">
        <v>2334</v>
      </c>
      <c r="G950" s="186" t="s">
        <v>2178</v>
      </c>
      <c r="H950" s="186" t="s">
        <v>2178</v>
      </c>
      <c r="I950" s="186" t="s">
        <v>2178</v>
      </c>
      <c r="J950" s="186" t="s">
        <v>1214</v>
      </c>
      <c r="K950" s="184"/>
      <c r="L950" s="187" t="str">
        <f t="shared" si="29"/>
        <v>700.299907.0000.00000.000.0000.0000.000.0000.0000</v>
      </c>
      <c r="M950" s="187" t="s">
        <v>5654</v>
      </c>
      <c r="N950" s="191">
        <v>700</v>
      </c>
      <c r="O950" s="189">
        <v>299907</v>
      </c>
      <c r="P950" s="195" t="s">
        <v>2202</v>
      </c>
      <c r="Q950" s="191" t="s">
        <v>2334</v>
      </c>
      <c r="R950" s="195" t="s">
        <v>2178</v>
      </c>
      <c r="S950" s="191" t="s">
        <v>2202</v>
      </c>
      <c r="T950" s="191" t="s">
        <v>2202</v>
      </c>
      <c r="U950" s="190" t="s">
        <v>2178</v>
      </c>
      <c r="V950" s="167" t="s">
        <v>2202</v>
      </c>
      <c r="W950" s="167" t="s">
        <v>2202</v>
      </c>
      <c r="X950" s="170" t="s">
        <v>6671</v>
      </c>
      <c r="Y950" s="170" t="s">
        <v>6747</v>
      </c>
      <c r="Z950" s="170" t="s">
        <v>6671</v>
      </c>
      <c r="AB950" s="184" t="s">
        <v>7039</v>
      </c>
      <c r="AC950" s="186" t="s">
        <v>2202</v>
      </c>
      <c r="AD950" s="170">
        <f>VLOOKUP(O950,CSAcctMap!A:B,2,FALSE)</f>
        <v>122050</v>
      </c>
      <c r="AE950" s="170" t="str">
        <f ca="1">VLOOKUP(AD950,CSAcctMap!B:F,5,FALSE)</f>
        <v>Inventory-Resale</v>
      </c>
    </row>
    <row r="951" spans="1:31" x14ac:dyDescent="0.2">
      <c r="A951" s="170" t="str">
        <f t="shared" si="28"/>
        <v>700.839923.0000.00000.000.000.000</v>
      </c>
      <c r="B951" s="184" t="s">
        <v>7040</v>
      </c>
      <c r="C951" s="185" t="s">
        <v>4649</v>
      </c>
      <c r="D951" s="186" t="s">
        <v>881</v>
      </c>
      <c r="E951" s="186" t="s">
        <v>2202</v>
      </c>
      <c r="F951" s="186" t="s">
        <v>2334</v>
      </c>
      <c r="G951" s="186" t="s">
        <v>2178</v>
      </c>
      <c r="H951" s="186" t="s">
        <v>2178</v>
      </c>
      <c r="I951" s="186" t="s">
        <v>2178</v>
      </c>
      <c r="J951" s="186" t="s">
        <v>1214</v>
      </c>
      <c r="K951" s="184"/>
      <c r="L951" s="187" t="str">
        <f t="shared" si="29"/>
        <v>700.299952.0000.00000.000.0000.0000.000.0000.0000</v>
      </c>
      <c r="M951" s="187" t="s">
        <v>6606</v>
      </c>
      <c r="N951" s="191">
        <v>700</v>
      </c>
      <c r="O951" s="191">
        <v>299952</v>
      </c>
      <c r="P951" s="195" t="s">
        <v>2202</v>
      </c>
      <c r="Q951" s="191" t="s">
        <v>2334</v>
      </c>
      <c r="R951" s="195" t="s">
        <v>2178</v>
      </c>
      <c r="S951" s="191" t="s">
        <v>2202</v>
      </c>
      <c r="T951" s="191" t="s">
        <v>2202</v>
      </c>
      <c r="U951" s="190" t="s">
        <v>2178</v>
      </c>
      <c r="V951" s="167" t="s">
        <v>2202</v>
      </c>
      <c r="W951" s="167" t="s">
        <v>2202</v>
      </c>
      <c r="X951" s="170" t="s">
        <v>6671</v>
      </c>
      <c r="Y951" s="170" t="s">
        <v>6747</v>
      </c>
      <c r="Z951" s="170" t="s">
        <v>6671</v>
      </c>
      <c r="AB951" s="184" t="s">
        <v>7040</v>
      </c>
      <c r="AC951" s="186" t="s">
        <v>2202</v>
      </c>
      <c r="AD951" s="170">
        <f>VLOOKUP(O951,CSAcctMap!A:B,2,FALSE)</f>
        <v>839923</v>
      </c>
      <c r="AE951" s="170" t="str">
        <f ca="1">VLOOKUP(AD951,CSAcctMap!B:F,5,FALSE)</f>
        <v>TNI Capitalized Labor - Electronics</v>
      </c>
    </row>
    <row r="952" spans="1:31" x14ac:dyDescent="0.2">
      <c r="A952" s="170" t="str">
        <f t="shared" si="28"/>
        <v>700.839924.0000.00000.000.000.000</v>
      </c>
      <c r="B952" s="184" t="s">
        <v>7041</v>
      </c>
      <c r="C952" s="185" t="s">
        <v>4649</v>
      </c>
      <c r="D952" s="186" t="s">
        <v>882</v>
      </c>
      <c r="E952" s="186" t="s">
        <v>2202</v>
      </c>
      <c r="F952" s="186" t="s">
        <v>2334</v>
      </c>
      <c r="G952" s="186" t="s">
        <v>2178</v>
      </c>
      <c r="H952" s="186" t="s">
        <v>2178</v>
      </c>
      <c r="I952" s="186" t="s">
        <v>2178</v>
      </c>
      <c r="J952" s="186" t="s">
        <v>1214</v>
      </c>
      <c r="K952" s="184"/>
      <c r="L952" s="187" t="str">
        <f t="shared" si="29"/>
        <v>700.299953.0000.00000.000.0000.0000.000.0000.0000</v>
      </c>
      <c r="M952" s="187" t="s">
        <v>6607</v>
      </c>
      <c r="N952" s="191">
        <v>700</v>
      </c>
      <c r="O952" s="191">
        <v>299953</v>
      </c>
      <c r="P952" s="195" t="s">
        <v>2202</v>
      </c>
      <c r="Q952" s="191" t="s">
        <v>2334</v>
      </c>
      <c r="R952" s="195" t="s">
        <v>2178</v>
      </c>
      <c r="S952" s="191" t="s">
        <v>2202</v>
      </c>
      <c r="T952" s="191" t="s">
        <v>2202</v>
      </c>
      <c r="U952" s="190" t="s">
        <v>2178</v>
      </c>
      <c r="V952" s="167" t="s">
        <v>2202</v>
      </c>
      <c r="W952" s="167" t="s">
        <v>2202</v>
      </c>
      <c r="X952" s="170" t="s">
        <v>6671</v>
      </c>
      <c r="Y952" s="170" t="s">
        <v>6747</v>
      </c>
      <c r="Z952" s="170" t="s">
        <v>6671</v>
      </c>
      <c r="AB952" s="184" t="s">
        <v>7041</v>
      </c>
      <c r="AC952" s="186" t="s">
        <v>2202</v>
      </c>
      <c r="AD952" s="170">
        <f>VLOOKUP(O952,CSAcctMap!A:B,2,FALSE)</f>
        <v>839924</v>
      </c>
      <c r="AE952" s="170" t="str">
        <f ca="1">VLOOKUP(AD952,CSAcctMap!B:F,5,FALSE)</f>
        <v>TNI Capitalized Labor - Fiber Cable</v>
      </c>
    </row>
    <row r="953" spans="1:31" x14ac:dyDescent="0.2">
      <c r="A953" s="170" t="str">
        <f t="shared" si="28"/>
        <v>700.839925.0000.00000.000.000.000</v>
      </c>
      <c r="B953" s="184" t="s">
        <v>7042</v>
      </c>
      <c r="C953" s="185" t="s">
        <v>4649</v>
      </c>
      <c r="D953" s="186" t="s">
        <v>883</v>
      </c>
      <c r="E953" s="186" t="s">
        <v>2202</v>
      </c>
      <c r="F953" s="186" t="s">
        <v>2334</v>
      </c>
      <c r="G953" s="186" t="s">
        <v>2178</v>
      </c>
      <c r="H953" s="186" t="s">
        <v>2178</v>
      </c>
      <c r="I953" s="186" t="s">
        <v>2178</v>
      </c>
      <c r="J953" s="186" t="s">
        <v>1214</v>
      </c>
      <c r="K953" s="184"/>
      <c r="L953" s="187" t="str">
        <f t="shared" si="29"/>
        <v>700.299906.0000.00000.000.0000.0000.000.0000.0000</v>
      </c>
      <c r="M953" s="187" t="s">
        <v>5587</v>
      </c>
      <c r="N953" s="191">
        <v>700</v>
      </c>
      <c r="O953" s="191">
        <v>299906</v>
      </c>
      <c r="P953" s="195" t="s">
        <v>2202</v>
      </c>
      <c r="Q953" s="191" t="s">
        <v>2334</v>
      </c>
      <c r="R953" s="195" t="s">
        <v>2178</v>
      </c>
      <c r="S953" s="191" t="s">
        <v>2202</v>
      </c>
      <c r="T953" s="191" t="s">
        <v>2202</v>
      </c>
      <c r="U953" s="190" t="s">
        <v>2178</v>
      </c>
      <c r="V953" s="167" t="s">
        <v>2202</v>
      </c>
      <c r="W953" s="167" t="s">
        <v>2202</v>
      </c>
      <c r="X953" s="170" t="s">
        <v>6671</v>
      </c>
      <c r="Y953" s="170" t="s">
        <v>6747</v>
      </c>
      <c r="Z953" s="170" t="s">
        <v>6671</v>
      </c>
      <c r="AB953" s="184" t="s">
        <v>7042</v>
      </c>
      <c r="AC953" s="186" t="s">
        <v>2202</v>
      </c>
      <c r="AD953" s="170">
        <f>VLOOKUP(O953,CSAcctMap!A:B,2,FALSE)</f>
        <v>200300</v>
      </c>
      <c r="AE953" s="170" t="str">
        <f ca="1">VLOOKUP(AD953,CSAcctMap!B:F,5,FALSE)</f>
        <v>Plant Under Construction</v>
      </c>
    </row>
    <row r="954" spans="1:31" x14ac:dyDescent="0.2">
      <c r="A954" s="170" t="str">
        <f t="shared" si="28"/>
        <v>700.839999.0000.00000.000.000.000</v>
      </c>
      <c r="B954" s="184" t="s">
        <v>7043</v>
      </c>
      <c r="C954" s="185" t="s">
        <v>4649</v>
      </c>
      <c r="D954" s="186" t="s">
        <v>3594</v>
      </c>
      <c r="E954" s="186" t="s">
        <v>2202</v>
      </c>
      <c r="F954" s="186" t="s">
        <v>2334</v>
      </c>
      <c r="G954" s="186" t="s">
        <v>2178</v>
      </c>
      <c r="H954" s="186" t="s">
        <v>2178</v>
      </c>
      <c r="I954" s="186" t="s">
        <v>2178</v>
      </c>
      <c r="J954" s="186" t="s">
        <v>1214</v>
      </c>
      <c r="K954" s="184"/>
      <c r="L954" s="187" t="str">
        <f t="shared" si="29"/>
        <v>700.299999.0000.00000.000.0000.0000.000.0000.0000</v>
      </c>
      <c r="M954" s="187" t="s">
        <v>5657</v>
      </c>
      <c r="N954" s="191">
        <v>700</v>
      </c>
      <c r="O954" s="189">
        <v>299999</v>
      </c>
      <c r="P954" s="195" t="s">
        <v>2202</v>
      </c>
      <c r="Q954" s="191" t="s">
        <v>2334</v>
      </c>
      <c r="R954" s="195" t="s">
        <v>2178</v>
      </c>
      <c r="S954" s="191" t="s">
        <v>2202</v>
      </c>
      <c r="T954" s="191" t="s">
        <v>2202</v>
      </c>
      <c r="U954" s="190" t="s">
        <v>2178</v>
      </c>
      <c r="V954" s="167" t="s">
        <v>2202</v>
      </c>
      <c r="W954" s="167" t="s">
        <v>2202</v>
      </c>
      <c r="X954" s="170" t="s">
        <v>6671</v>
      </c>
      <c r="Y954" s="170" t="s">
        <v>6747</v>
      </c>
      <c r="Z954" s="170" t="s">
        <v>6671</v>
      </c>
      <c r="AB954" s="184" t="s">
        <v>7043</v>
      </c>
      <c r="AC954" s="186" t="s">
        <v>2202</v>
      </c>
      <c r="AD954" s="170">
        <f>VLOOKUP(O954,CSAcctMap!A:B,2,FALSE)</f>
        <v>839999</v>
      </c>
      <c r="AE954" s="170" t="str">
        <f ca="1">VLOOKUP(AD954,CSAcctMap!B:F,5,FALSE)</f>
        <v>Suspense/Clearing Account</v>
      </c>
    </row>
    <row r="955" spans="1:31" x14ac:dyDescent="0.2">
      <c r="C955" s="212"/>
      <c r="T955" s="213"/>
      <c r="U955" s="214"/>
    </row>
  </sheetData>
  <autoFilter ref="A5:Z954"/>
  <mergeCells count="3">
    <mergeCell ref="C3:I3"/>
    <mergeCell ref="A4:J4"/>
    <mergeCell ref="L4:W4"/>
  </mergeCells>
  <pageMargins left="0.2" right="0.2" top="0.54" bottom="0.55000000000000004" header="0.3" footer="0.3"/>
  <pageSetup scale="65" orientation="landscape" r:id="rId1"/>
  <headerFooter>
    <oddFooter>&amp;L&amp;D&amp;C&amp;P&amp;R&amp;Z&amp;F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271"/>
  <sheetViews>
    <sheetView zoomScale="99" zoomScaleNormal="99" workbookViewId="0">
      <pane ySplit="2" topLeftCell="A130" activePane="bottomLeft" state="frozen"/>
      <selection pane="bottomLeft" activeCell="F149" sqref="F149"/>
    </sheetView>
  </sheetViews>
  <sheetFormatPr defaultRowHeight="12.75" x14ac:dyDescent="0.2"/>
  <cols>
    <col min="1" max="1" width="17.85546875" bestFit="1" customWidth="1"/>
    <col min="2" max="2" width="7.28515625" bestFit="1" customWidth="1"/>
    <col min="3" max="3" width="10" bestFit="1" customWidth="1"/>
    <col min="4" max="4" width="14" bestFit="1" customWidth="1"/>
    <col min="5" max="5" width="7.5703125" style="81" bestFit="1" customWidth="1"/>
    <col min="6" max="6" width="14.85546875" style="81" bestFit="1" customWidth="1"/>
    <col min="7" max="7" width="9.5703125" style="81" bestFit="1" customWidth="1"/>
    <col min="8" max="8" width="12.42578125" style="81" bestFit="1" customWidth="1"/>
    <col min="9" max="9" width="8" style="81" bestFit="1" customWidth="1"/>
    <col min="10" max="10" width="7.85546875" style="81" bestFit="1" customWidth="1"/>
    <col min="11" max="11" width="7.7109375" style="81" customWidth="1"/>
    <col min="12" max="12" width="58.42578125" bestFit="1" customWidth="1"/>
  </cols>
  <sheetData>
    <row r="1" spans="1:13" x14ac:dyDescent="0.2">
      <c r="D1" s="22" t="s">
        <v>5254</v>
      </c>
      <c r="E1" s="93" t="s">
        <v>5203</v>
      </c>
      <c r="F1" s="94"/>
      <c r="G1" s="94"/>
      <c r="H1" s="94"/>
      <c r="I1" s="94"/>
      <c r="J1" s="94"/>
      <c r="K1" s="95"/>
    </row>
    <row r="2" spans="1:13" s="22" customFormat="1" x14ac:dyDescent="0.2">
      <c r="A2" s="22" t="s">
        <v>5199</v>
      </c>
      <c r="B2" s="22" t="s">
        <v>5215</v>
      </c>
      <c r="C2" s="22" t="s">
        <v>5249</v>
      </c>
      <c r="D2" s="22" t="s">
        <v>5255</v>
      </c>
      <c r="E2" s="22" t="s">
        <v>5202</v>
      </c>
      <c r="F2" s="22" t="s">
        <v>5200</v>
      </c>
      <c r="G2" s="22" t="s">
        <v>5201</v>
      </c>
      <c r="H2" s="22" t="s">
        <v>5204</v>
      </c>
      <c r="I2" s="22" t="s">
        <v>5205</v>
      </c>
      <c r="J2" s="22" t="s">
        <v>5206</v>
      </c>
      <c r="K2" s="22" t="s">
        <v>5207</v>
      </c>
      <c r="L2" s="22" t="s">
        <v>5253</v>
      </c>
    </row>
    <row r="4" spans="1:13" x14ac:dyDescent="0.2">
      <c r="A4" t="s">
        <v>5212</v>
      </c>
      <c r="B4">
        <v>1</v>
      </c>
      <c r="C4" t="s">
        <v>5209</v>
      </c>
      <c r="D4" t="s">
        <v>5256</v>
      </c>
      <c r="F4" s="81" t="s">
        <v>5213</v>
      </c>
      <c r="G4" s="81" t="s">
        <v>5214</v>
      </c>
      <c r="L4" t="s">
        <v>5270</v>
      </c>
    </row>
    <row r="5" spans="1:13" x14ac:dyDescent="0.2">
      <c r="A5" t="s">
        <v>5212</v>
      </c>
      <c r="B5">
        <v>2</v>
      </c>
      <c r="C5" t="s">
        <v>5209</v>
      </c>
      <c r="D5" t="s">
        <v>5256</v>
      </c>
      <c r="E5" s="120" t="s">
        <v>5242</v>
      </c>
      <c r="F5" s="81" t="s">
        <v>5216</v>
      </c>
      <c r="G5" s="81" t="s">
        <v>5214</v>
      </c>
      <c r="M5" s="118" t="s">
        <v>5861</v>
      </c>
    </row>
    <row r="7" spans="1:13" x14ac:dyDescent="0.2">
      <c r="A7" t="s">
        <v>5250</v>
      </c>
      <c r="B7">
        <v>1</v>
      </c>
      <c r="C7" t="s">
        <v>5209</v>
      </c>
      <c r="D7" t="s">
        <v>5256</v>
      </c>
      <c r="F7" s="81" t="s">
        <v>5269</v>
      </c>
      <c r="G7" s="96" t="s">
        <v>5271</v>
      </c>
      <c r="L7" t="s">
        <v>5300</v>
      </c>
    </row>
    <row r="8" spans="1:13" x14ac:dyDescent="0.2">
      <c r="G8" s="96"/>
    </row>
    <row r="9" spans="1:13" x14ac:dyDescent="0.2">
      <c r="A9" t="s">
        <v>5272</v>
      </c>
      <c r="B9">
        <v>1</v>
      </c>
      <c r="C9" t="s">
        <v>5252</v>
      </c>
      <c r="D9" t="s">
        <v>5256</v>
      </c>
      <c r="F9" s="81" t="s">
        <v>5269</v>
      </c>
      <c r="G9" s="81" t="s">
        <v>5273</v>
      </c>
      <c r="L9" t="s">
        <v>5288</v>
      </c>
    </row>
    <row r="11" spans="1:13" x14ac:dyDescent="0.2">
      <c r="A11" t="s">
        <v>5274</v>
      </c>
      <c r="B11">
        <v>1</v>
      </c>
      <c r="C11" t="s">
        <v>5247</v>
      </c>
      <c r="D11" t="s">
        <v>5256</v>
      </c>
      <c r="F11" s="81" t="s">
        <v>5269</v>
      </c>
      <c r="G11" s="81" t="s">
        <v>5275</v>
      </c>
      <c r="L11" t="s">
        <v>5289</v>
      </c>
    </row>
    <row r="12" spans="1:13" x14ac:dyDescent="0.2">
      <c r="A12" t="s">
        <v>5274</v>
      </c>
      <c r="B12">
        <v>2</v>
      </c>
      <c r="C12" t="s">
        <v>5247</v>
      </c>
      <c r="D12" t="s">
        <v>5256</v>
      </c>
      <c r="F12" s="81" t="s">
        <v>5269</v>
      </c>
      <c r="G12" s="81" t="s">
        <v>5276</v>
      </c>
    </row>
    <row r="14" spans="1:13" x14ac:dyDescent="0.2">
      <c r="A14" t="s">
        <v>5278</v>
      </c>
      <c r="B14">
        <v>1</v>
      </c>
      <c r="C14" t="s">
        <v>5279</v>
      </c>
      <c r="D14" t="s">
        <v>5256</v>
      </c>
      <c r="F14" s="81" t="s">
        <v>5269</v>
      </c>
      <c r="G14" s="81" t="s">
        <v>5280</v>
      </c>
      <c r="L14" t="s">
        <v>5290</v>
      </c>
    </row>
    <row r="15" spans="1:13" x14ac:dyDescent="0.2">
      <c r="A15" t="s">
        <v>5278</v>
      </c>
      <c r="B15">
        <v>2</v>
      </c>
      <c r="C15" t="s">
        <v>5279</v>
      </c>
      <c r="D15" t="s">
        <v>5256</v>
      </c>
      <c r="F15" s="81" t="s">
        <v>5269</v>
      </c>
      <c r="G15" s="81" t="s">
        <v>5281</v>
      </c>
    </row>
    <row r="17" spans="1:12" s="74" customFormat="1" x14ac:dyDescent="0.2">
      <c r="A17" s="74" t="s">
        <v>5472</v>
      </c>
      <c r="B17" s="74">
        <v>1</v>
      </c>
      <c r="C17" s="74" t="s">
        <v>5209</v>
      </c>
      <c r="D17" s="74" t="s">
        <v>5256</v>
      </c>
      <c r="E17" s="103" t="s">
        <v>5469</v>
      </c>
      <c r="F17" s="103" t="s">
        <v>5392</v>
      </c>
      <c r="G17" s="103" t="s">
        <v>5380</v>
      </c>
      <c r="H17" s="103"/>
      <c r="I17" s="103"/>
      <c r="J17" s="103"/>
      <c r="K17" s="103"/>
      <c r="L17" s="74" t="s">
        <v>5393</v>
      </c>
    </row>
    <row r="18" spans="1:12" s="74" customFormat="1" x14ac:dyDescent="0.2">
      <c r="A18" s="74" t="s">
        <v>5472</v>
      </c>
      <c r="B18" s="74">
        <v>2</v>
      </c>
      <c r="C18" s="74" t="s">
        <v>5209</v>
      </c>
      <c r="D18" s="74" t="s">
        <v>5256</v>
      </c>
      <c r="E18" s="103" t="s">
        <v>5469</v>
      </c>
      <c r="F18" s="103">
        <v>612515</v>
      </c>
      <c r="G18" s="103" t="s">
        <v>5380</v>
      </c>
      <c r="H18" s="103"/>
      <c r="I18" s="103"/>
      <c r="J18" s="103"/>
      <c r="K18" s="103"/>
    </row>
    <row r="19" spans="1:12" s="74" customFormat="1" x14ac:dyDescent="0.2">
      <c r="A19" s="74" t="s">
        <v>5472</v>
      </c>
      <c r="B19" s="74">
        <v>3</v>
      </c>
      <c r="C19" s="74" t="s">
        <v>5209</v>
      </c>
      <c r="D19" s="74" t="s">
        <v>5256</v>
      </c>
      <c r="E19" s="103" t="s">
        <v>5469</v>
      </c>
      <c r="F19" s="103">
        <v>612565</v>
      </c>
      <c r="G19" s="103" t="s">
        <v>5380</v>
      </c>
      <c r="H19" s="103"/>
      <c r="I19" s="103"/>
      <c r="J19" s="103"/>
      <c r="K19" s="103"/>
    </row>
    <row r="21" spans="1:12" x14ac:dyDescent="0.2">
      <c r="A21" t="s">
        <v>5282</v>
      </c>
      <c r="B21">
        <v>1</v>
      </c>
      <c r="C21" t="s">
        <v>5283</v>
      </c>
      <c r="D21" t="s">
        <v>5256</v>
      </c>
      <c r="F21" s="81" t="s">
        <v>5269</v>
      </c>
      <c r="G21" s="81" t="s">
        <v>5280</v>
      </c>
      <c r="L21" t="s">
        <v>5292</v>
      </c>
    </row>
    <row r="22" spans="1:12" x14ac:dyDescent="0.2">
      <c r="A22" t="s">
        <v>5282</v>
      </c>
      <c r="B22">
        <v>2</v>
      </c>
      <c r="C22" t="s">
        <v>5283</v>
      </c>
      <c r="D22" t="s">
        <v>5256</v>
      </c>
      <c r="F22" s="81" t="s">
        <v>5269</v>
      </c>
      <c r="G22" s="81" t="s">
        <v>5281</v>
      </c>
    </row>
    <row r="24" spans="1:12" x14ac:dyDescent="0.2">
      <c r="A24" t="s">
        <v>5284</v>
      </c>
      <c r="B24">
        <v>1</v>
      </c>
      <c r="C24" t="s">
        <v>5286</v>
      </c>
      <c r="D24" t="s">
        <v>5256</v>
      </c>
      <c r="F24" s="81" t="s">
        <v>5269</v>
      </c>
      <c r="G24" s="81" t="s">
        <v>5285</v>
      </c>
      <c r="L24" t="s">
        <v>5291</v>
      </c>
    </row>
    <row r="25" spans="1:12" x14ac:dyDescent="0.2">
      <c r="A25" t="s">
        <v>5284</v>
      </c>
      <c r="B25">
        <v>2</v>
      </c>
      <c r="C25" t="s">
        <v>5286</v>
      </c>
      <c r="D25" t="s">
        <v>5256</v>
      </c>
      <c r="F25" s="81" t="s">
        <v>5269</v>
      </c>
      <c r="G25" s="81" t="s">
        <v>5287</v>
      </c>
    </row>
    <row r="27" spans="1:12" x14ac:dyDescent="0.2">
      <c r="A27" t="s">
        <v>5293</v>
      </c>
      <c r="B27">
        <v>1</v>
      </c>
      <c r="C27" t="s">
        <v>5294</v>
      </c>
      <c r="D27" t="s">
        <v>5256</v>
      </c>
      <c r="F27" s="81" t="s">
        <v>5269</v>
      </c>
      <c r="G27" s="81" t="s">
        <v>5295</v>
      </c>
      <c r="L27" t="s">
        <v>5297</v>
      </c>
    </row>
    <row r="28" spans="1:12" x14ac:dyDescent="0.2">
      <c r="A28" t="s">
        <v>5293</v>
      </c>
      <c r="B28">
        <v>2</v>
      </c>
      <c r="C28" t="s">
        <v>5294</v>
      </c>
      <c r="D28" t="s">
        <v>5256</v>
      </c>
      <c r="F28" s="81" t="s">
        <v>5269</v>
      </c>
      <c r="G28" s="81" t="s">
        <v>5296</v>
      </c>
    </row>
    <row r="30" spans="1:12" x14ac:dyDescent="0.2">
      <c r="A30" t="s">
        <v>5208</v>
      </c>
      <c r="B30">
        <v>1</v>
      </c>
      <c r="C30" t="s">
        <v>5209</v>
      </c>
      <c r="D30" t="s">
        <v>5256</v>
      </c>
      <c r="F30" s="81" t="s">
        <v>5261</v>
      </c>
      <c r="G30" s="81" t="s">
        <v>5262</v>
      </c>
      <c r="L30" t="s">
        <v>5268</v>
      </c>
    </row>
    <row r="31" spans="1:12" x14ac:dyDescent="0.2">
      <c r="A31" t="s">
        <v>5208</v>
      </c>
      <c r="B31">
        <v>2</v>
      </c>
      <c r="C31" t="s">
        <v>5209</v>
      </c>
      <c r="D31" t="s">
        <v>5256</v>
      </c>
      <c r="F31" s="81" t="s">
        <v>5263</v>
      </c>
      <c r="G31" s="81" t="s">
        <v>5262</v>
      </c>
    </row>
    <row r="32" spans="1:12" x14ac:dyDescent="0.2">
      <c r="A32" t="s">
        <v>5208</v>
      </c>
      <c r="B32">
        <v>3</v>
      </c>
      <c r="C32" t="s">
        <v>5209</v>
      </c>
      <c r="D32" t="s">
        <v>5256</v>
      </c>
      <c r="E32" s="81" t="s">
        <v>5210</v>
      </c>
      <c r="F32" s="81" t="s">
        <v>5264</v>
      </c>
      <c r="G32" s="81" t="s">
        <v>5211</v>
      </c>
    </row>
    <row r="34" spans="1:13" x14ac:dyDescent="0.2">
      <c r="A34" t="s">
        <v>5220</v>
      </c>
      <c r="B34">
        <v>1</v>
      </c>
      <c r="C34" t="s">
        <v>5209</v>
      </c>
      <c r="D34" t="s">
        <v>5256</v>
      </c>
      <c r="F34" s="81" t="s">
        <v>5221</v>
      </c>
      <c r="G34" s="96" t="s">
        <v>4062</v>
      </c>
      <c r="L34" t="s">
        <v>5265</v>
      </c>
    </row>
    <row r="35" spans="1:13" x14ac:dyDescent="0.2">
      <c r="A35" t="s">
        <v>5220</v>
      </c>
      <c r="B35">
        <v>2</v>
      </c>
      <c r="C35" t="s">
        <v>5209</v>
      </c>
      <c r="D35" t="s">
        <v>5256</v>
      </c>
      <c r="F35" s="81" t="s">
        <v>5222</v>
      </c>
      <c r="G35" s="96" t="s">
        <v>4062</v>
      </c>
    </row>
    <row r="36" spans="1:13" x14ac:dyDescent="0.2">
      <c r="A36" t="s">
        <v>5220</v>
      </c>
      <c r="B36">
        <v>3</v>
      </c>
      <c r="C36" t="s">
        <v>5209</v>
      </c>
      <c r="D36" t="s">
        <v>5256</v>
      </c>
      <c r="F36" s="81" t="s">
        <v>5223</v>
      </c>
      <c r="G36" s="96" t="s">
        <v>4062</v>
      </c>
    </row>
    <row r="38" spans="1:13" x14ac:dyDescent="0.2">
      <c r="A38" t="s">
        <v>5224</v>
      </c>
      <c r="B38">
        <v>1</v>
      </c>
      <c r="C38" t="s">
        <v>5209</v>
      </c>
      <c r="D38" t="s">
        <v>5256</v>
      </c>
      <c r="F38" s="81" t="s">
        <v>5225</v>
      </c>
      <c r="G38" s="96" t="s">
        <v>4059</v>
      </c>
      <c r="L38" t="s">
        <v>5266</v>
      </c>
    </row>
    <row r="39" spans="1:13" x14ac:dyDescent="0.2">
      <c r="A39" t="s">
        <v>5224</v>
      </c>
      <c r="B39">
        <v>2</v>
      </c>
      <c r="C39" t="s">
        <v>5209</v>
      </c>
      <c r="D39" t="s">
        <v>5256</v>
      </c>
      <c r="F39" s="81" t="s">
        <v>5226</v>
      </c>
      <c r="G39" s="96" t="s">
        <v>4059</v>
      </c>
    </row>
    <row r="40" spans="1:13" x14ac:dyDescent="0.2">
      <c r="A40" t="s">
        <v>5224</v>
      </c>
      <c r="B40">
        <v>3</v>
      </c>
      <c r="C40" t="s">
        <v>5209</v>
      </c>
      <c r="D40" t="s">
        <v>5256</v>
      </c>
      <c r="F40" s="81" t="s">
        <v>5227</v>
      </c>
      <c r="G40" s="96" t="s">
        <v>4059</v>
      </c>
    </row>
    <row r="42" spans="1:13" x14ac:dyDescent="0.2">
      <c r="A42" t="s">
        <v>5233</v>
      </c>
      <c r="B42">
        <v>1</v>
      </c>
      <c r="C42" t="s">
        <v>5209</v>
      </c>
      <c r="D42" t="s">
        <v>5256</v>
      </c>
      <c r="F42" s="81" t="s">
        <v>5225</v>
      </c>
      <c r="G42" s="96" t="s">
        <v>4060</v>
      </c>
      <c r="L42" t="s">
        <v>5267</v>
      </c>
    </row>
    <row r="43" spans="1:13" x14ac:dyDescent="0.2">
      <c r="A43" t="s">
        <v>5233</v>
      </c>
      <c r="B43">
        <v>2</v>
      </c>
      <c r="C43" t="s">
        <v>5209</v>
      </c>
      <c r="D43" t="s">
        <v>5256</v>
      </c>
      <c r="F43" s="81" t="s">
        <v>5234</v>
      </c>
      <c r="G43" s="96" t="s">
        <v>4060</v>
      </c>
    </row>
    <row r="44" spans="1:13" x14ac:dyDescent="0.2">
      <c r="A44" t="s">
        <v>5233</v>
      </c>
      <c r="B44">
        <v>3</v>
      </c>
      <c r="C44" t="s">
        <v>5209</v>
      </c>
      <c r="D44" t="s">
        <v>5256</v>
      </c>
      <c r="F44" s="81" t="s">
        <v>5235</v>
      </c>
      <c r="G44" s="96" t="s">
        <v>4060</v>
      </c>
    </row>
    <row r="45" spans="1:13" x14ac:dyDescent="0.2">
      <c r="G45" s="96"/>
    </row>
    <row r="46" spans="1:13" x14ac:dyDescent="0.2">
      <c r="A46" t="s">
        <v>5217</v>
      </c>
      <c r="B46">
        <v>1</v>
      </c>
      <c r="C46" t="s">
        <v>5209</v>
      </c>
      <c r="D46" t="s">
        <v>5257</v>
      </c>
      <c r="F46" s="81" t="s">
        <v>5218</v>
      </c>
      <c r="H46" s="81" t="s">
        <v>5219</v>
      </c>
      <c r="L46" t="s">
        <v>5299</v>
      </c>
    </row>
    <row r="47" spans="1:13" x14ac:dyDescent="0.2">
      <c r="A47" t="s">
        <v>5217</v>
      </c>
      <c r="B47">
        <v>2</v>
      </c>
      <c r="C47" t="s">
        <v>5209</v>
      </c>
      <c r="D47" t="s">
        <v>5257</v>
      </c>
      <c r="F47" s="81" t="s">
        <v>5216</v>
      </c>
      <c r="H47" s="81" t="s">
        <v>5219</v>
      </c>
    </row>
    <row r="48" spans="1:13" x14ac:dyDescent="0.2">
      <c r="M48" s="18" t="s">
        <v>5860</v>
      </c>
    </row>
    <row r="49" spans="1:13" s="97" customFormat="1" x14ac:dyDescent="0.2">
      <c r="A49" s="74" t="s">
        <v>5251</v>
      </c>
      <c r="B49" s="74">
        <v>1</v>
      </c>
      <c r="C49" s="74" t="s">
        <v>5209</v>
      </c>
      <c r="D49" s="74" t="s">
        <v>5257</v>
      </c>
      <c r="E49" s="103"/>
      <c r="F49" s="103" t="s">
        <v>5230</v>
      </c>
      <c r="G49" s="104"/>
      <c r="H49" s="103" t="s">
        <v>5394</v>
      </c>
      <c r="I49" s="103"/>
      <c r="J49" s="103"/>
      <c r="K49" s="103"/>
      <c r="L49" s="74" t="s">
        <v>5402</v>
      </c>
      <c r="M49" s="118" t="s">
        <v>5859</v>
      </c>
    </row>
    <row r="50" spans="1:13" s="97" customFormat="1" x14ac:dyDescent="0.2">
      <c r="B50" s="74"/>
      <c r="C50" s="74"/>
      <c r="D50" s="74"/>
      <c r="E50" s="103"/>
      <c r="F50" s="103" t="s">
        <v>5385</v>
      </c>
      <c r="G50" s="104"/>
      <c r="H50" s="103" t="s">
        <v>5400</v>
      </c>
      <c r="I50" s="103"/>
      <c r="J50" s="103"/>
      <c r="K50" s="103"/>
      <c r="L50" s="74" t="s">
        <v>5399</v>
      </c>
      <c r="M50" s="118" t="s">
        <v>5859</v>
      </c>
    </row>
    <row r="51" spans="1:13" s="97" customFormat="1" x14ac:dyDescent="0.2">
      <c r="A51" s="74"/>
      <c r="B51" s="74"/>
      <c r="C51" s="74"/>
      <c r="D51" s="74"/>
      <c r="E51" s="103"/>
      <c r="F51" s="103" t="s">
        <v>5385</v>
      </c>
      <c r="G51" s="104"/>
      <c r="H51" s="103" t="s">
        <v>5401</v>
      </c>
      <c r="I51" s="103"/>
      <c r="J51" s="103"/>
      <c r="K51" s="103"/>
      <c r="L51" s="74"/>
      <c r="M51" s="118" t="s">
        <v>5859</v>
      </c>
    </row>
    <row r="52" spans="1:13" s="97" customFormat="1" x14ac:dyDescent="0.2">
      <c r="A52" s="74"/>
      <c r="B52" s="74"/>
      <c r="C52" s="74"/>
      <c r="D52" s="74"/>
      <c r="E52" s="103"/>
      <c r="F52" s="103" t="s">
        <v>5395</v>
      </c>
      <c r="G52" s="104"/>
      <c r="H52" s="103" t="s">
        <v>5397</v>
      </c>
      <c r="I52" s="103"/>
      <c r="J52" s="103"/>
      <c r="K52" s="103"/>
      <c r="L52" s="74" t="s">
        <v>5398</v>
      </c>
      <c r="M52" s="118" t="s">
        <v>5859</v>
      </c>
    </row>
    <row r="53" spans="1:13" s="97" customFormat="1" x14ac:dyDescent="0.2">
      <c r="A53" s="74"/>
      <c r="B53" s="74"/>
      <c r="C53" s="74"/>
      <c r="D53" s="74"/>
      <c r="E53" s="103"/>
      <c r="F53" s="103" t="s">
        <v>5395</v>
      </c>
      <c r="G53" s="104"/>
      <c r="H53" s="103" t="s">
        <v>5396</v>
      </c>
      <c r="I53" s="103"/>
      <c r="J53" s="103"/>
      <c r="K53" s="103"/>
      <c r="L53" s="74"/>
      <c r="M53" s="118" t="s">
        <v>5859</v>
      </c>
    </row>
    <row r="54" spans="1:13" s="97" customFormat="1" x14ac:dyDescent="0.2">
      <c r="A54" s="74"/>
      <c r="B54" s="74"/>
      <c r="C54" s="74"/>
      <c r="D54" s="74"/>
      <c r="E54" s="103"/>
      <c r="F54" s="103" t="s">
        <v>5403</v>
      </c>
      <c r="G54" s="104"/>
      <c r="H54" s="103" t="s">
        <v>5405</v>
      </c>
      <c r="I54" s="103"/>
      <c r="J54" s="103"/>
      <c r="K54" s="103"/>
      <c r="L54" s="74" t="s">
        <v>5404</v>
      </c>
      <c r="M54" s="118" t="s">
        <v>5859</v>
      </c>
    </row>
    <row r="55" spans="1:13" s="97" customFormat="1" x14ac:dyDescent="0.2">
      <c r="A55" s="74"/>
      <c r="B55" s="74"/>
      <c r="C55" s="74"/>
      <c r="D55" s="74"/>
      <c r="E55" s="103"/>
      <c r="F55" s="103" t="s">
        <v>5403</v>
      </c>
      <c r="G55" s="104"/>
      <c r="H55" s="103" t="s">
        <v>5406</v>
      </c>
      <c r="I55" s="103"/>
      <c r="J55" s="103"/>
      <c r="K55" s="103"/>
      <c r="L55" s="74"/>
      <c r="M55" s="118" t="s">
        <v>5859</v>
      </c>
    </row>
    <row r="56" spans="1:13" s="97" customFormat="1" x14ac:dyDescent="0.2">
      <c r="A56" s="74"/>
      <c r="B56" s="74"/>
      <c r="C56" s="74"/>
      <c r="D56" s="74"/>
      <c r="E56" s="103"/>
      <c r="F56" s="103" t="s">
        <v>5407</v>
      </c>
      <c r="G56" s="104"/>
      <c r="H56" s="103" t="s">
        <v>5301</v>
      </c>
      <c r="I56" s="103"/>
      <c r="J56" s="103"/>
      <c r="K56" s="103"/>
      <c r="L56" s="74" t="s">
        <v>5409</v>
      </c>
      <c r="M56" s="118" t="s">
        <v>5859</v>
      </c>
    </row>
    <row r="57" spans="1:13" s="97" customFormat="1" x14ac:dyDescent="0.2">
      <c r="A57" s="74"/>
      <c r="B57" s="74"/>
      <c r="C57" s="74"/>
      <c r="D57" s="74"/>
      <c r="E57" s="103"/>
      <c r="F57" s="103" t="s">
        <v>5407</v>
      </c>
      <c r="G57" s="104"/>
      <c r="H57" s="103" t="s">
        <v>5408</v>
      </c>
      <c r="I57" s="103"/>
      <c r="J57" s="103"/>
      <c r="K57" s="103"/>
      <c r="L57" s="74"/>
      <c r="M57" s="118" t="s">
        <v>5859</v>
      </c>
    </row>
    <row r="58" spans="1:13" s="97" customFormat="1" x14ac:dyDescent="0.2">
      <c r="A58" s="74"/>
      <c r="B58" s="74"/>
      <c r="C58" s="74"/>
      <c r="D58" s="74"/>
      <c r="E58" s="103"/>
      <c r="F58" s="103" t="s">
        <v>5413</v>
      </c>
      <c r="G58" s="104"/>
      <c r="H58" s="103" t="s">
        <v>5415</v>
      </c>
      <c r="I58" s="103"/>
      <c r="J58" s="103"/>
      <c r="K58" s="103"/>
      <c r="L58" s="74" t="s">
        <v>5414</v>
      </c>
      <c r="M58" s="118" t="s">
        <v>5859</v>
      </c>
    </row>
    <row r="59" spans="1:13" s="97" customFormat="1" x14ac:dyDescent="0.2">
      <c r="A59" s="74"/>
      <c r="B59" s="74"/>
      <c r="C59" s="74"/>
      <c r="D59" s="74"/>
      <c r="E59" s="103"/>
      <c r="F59" s="103" t="s">
        <v>5413</v>
      </c>
      <c r="G59" s="104"/>
      <c r="H59" s="103" t="s">
        <v>5416</v>
      </c>
      <c r="I59" s="103"/>
      <c r="J59" s="103"/>
      <c r="K59" s="103"/>
      <c r="L59" s="74"/>
      <c r="M59" s="118" t="s">
        <v>5859</v>
      </c>
    </row>
    <row r="60" spans="1:13" s="97" customFormat="1" x14ac:dyDescent="0.2">
      <c r="B60" s="74"/>
      <c r="C60" s="74"/>
      <c r="D60" s="74"/>
      <c r="E60" s="103"/>
      <c r="F60" s="103" t="s">
        <v>5410</v>
      </c>
      <c r="G60" s="104"/>
      <c r="H60" s="103" t="s">
        <v>5411</v>
      </c>
      <c r="I60" s="103"/>
      <c r="J60" s="103"/>
      <c r="K60" s="103"/>
      <c r="L60" s="74" t="s">
        <v>5412</v>
      </c>
      <c r="M60" s="119" t="s">
        <v>5821</v>
      </c>
    </row>
    <row r="61" spans="1:13" x14ac:dyDescent="0.2">
      <c r="G61" s="96"/>
    </row>
    <row r="63" spans="1:13" s="74" customFormat="1" x14ac:dyDescent="0.2">
      <c r="A63" s="74" t="s">
        <v>5298</v>
      </c>
      <c r="B63" s="74">
        <v>1</v>
      </c>
      <c r="C63" s="74" t="s">
        <v>5252</v>
      </c>
      <c r="D63" s="74" t="s">
        <v>5257</v>
      </c>
      <c r="E63" s="103">
        <v>400</v>
      </c>
      <c r="F63" s="103" t="s">
        <v>5230</v>
      </c>
      <c r="G63" s="103"/>
      <c r="H63" s="103" t="s">
        <v>5301</v>
      </c>
      <c r="I63" s="103"/>
      <c r="J63" s="103"/>
      <c r="K63" s="103"/>
      <c r="L63" s="74" t="s">
        <v>5386</v>
      </c>
      <c r="M63" s="118"/>
    </row>
    <row r="64" spans="1:13" s="74" customFormat="1" x14ac:dyDescent="0.2">
      <c r="A64" s="74" t="s">
        <v>5298</v>
      </c>
      <c r="B64" s="74">
        <v>2</v>
      </c>
      <c r="C64" s="74" t="s">
        <v>5252</v>
      </c>
      <c r="D64" s="74" t="s">
        <v>5257</v>
      </c>
      <c r="E64" s="103">
        <v>400</v>
      </c>
      <c r="F64" s="103" t="s">
        <v>5269</v>
      </c>
      <c r="G64" s="103"/>
      <c r="H64" s="103" t="s">
        <v>5219</v>
      </c>
      <c r="I64" s="103"/>
      <c r="J64" s="103"/>
      <c r="K64" s="103"/>
      <c r="L64" s="74" t="s">
        <v>5387</v>
      </c>
    </row>
    <row r="66" spans="1:13" s="74" customFormat="1" x14ac:dyDescent="0.2">
      <c r="A66" s="74" t="s">
        <v>5473</v>
      </c>
      <c r="B66" s="74">
        <v>1</v>
      </c>
      <c r="C66" s="74" t="s">
        <v>5279</v>
      </c>
      <c r="D66" s="74" t="s">
        <v>5257</v>
      </c>
      <c r="E66" s="103" t="s">
        <v>5469</v>
      </c>
      <c r="F66" s="103" t="s">
        <v>5269</v>
      </c>
      <c r="G66" s="103"/>
      <c r="H66" s="103" t="s">
        <v>5219</v>
      </c>
      <c r="I66" s="103"/>
      <c r="J66" s="103"/>
      <c r="K66" s="103"/>
      <c r="L66" s="74" t="s">
        <v>5474</v>
      </c>
    </row>
    <row r="68" spans="1:13" s="74" customFormat="1" x14ac:dyDescent="0.2">
      <c r="A68" s="74" t="s">
        <v>5388</v>
      </c>
      <c r="B68" s="74">
        <v>1</v>
      </c>
      <c r="C68" s="74" t="s">
        <v>5247</v>
      </c>
      <c r="D68" s="74" t="s">
        <v>5257</v>
      </c>
      <c r="E68" s="103"/>
      <c r="F68" s="103" t="s">
        <v>5389</v>
      </c>
      <c r="G68" s="103"/>
      <c r="H68" s="103" t="s">
        <v>5219</v>
      </c>
      <c r="I68" s="103"/>
      <c r="J68" s="103"/>
      <c r="K68" s="103"/>
      <c r="L68" s="74" t="s">
        <v>5390</v>
      </c>
    </row>
    <row r="69" spans="1:13" s="74" customFormat="1" x14ac:dyDescent="0.2">
      <c r="A69" s="74" t="s">
        <v>5388</v>
      </c>
      <c r="B69" s="74">
        <v>2</v>
      </c>
      <c r="C69" s="74" t="s">
        <v>5247</v>
      </c>
      <c r="D69" s="74" t="s">
        <v>5257</v>
      </c>
      <c r="E69" s="103"/>
      <c r="F69" s="103" t="s">
        <v>5391</v>
      </c>
      <c r="G69" s="103"/>
      <c r="H69" s="103" t="s">
        <v>5219</v>
      </c>
      <c r="I69" s="103"/>
      <c r="J69" s="103"/>
      <c r="K69" s="103"/>
    </row>
    <row r="71" spans="1:13" x14ac:dyDescent="0.2">
      <c r="A71" t="s">
        <v>5302</v>
      </c>
      <c r="B71">
        <v>1</v>
      </c>
      <c r="C71" t="s">
        <v>5286</v>
      </c>
      <c r="D71" t="s">
        <v>5257</v>
      </c>
      <c r="F71" s="81" t="s">
        <v>5230</v>
      </c>
      <c r="H71" s="81" t="s">
        <v>5303</v>
      </c>
      <c r="L71" t="s">
        <v>5304</v>
      </c>
      <c r="M71" s="118"/>
    </row>
    <row r="72" spans="1:13" x14ac:dyDescent="0.2">
      <c r="A72" t="s">
        <v>5302</v>
      </c>
      <c r="B72">
        <v>2</v>
      </c>
      <c r="C72" t="s">
        <v>5286</v>
      </c>
      <c r="D72" t="s">
        <v>5257</v>
      </c>
      <c r="F72" s="81" t="s">
        <v>5269</v>
      </c>
      <c r="H72" s="81" t="s">
        <v>5219</v>
      </c>
      <c r="L72" t="s">
        <v>5305</v>
      </c>
    </row>
    <row r="74" spans="1:13" x14ac:dyDescent="0.2">
      <c r="A74" t="s">
        <v>5306</v>
      </c>
      <c r="B74">
        <v>1</v>
      </c>
      <c r="C74" t="s">
        <v>5294</v>
      </c>
      <c r="D74" t="s">
        <v>5257</v>
      </c>
      <c r="F74" s="81" t="s">
        <v>5230</v>
      </c>
      <c r="H74" s="81" t="s">
        <v>5303</v>
      </c>
      <c r="L74" t="s">
        <v>5307</v>
      </c>
      <c r="M74" s="118"/>
    </row>
    <row r="75" spans="1:13" x14ac:dyDescent="0.2">
      <c r="A75" t="s">
        <v>5306</v>
      </c>
      <c r="B75">
        <v>2</v>
      </c>
      <c r="C75" t="s">
        <v>5294</v>
      </c>
      <c r="D75" t="s">
        <v>5257</v>
      </c>
      <c r="F75" s="81" t="s">
        <v>5269</v>
      </c>
      <c r="H75" s="81" t="s">
        <v>5219</v>
      </c>
      <c r="L75" t="s">
        <v>5308</v>
      </c>
    </row>
    <row r="77" spans="1:13" x14ac:dyDescent="0.2">
      <c r="A77" t="s">
        <v>5228</v>
      </c>
      <c r="B77">
        <v>1</v>
      </c>
      <c r="C77" t="s">
        <v>5209</v>
      </c>
      <c r="D77" t="s">
        <v>5258</v>
      </c>
      <c r="E77" s="81">
        <v>500</v>
      </c>
      <c r="F77" s="81" t="s">
        <v>5230</v>
      </c>
      <c r="I77" s="96" t="s">
        <v>2178</v>
      </c>
      <c r="L77" t="s">
        <v>5309</v>
      </c>
    </row>
    <row r="78" spans="1:13" x14ac:dyDescent="0.2">
      <c r="A78" t="s">
        <v>5228</v>
      </c>
      <c r="B78">
        <v>2</v>
      </c>
      <c r="C78" t="s">
        <v>5209</v>
      </c>
      <c r="D78" t="s">
        <v>5258</v>
      </c>
      <c r="E78" s="81" t="s">
        <v>5229</v>
      </c>
      <c r="F78" s="81" t="s">
        <v>5230</v>
      </c>
      <c r="I78" s="96" t="s">
        <v>2178</v>
      </c>
    </row>
    <row r="80" spans="1:13" x14ac:dyDescent="0.2">
      <c r="A80" t="s">
        <v>5237</v>
      </c>
      <c r="B80">
        <v>1</v>
      </c>
      <c r="C80" t="s">
        <v>5247</v>
      </c>
      <c r="D80" t="s">
        <v>5258</v>
      </c>
      <c r="F80" s="81" t="s">
        <v>5238</v>
      </c>
      <c r="I80" s="96" t="s">
        <v>2178</v>
      </c>
      <c r="L80" t="s">
        <v>5310</v>
      </c>
    </row>
    <row r="82" spans="1:12" x14ac:dyDescent="0.2">
      <c r="A82" t="s">
        <v>5239</v>
      </c>
      <c r="B82">
        <v>1</v>
      </c>
      <c r="C82" t="s">
        <v>5247</v>
      </c>
      <c r="D82" t="s">
        <v>5258</v>
      </c>
      <c r="F82" s="103" t="s">
        <v>5447</v>
      </c>
      <c r="I82" s="96" t="s">
        <v>2178</v>
      </c>
      <c r="L82" t="s">
        <v>5311</v>
      </c>
    </row>
    <row r="84" spans="1:12" x14ac:dyDescent="0.2">
      <c r="A84" t="s">
        <v>5246</v>
      </c>
      <c r="B84">
        <v>1</v>
      </c>
      <c r="C84" t="s">
        <v>5247</v>
      </c>
      <c r="D84" t="s">
        <v>5258</v>
      </c>
      <c r="F84" s="81" t="s">
        <v>5248</v>
      </c>
      <c r="I84" s="96" t="s">
        <v>2178</v>
      </c>
      <c r="L84" t="s">
        <v>5312</v>
      </c>
    </row>
    <row r="86" spans="1:12" x14ac:dyDescent="0.2">
      <c r="A86" t="s">
        <v>5321</v>
      </c>
      <c r="B86">
        <v>1</v>
      </c>
      <c r="C86" t="s">
        <v>5277</v>
      </c>
      <c r="D86" t="s">
        <v>5258</v>
      </c>
      <c r="G86" s="103" t="s">
        <v>5381</v>
      </c>
      <c r="I86" s="81" t="s">
        <v>5313</v>
      </c>
      <c r="L86" t="s">
        <v>5383</v>
      </c>
    </row>
    <row r="87" spans="1:12" x14ac:dyDescent="0.2">
      <c r="A87" t="s">
        <v>5321</v>
      </c>
      <c r="B87">
        <v>2</v>
      </c>
      <c r="C87" t="s">
        <v>5277</v>
      </c>
      <c r="D87" t="s">
        <v>5258</v>
      </c>
      <c r="G87" s="103" t="s">
        <v>5381</v>
      </c>
      <c r="I87" s="81" t="s">
        <v>5314</v>
      </c>
    </row>
    <row r="88" spans="1:12" x14ac:dyDescent="0.2">
      <c r="I88" s="96"/>
    </row>
    <row r="89" spans="1:12" x14ac:dyDescent="0.2">
      <c r="A89" t="s">
        <v>5470</v>
      </c>
      <c r="B89">
        <v>1</v>
      </c>
      <c r="C89" t="s">
        <v>5209</v>
      </c>
      <c r="D89" t="s">
        <v>5258</v>
      </c>
      <c r="E89" s="81" t="s">
        <v>5469</v>
      </c>
      <c r="G89" s="104" t="s">
        <v>5825</v>
      </c>
      <c r="I89" s="81">
        <v>259</v>
      </c>
      <c r="L89" t="s">
        <v>5471</v>
      </c>
    </row>
    <row r="90" spans="1:12" x14ac:dyDescent="0.2">
      <c r="A90" t="s">
        <v>5470</v>
      </c>
      <c r="B90">
        <v>2</v>
      </c>
      <c r="C90" t="s">
        <v>5209</v>
      </c>
      <c r="D90" t="s">
        <v>5258</v>
      </c>
      <c r="E90" s="81" t="s">
        <v>5469</v>
      </c>
      <c r="G90" s="103" t="s">
        <v>5281</v>
      </c>
      <c r="I90" s="81">
        <v>259</v>
      </c>
      <c r="L90" t="s">
        <v>5826</v>
      </c>
    </row>
    <row r="91" spans="1:12" x14ac:dyDescent="0.2">
      <c r="I91" s="96"/>
    </row>
    <row r="92" spans="1:12" x14ac:dyDescent="0.2">
      <c r="A92" t="s">
        <v>5320</v>
      </c>
      <c r="B92">
        <v>1</v>
      </c>
      <c r="C92" t="s">
        <v>5277</v>
      </c>
      <c r="D92" t="s">
        <v>5258</v>
      </c>
      <c r="F92" s="81" t="s">
        <v>5318</v>
      </c>
      <c r="I92" s="81" t="s">
        <v>5313</v>
      </c>
      <c r="L92" t="s">
        <v>5319</v>
      </c>
    </row>
    <row r="93" spans="1:12" x14ac:dyDescent="0.2">
      <c r="A93" t="s">
        <v>5320</v>
      </c>
      <c r="B93">
        <v>2</v>
      </c>
      <c r="C93" t="s">
        <v>5277</v>
      </c>
      <c r="D93" t="s">
        <v>5258</v>
      </c>
      <c r="F93" s="81" t="s">
        <v>5318</v>
      </c>
      <c r="I93" s="81" t="s">
        <v>5314</v>
      </c>
    </row>
    <row r="95" spans="1:12" x14ac:dyDescent="0.2">
      <c r="A95" t="s">
        <v>5465</v>
      </c>
      <c r="B95">
        <v>1</v>
      </c>
      <c r="C95" t="s">
        <v>5209</v>
      </c>
      <c r="D95" t="s">
        <v>5466</v>
      </c>
      <c r="E95" s="81" t="s">
        <v>5469</v>
      </c>
      <c r="F95" s="81" t="s">
        <v>5467</v>
      </c>
      <c r="I95" s="81">
        <v>259</v>
      </c>
      <c r="L95" t="s">
        <v>5384</v>
      </c>
    </row>
    <row r="96" spans="1:12" x14ac:dyDescent="0.2">
      <c r="A96" t="s">
        <v>5465</v>
      </c>
      <c r="B96">
        <v>2</v>
      </c>
      <c r="C96" t="s">
        <v>5209</v>
      </c>
      <c r="D96" t="s">
        <v>5466</v>
      </c>
      <c r="E96" s="81" t="s">
        <v>5469</v>
      </c>
      <c r="F96" s="81" t="s">
        <v>5468</v>
      </c>
      <c r="I96" s="81">
        <v>259</v>
      </c>
    </row>
    <row r="98" spans="1:12" s="74" customFormat="1" x14ac:dyDescent="0.2">
      <c r="A98" s="74" t="s">
        <v>5475</v>
      </c>
      <c r="B98" s="74">
        <v>1</v>
      </c>
      <c r="C98" s="74" t="s">
        <v>5209</v>
      </c>
      <c r="D98" s="74" t="s">
        <v>5258</v>
      </c>
      <c r="E98" s="103" t="s">
        <v>5469</v>
      </c>
      <c r="F98" s="103"/>
      <c r="G98" s="103" t="s">
        <v>5380</v>
      </c>
      <c r="H98" s="103"/>
      <c r="I98" s="103">
        <v>259</v>
      </c>
      <c r="J98" s="103"/>
      <c r="K98" s="103"/>
      <c r="L98" s="74" t="s">
        <v>5382</v>
      </c>
    </row>
    <row r="99" spans="1:12" x14ac:dyDescent="0.2">
      <c r="I99" s="96"/>
    </row>
    <row r="100" spans="1:12" s="74" customFormat="1" x14ac:dyDescent="0.2">
      <c r="A100" s="74" t="s">
        <v>5379</v>
      </c>
      <c r="B100" s="74">
        <v>1</v>
      </c>
      <c r="C100" s="74" t="s">
        <v>5209</v>
      </c>
      <c r="D100" s="74" t="s">
        <v>5258</v>
      </c>
      <c r="E100" s="103" t="s">
        <v>5469</v>
      </c>
      <c r="F100" s="103" t="s">
        <v>5476</v>
      </c>
      <c r="G100" s="103"/>
      <c r="H100" s="103"/>
      <c r="I100" s="103">
        <v>259</v>
      </c>
      <c r="J100" s="103"/>
      <c r="K100" s="103"/>
      <c r="L100" s="74" t="s">
        <v>5384</v>
      </c>
    </row>
    <row r="102" spans="1:12" x14ac:dyDescent="0.2">
      <c r="A102" t="s">
        <v>5316</v>
      </c>
      <c r="B102">
        <v>1</v>
      </c>
      <c r="C102" t="s">
        <v>5209</v>
      </c>
      <c r="D102" t="s">
        <v>5258</v>
      </c>
      <c r="E102" s="81">
        <v>400</v>
      </c>
      <c r="I102" s="81" t="s">
        <v>5315</v>
      </c>
      <c r="L102" t="s">
        <v>5317</v>
      </c>
    </row>
    <row r="103" spans="1:12" x14ac:dyDescent="0.2">
      <c r="A103" t="s">
        <v>5316</v>
      </c>
      <c r="B103">
        <v>2</v>
      </c>
      <c r="C103" t="s">
        <v>5209</v>
      </c>
      <c r="D103" t="s">
        <v>5258</v>
      </c>
      <c r="E103" s="81">
        <v>504</v>
      </c>
      <c r="I103" s="81" t="s">
        <v>5315</v>
      </c>
      <c r="L103" t="s">
        <v>5317</v>
      </c>
    </row>
    <row r="104" spans="1:12" x14ac:dyDescent="0.2">
      <c r="A104" t="s">
        <v>5316</v>
      </c>
      <c r="B104">
        <v>3</v>
      </c>
      <c r="C104" t="s">
        <v>5209</v>
      </c>
      <c r="D104" t="s">
        <v>5258</v>
      </c>
      <c r="E104" s="81">
        <v>800</v>
      </c>
      <c r="I104" s="81" t="s">
        <v>5315</v>
      </c>
      <c r="L104" t="s">
        <v>5317</v>
      </c>
    </row>
    <row r="106" spans="1:12" x14ac:dyDescent="0.2">
      <c r="A106" t="s">
        <v>5322</v>
      </c>
      <c r="B106">
        <v>1</v>
      </c>
      <c r="C106" t="s">
        <v>5209</v>
      </c>
      <c r="D106" t="s">
        <v>5260</v>
      </c>
      <c r="E106" s="81" t="s">
        <v>5236</v>
      </c>
      <c r="F106" s="81" t="s">
        <v>5323</v>
      </c>
      <c r="J106" s="81" t="s">
        <v>5315</v>
      </c>
      <c r="L106" t="s">
        <v>5324</v>
      </c>
    </row>
    <row r="107" spans="1:12" x14ac:dyDescent="0.2">
      <c r="A107" t="s">
        <v>5322</v>
      </c>
      <c r="B107">
        <v>2</v>
      </c>
      <c r="C107" t="s">
        <v>5209</v>
      </c>
      <c r="D107" t="s">
        <v>5260</v>
      </c>
      <c r="E107" s="81" t="s">
        <v>5325</v>
      </c>
      <c r="F107" s="81" t="s">
        <v>5323</v>
      </c>
      <c r="J107" s="81" t="s">
        <v>5315</v>
      </c>
    </row>
    <row r="109" spans="1:12" x14ac:dyDescent="0.2">
      <c r="A109" t="s">
        <v>5240</v>
      </c>
      <c r="B109">
        <v>1</v>
      </c>
      <c r="C109" t="s">
        <v>5247</v>
      </c>
      <c r="D109" t="s">
        <v>5260</v>
      </c>
      <c r="E109" s="81">
        <v>700</v>
      </c>
      <c r="H109" s="81" t="s">
        <v>5245</v>
      </c>
      <c r="I109" s="81" t="s">
        <v>5242</v>
      </c>
      <c r="L109" t="s">
        <v>5326</v>
      </c>
    </row>
    <row r="110" spans="1:12" x14ac:dyDescent="0.2">
      <c r="A110" t="s">
        <v>5240</v>
      </c>
      <c r="B110">
        <v>2</v>
      </c>
      <c r="C110" t="s">
        <v>5247</v>
      </c>
      <c r="D110" t="s">
        <v>5260</v>
      </c>
      <c r="E110" s="81">
        <v>700</v>
      </c>
      <c r="H110" s="81" t="s">
        <v>5241</v>
      </c>
      <c r="I110" s="96" t="s">
        <v>2178</v>
      </c>
      <c r="L110" t="s">
        <v>5327</v>
      </c>
    </row>
    <row r="111" spans="1:12" x14ac:dyDescent="0.2">
      <c r="A111" t="s">
        <v>5240</v>
      </c>
      <c r="B111">
        <v>3</v>
      </c>
      <c r="C111" t="s">
        <v>5247</v>
      </c>
      <c r="D111" t="s">
        <v>5260</v>
      </c>
      <c r="E111" s="81">
        <v>700</v>
      </c>
      <c r="H111" s="81" t="s">
        <v>5243</v>
      </c>
      <c r="I111" s="96" t="s">
        <v>2178</v>
      </c>
      <c r="L111" t="s">
        <v>5327</v>
      </c>
    </row>
    <row r="112" spans="1:12" x14ac:dyDescent="0.2">
      <c r="A112" t="s">
        <v>5240</v>
      </c>
      <c r="B112">
        <v>4</v>
      </c>
      <c r="C112" t="s">
        <v>5247</v>
      </c>
      <c r="D112" t="s">
        <v>5260</v>
      </c>
      <c r="E112" s="81">
        <v>700</v>
      </c>
      <c r="H112" s="81" t="s">
        <v>5244</v>
      </c>
      <c r="I112" s="96" t="s">
        <v>2178</v>
      </c>
      <c r="L112" t="s">
        <v>5327</v>
      </c>
    </row>
    <row r="114" spans="1:13" x14ac:dyDescent="0.2">
      <c r="A114" t="s">
        <v>5863</v>
      </c>
      <c r="B114">
        <v>1</v>
      </c>
      <c r="C114" t="s">
        <v>5209</v>
      </c>
      <c r="D114" t="s">
        <v>5259</v>
      </c>
      <c r="E114" s="81" t="s">
        <v>5242</v>
      </c>
      <c r="F114" s="81" t="s">
        <v>5866</v>
      </c>
      <c r="K114" s="81" t="s">
        <v>5865</v>
      </c>
      <c r="L114" t="s">
        <v>5864</v>
      </c>
      <c r="M114" s="118" t="s">
        <v>5862</v>
      </c>
    </row>
    <row r="115" spans="1:13" x14ac:dyDescent="0.2">
      <c r="F115" s="103"/>
      <c r="K115" s="96"/>
    </row>
    <row r="116" spans="1:13" x14ac:dyDescent="0.2">
      <c r="A116" t="s">
        <v>5231</v>
      </c>
      <c r="B116">
        <v>1</v>
      </c>
      <c r="C116" t="s">
        <v>5209</v>
      </c>
      <c r="D116" t="s">
        <v>5259</v>
      </c>
      <c r="F116" s="103" t="s">
        <v>5364</v>
      </c>
      <c r="K116" s="96" t="s">
        <v>2178</v>
      </c>
      <c r="L116" t="s">
        <v>5328</v>
      </c>
    </row>
    <row r="117" spans="1:13" x14ac:dyDescent="0.2">
      <c r="A117" t="s">
        <v>5231</v>
      </c>
      <c r="B117">
        <v>2</v>
      </c>
      <c r="C117" t="s">
        <v>5209</v>
      </c>
      <c r="D117" t="s">
        <v>5259</v>
      </c>
      <c r="F117" s="103" t="s">
        <v>5365</v>
      </c>
      <c r="K117" s="96" t="s">
        <v>2178</v>
      </c>
    </row>
    <row r="118" spans="1:13" x14ac:dyDescent="0.2">
      <c r="A118" t="s">
        <v>5231</v>
      </c>
      <c r="B118">
        <f>+B117+1</f>
        <v>3</v>
      </c>
      <c r="C118" t="s">
        <v>5209</v>
      </c>
      <c r="D118" t="s">
        <v>5259</v>
      </c>
      <c r="F118" s="103" t="s">
        <v>5366</v>
      </c>
      <c r="K118" s="96" t="s">
        <v>2178</v>
      </c>
    </row>
    <row r="119" spans="1:13" x14ac:dyDescent="0.2">
      <c r="A119" t="s">
        <v>5231</v>
      </c>
      <c r="B119">
        <f t="shared" ref="B119:B151" si="0">+B118+1</f>
        <v>4</v>
      </c>
      <c r="C119" t="s">
        <v>5209</v>
      </c>
      <c r="D119" t="s">
        <v>5259</v>
      </c>
      <c r="F119" s="103" t="s">
        <v>5367</v>
      </c>
      <c r="K119" s="96" t="s">
        <v>2178</v>
      </c>
    </row>
    <row r="120" spans="1:13" ht="11.25" customHeight="1" x14ac:dyDescent="0.2">
      <c r="A120" t="s">
        <v>5231</v>
      </c>
      <c r="B120">
        <f t="shared" si="0"/>
        <v>5</v>
      </c>
      <c r="C120" t="s">
        <v>5209</v>
      </c>
      <c r="D120" t="s">
        <v>5259</v>
      </c>
      <c r="F120" s="103" t="s">
        <v>5368</v>
      </c>
      <c r="K120" s="96" t="s">
        <v>2178</v>
      </c>
    </row>
    <row r="121" spans="1:13" x14ac:dyDescent="0.2">
      <c r="A121" t="s">
        <v>5231</v>
      </c>
      <c r="B121">
        <f t="shared" si="0"/>
        <v>6</v>
      </c>
      <c r="C121" t="s">
        <v>5209</v>
      </c>
      <c r="D121" t="s">
        <v>5259</v>
      </c>
      <c r="F121" s="103" t="s">
        <v>5369</v>
      </c>
      <c r="K121" s="96" t="s">
        <v>2178</v>
      </c>
    </row>
    <row r="122" spans="1:13" x14ac:dyDescent="0.2">
      <c r="A122" t="s">
        <v>5231</v>
      </c>
      <c r="B122">
        <f t="shared" si="0"/>
        <v>7</v>
      </c>
      <c r="C122" t="s">
        <v>5209</v>
      </c>
      <c r="D122" t="s">
        <v>5259</v>
      </c>
      <c r="F122" s="103" t="s">
        <v>5370</v>
      </c>
      <c r="K122" s="96" t="s">
        <v>2178</v>
      </c>
    </row>
    <row r="123" spans="1:13" x14ac:dyDescent="0.2">
      <c r="A123" t="s">
        <v>5231</v>
      </c>
      <c r="B123">
        <f t="shared" si="0"/>
        <v>8</v>
      </c>
      <c r="C123" t="s">
        <v>5209</v>
      </c>
      <c r="D123" t="s">
        <v>5259</v>
      </c>
      <c r="F123" s="103">
        <v>431015</v>
      </c>
      <c r="K123" s="96" t="s">
        <v>2178</v>
      </c>
    </row>
    <row r="124" spans="1:13" x14ac:dyDescent="0.2">
      <c r="A124" t="s">
        <v>5231</v>
      </c>
      <c r="B124">
        <f t="shared" si="0"/>
        <v>9</v>
      </c>
      <c r="C124" t="s">
        <v>5209</v>
      </c>
      <c r="D124" t="s">
        <v>5259</v>
      </c>
      <c r="F124" s="103" t="s">
        <v>5371</v>
      </c>
      <c r="K124" s="96" t="s">
        <v>2178</v>
      </c>
    </row>
    <row r="125" spans="1:13" x14ac:dyDescent="0.2">
      <c r="A125" t="s">
        <v>5231</v>
      </c>
      <c r="B125">
        <f t="shared" si="0"/>
        <v>10</v>
      </c>
      <c r="C125" t="s">
        <v>5209</v>
      </c>
      <c r="D125" t="s">
        <v>5259</v>
      </c>
      <c r="F125" s="103" t="s">
        <v>5372</v>
      </c>
      <c r="K125" s="96" t="s">
        <v>2178</v>
      </c>
    </row>
    <row r="126" spans="1:13" x14ac:dyDescent="0.2">
      <c r="A126" t="s">
        <v>5231</v>
      </c>
      <c r="B126">
        <f t="shared" si="0"/>
        <v>11</v>
      </c>
      <c r="C126" t="s">
        <v>5209</v>
      </c>
      <c r="D126" t="s">
        <v>5259</v>
      </c>
      <c r="F126" s="103" t="s">
        <v>5373</v>
      </c>
      <c r="K126" s="96" t="s">
        <v>2178</v>
      </c>
    </row>
    <row r="127" spans="1:13" x14ac:dyDescent="0.2">
      <c r="A127" t="s">
        <v>5231</v>
      </c>
      <c r="B127">
        <f t="shared" si="0"/>
        <v>12</v>
      </c>
      <c r="C127" t="s">
        <v>5209</v>
      </c>
      <c r="D127" t="s">
        <v>5259</v>
      </c>
      <c r="F127" s="103" t="s">
        <v>5374</v>
      </c>
      <c r="K127" s="96" t="s">
        <v>2178</v>
      </c>
    </row>
    <row r="128" spans="1:13" x14ac:dyDescent="0.2">
      <c r="A128" t="s">
        <v>5231</v>
      </c>
      <c r="B128">
        <f t="shared" si="0"/>
        <v>13</v>
      </c>
      <c r="C128" t="s">
        <v>5209</v>
      </c>
      <c r="D128" t="s">
        <v>5259</v>
      </c>
      <c r="F128" s="103" t="s">
        <v>5375</v>
      </c>
      <c r="K128" s="96" t="s">
        <v>2178</v>
      </c>
    </row>
    <row r="129" spans="1:11" x14ac:dyDescent="0.2">
      <c r="A129" t="s">
        <v>5231</v>
      </c>
      <c r="B129">
        <f t="shared" si="0"/>
        <v>14</v>
      </c>
      <c r="C129" t="s">
        <v>5209</v>
      </c>
      <c r="D129" t="s">
        <v>5259</v>
      </c>
      <c r="F129" s="103" t="s">
        <v>5376</v>
      </c>
      <c r="K129" s="96" t="s">
        <v>2178</v>
      </c>
    </row>
    <row r="130" spans="1:11" x14ac:dyDescent="0.2">
      <c r="A130" t="s">
        <v>5231</v>
      </c>
      <c r="B130">
        <f t="shared" si="0"/>
        <v>15</v>
      </c>
      <c r="C130" t="s">
        <v>5209</v>
      </c>
      <c r="D130" t="s">
        <v>5259</v>
      </c>
      <c r="F130" s="103">
        <v>586250</v>
      </c>
      <c r="K130" s="96" t="s">
        <v>2178</v>
      </c>
    </row>
    <row r="131" spans="1:11" x14ac:dyDescent="0.2">
      <c r="A131" t="s">
        <v>5231</v>
      </c>
      <c r="B131">
        <f t="shared" si="0"/>
        <v>16</v>
      </c>
      <c r="C131" t="s">
        <v>5209</v>
      </c>
      <c r="D131" t="s">
        <v>5259</v>
      </c>
      <c r="F131" s="103">
        <v>586350</v>
      </c>
      <c r="K131" s="96" t="s">
        <v>2178</v>
      </c>
    </row>
    <row r="132" spans="1:11" x14ac:dyDescent="0.2">
      <c r="A132" t="s">
        <v>5231</v>
      </c>
      <c r="B132">
        <f t="shared" si="0"/>
        <v>17</v>
      </c>
      <c r="C132" t="s">
        <v>5209</v>
      </c>
      <c r="D132" t="s">
        <v>5259</v>
      </c>
      <c r="F132" s="103" t="s">
        <v>5377</v>
      </c>
      <c r="K132" s="96" t="s">
        <v>2178</v>
      </c>
    </row>
    <row r="133" spans="1:11" x14ac:dyDescent="0.2">
      <c r="A133" t="s">
        <v>5231</v>
      </c>
      <c r="B133">
        <f t="shared" si="0"/>
        <v>18</v>
      </c>
      <c r="C133" t="s">
        <v>5209</v>
      </c>
      <c r="D133" t="s">
        <v>5259</v>
      </c>
      <c r="F133" s="81">
        <v>604050</v>
      </c>
      <c r="K133" s="96" t="s">
        <v>2178</v>
      </c>
    </row>
    <row r="134" spans="1:11" x14ac:dyDescent="0.2">
      <c r="A134" t="s">
        <v>5231</v>
      </c>
      <c r="B134">
        <f t="shared" si="0"/>
        <v>19</v>
      </c>
      <c r="C134" t="s">
        <v>5209</v>
      </c>
      <c r="D134" t="s">
        <v>5259</v>
      </c>
      <c r="F134" s="81">
        <v>605065</v>
      </c>
      <c r="K134" s="96" t="s">
        <v>2178</v>
      </c>
    </row>
    <row r="135" spans="1:11" x14ac:dyDescent="0.2">
      <c r="A135" t="s">
        <v>5231</v>
      </c>
      <c r="B135">
        <f t="shared" si="0"/>
        <v>20</v>
      </c>
      <c r="C135" t="s">
        <v>5209</v>
      </c>
      <c r="D135" t="s">
        <v>5259</v>
      </c>
      <c r="F135" s="81">
        <v>605070</v>
      </c>
      <c r="K135" s="96" t="s">
        <v>2178</v>
      </c>
    </row>
    <row r="136" spans="1:11" x14ac:dyDescent="0.2">
      <c r="A136" t="s">
        <v>5231</v>
      </c>
      <c r="B136">
        <f t="shared" si="0"/>
        <v>21</v>
      </c>
      <c r="C136" t="s">
        <v>5209</v>
      </c>
      <c r="D136" t="s">
        <v>5259</v>
      </c>
      <c r="F136" s="81">
        <v>605075</v>
      </c>
      <c r="K136" s="96" t="s">
        <v>2178</v>
      </c>
    </row>
    <row r="137" spans="1:11" x14ac:dyDescent="0.2">
      <c r="A137" t="s">
        <v>5231</v>
      </c>
      <c r="B137">
        <f>+B135+1</f>
        <v>21</v>
      </c>
      <c r="C137" t="s">
        <v>5209</v>
      </c>
      <c r="D137" t="s">
        <v>5259</v>
      </c>
      <c r="F137" s="81">
        <v>605085</v>
      </c>
      <c r="K137" s="96" t="s">
        <v>2178</v>
      </c>
    </row>
    <row r="138" spans="1:11" x14ac:dyDescent="0.2">
      <c r="A138" t="s">
        <v>5231</v>
      </c>
      <c r="B138">
        <f t="shared" si="0"/>
        <v>22</v>
      </c>
      <c r="C138" t="s">
        <v>5209</v>
      </c>
      <c r="D138" t="s">
        <v>5259</v>
      </c>
      <c r="F138" s="81">
        <v>605095</v>
      </c>
      <c r="K138" s="96" t="s">
        <v>2178</v>
      </c>
    </row>
    <row r="139" spans="1:11" x14ac:dyDescent="0.2">
      <c r="A139" t="s">
        <v>5231</v>
      </c>
      <c r="B139">
        <f t="shared" si="0"/>
        <v>23</v>
      </c>
      <c r="C139" t="s">
        <v>5209</v>
      </c>
      <c r="D139" t="s">
        <v>5259</v>
      </c>
      <c r="F139" s="81">
        <v>612515</v>
      </c>
      <c r="K139" s="96" t="s">
        <v>2178</v>
      </c>
    </row>
    <row r="140" spans="1:11" x14ac:dyDescent="0.2">
      <c r="A140" t="s">
        <v>5231</v>
      </c>
      <c r="B140">
        <f t="shared" si="0"/>
        <v>24</v>
      </c>
      <c r="C140" t="s">
        <v>5209</v>
      </c>
      <c r="D140" t="s">
        <v>5259</v>
      </c>
      <c r="F140" s="81">
        <v>612525</v>
      </c>
      <c r="K140" s="96" t="s">
        <v>2178</v>
      </c>
    </row>
    <row r="141" spans="1:11" x14ac:dyDescent="0.2">
      <c r="A141" t="s">
        <v>5231</v>
      </c>
      <c r="B141">
        <f t="shared" si="0"/>
        <v>25</v>
      </c>
      <c r="C141" t="s">
        <v>5209</v>
      </c>
      <c r="D141" t="s">
        <v>5259</v>
      </c>
      <c r="F141" s="81">
        <v>612555</v>
      </c>
      <c r="K141" s="96" t="s">
        <v>2178</v>
      </c>
    </row>
    <row r="142" spans="1:11" x14ac:dyDescent="0.2">
      <c r="A142" t="s">
        <v>5231</v>
      </c>
      <c r="B142">
        <f t="shared" si="0"/>
        <v>26</v>
      </c>
      <c r="C142" t="s">
        <v>5209</v>
      </c>
      <c r="D142" t="s">
        <v>5259</v>
      </c>
      <c r="F142" s="103" t="s">
        <v>5362</v>
      </c>
      <c r="K142" s="96" t="s">
        <v>2178</v>
      </c>
    </row>
    <row r="143" spans="1:11" x14ac:dyDescent="0.2">
      <c r="A143" t="s">
        <v>5231</v>
      </c>
      <c r="B143">
        <f t="shared" si="0"/>
        <v>27</v>
      </c>
      <c r="C143" t="s">
        <v>5209</v>
      </c>
      <c r="D143" t="s">
        <v>5259</v>
      </c>
      <c r="F143" s="81">
        <v>625015</v>
      </c>
      <c r="K143" s="96" t="s">
        <v>2178</v>
      </c>
    </row>
    <row r="144" spans="1:11" x14ac:dyDescent="0.2">
      <c r="A144" t="s">
        <v>5231</v>
      </c>
      <c r="B144">
        <f t="shared" si="0"/>
        <v>28</v>
      </c>
      <c r="C144" t="s">
        <v>5209</v>
      </c>
      <c r="D144" t="s">
        <v>5259</v>
      </c>
      <c r="F144" s="81">
        <v>625045</v>
      </c>
      <c r="K144" s="96" t="s">
        <v>2178</v>
      </c>
    </row>
    <row r="145" spans="1:12" x14ac:dyDescent="0.2">
      <c r="A145" t="s">
        <v>5231</v>
      </c>
      <c r="B145">
        <f t="shared" si="0"/>
        <v>29</v>
      </c>
      <c r="C145" t="s">
        <v>5209</v>
      </c>
      <c r="D145" t="s">
        <v>5259</v>
      </c>
      <c r="F145" s="81">
        <v>625065</v>
      </c>
      <c r="K145" s="96" t="s">
        <v>2178</v>
      </c>
    </row>
    <row r="146" spans="1:12" x14ac:dyDescent="0.2">
      <c r="A146" t="s">
        <v>5231</v>
      </c>
      <c r="B146">
        <f t="shared" si="0"/>
        <v>30</v>
      </c>
      <c r="C146" t="s">
        <v>5209</v>
      </c>
      <c r="D146" t="s">
        <v>5259</v>
      </c>
      <c r="F146" s="81" t="s">
        <v>5232</v>
      </c>
      <c r="K146" s="96" t="s">
        <v>2178</v>
      </c>
    </row>
    <row r="147" spans="1:12" x14ac:dyDescent="0.2">
      <c r="A147" t="s">
        <v>5231</v>
      </c>
      <c r="B147">
        <f t="shared" si="0"/>
        <v>31</v>
      </c>
      <c r="C147" t="s">
        <v>5209</v>
      </c>
      <c r="D147" t="s">
        <v>5259</v>
      </c>
      <c r="F147" s="81">
        <v>630085</v>
      </c>
      <c r="K147" s="96" t="s">
        <v>2178</v>
      </c>
    </row>
    <row r="148" spans="1:12" x14ac:dyDescent="0.2">
      <c r="A148" t="s">
        <v>5231</v>
      </c>
      <c r="B148">
        <f>+B147+1</f>
        <v>32</v>
      </c>
      <c r="C148" t="s">
        <v>5209</v>
      </c>
      <c r="D148" t="s">
        <v>5259</v>
      </c>
      <c r="F148" s="103" t="s">
        <v>5363</v>
      </c>
      <c r="K148" s="96" t="s">
        <v>2178</v>
      </c>
    </row>
    <row r="149" spans="1:12" x14ac:dyDescent="0.2">
      <c r="A149" t="s">
        <v>5231</v>
      </c>
      <c r="B149">
        <f t="shared" si="0"/>
        <v>33</v>
      </c>
      <c r="C149" t="s">
        <v>5209</v>
      </c>
      <c r="D149" t="s">
        <v>5259</v>
      </c>
      <c r="F149" s="103" t="s">
        <v>5871</v>
      </c>
      <c r="K149" s="96" t="s">
        <v>2178</v>
      </c>
    </row>
    <row r="150" spans="1:12" x14ac:dyDescent="0.2">
      <c r="A150" t="s">
        <v>5231</v>
      </c>
      <c r="B150">
        <f t="shared" si="0"/>
        <v>34</v>
      </c>
      <c r="C150" t="s">
        <v>5209</v>
      </c>
      <c r="D150" t="s">
        <v>5259</v>
      </c>
      <c r="F150" s="81">
        <v>754050</v>
      </c>
      <c r="K150" s="96" t="s">
        <v>2178</v>
      </c>
    </row>
    <row r="151" spans="1:12" x14ac:dyDescent="0.2">
      <c r="A151" t="s">
        <v>5231</v>
      </c>
      <c r="B151">
        <f t="shared" si="0"/>
        <v>35</v>
      </c>
      <c r="C151" t="s">
        <v>5209</v>
      </c>
      <c r="D151" t="s">
        <v>5259</v>
      </c>
      <c r="F151" s="81">
        <v>754095</v>
      </c>
      <c r="K151" s="96" t="s">
        <v>2178</v>
      </c>
    </row>
    <row r="153" spans="1:12" s="97" customFormat="1" x14ac:dyDescent="0.2">
      <c r="A153" s="97" t="s">
        <v>5329</v>
      </c>
      <c r="B153" s="97">
        <v>1</v>
      </c>
      <c r="C153" s="97" t="s">
        <v>5209</v>
      </c>
      <c r="D153" s="97" t="s">
        <v>5259</v>
      </c>
      <c r="E153" s="98"/>
      <c r="F153" s="103" t="s">
        <v>5330</v>
      </c>
      <c r="G153" s="98"/>
      <c r="H153" s="98"/>
      <c r="I153" s="98"/>
      <c r="J153" s="98"/>
      <c r="K153" s="98" t="s">
        <v>5315</v>
      </c>
      <c r="L153" s="97" t="s">
        <v>5378</v>
      </c>
    </row>
    <row r="154" spans="1:12" x14ac:dyDescent="0.2">
      <c r="A154" t="s">
        <v>5329</v>
      </c>
      <c r="B154">
        <v>2</v>
      </c>
      <c r="C154" t="s">
        <v>5209</v>
      </c>
      <c r="D154" t="s">
        <v>5259</v>
      </c>
      <c r="F154" s="81" t="s">
        <v>5331</v>
      </c>
      <c r="K154" s="81" t="s">
        <v>5315</v>
      </c>
    </row>
    <row r="155" spans="1:12" x14ac:dyDescent="0.2">
      <c r="A155" t="s">
        <v>5329</v>
      </c>
      <c r="B155">
        <f>+B154+1</f>
        <v>3</v>
      </c>
      <c r="C155" t="s">
        <v>5209</v>
      </c>
      <c r="D155" t="s">
        <v>5259</v>
      </c>
      <c r="F155" s="81" t="s">
        <v>5332</v>
      </c>
      <c r="K155" s="81" t="s">
        <v>5315</v>
      </c>
    </row>
    <row r="156" spans="1:12" x14ac:dyDescent="0.2">
      <c r="A156" t="s">
        <v>5329</v>
      </c>
      <c r="B156">
        <f t="shared" ref="B156:B189" si="1">+B155+1</f>
        <v>4</v>
      </c>
      <c r="C156" t="s">
        <v>5209</v>
      </c>
      <c r="D156" t="s">
        <v>5259</v>
      </c>
      <c r="F156" s="81" t="s">
        <v>5333</v>
      </c>
      <c r="K156" s="81" t="s">
        <v>5315</v>
      </c>
    </row>
    <row r="157" spans="1:12" ht="11.25" customHeight="1" x14ac:dyDescent="0.2">
      <c r="A157" t="s">
        <v>5329</v>
      </c>
      <c r="B157">
        <f t="shared" si="1"/>
        <v>5</v>
      </c>
      <c r="C157" t="s">
        <v>5209</v>
      </c>
      <c r="D157" t="s">
        <v>5259</v>
      </c>
      <c r="F157" s="103" t="s">
        <v>5334</v>
      </c>
      <c r="K157" s="81" t="s">
        <v>5315</v>
      </c>
    </row>
    <row r="158" spans="1:12" x14ac:dyDescent="0.2">
      <c r="A158" t="s">
        <v>5329</v>
      </c>
      <c r="B158">
        <f t="shared" si="1"/>
        <v>6</v>
      </c>
      <c r="C158" t="s">
        <v>5209</v>
      </c>
      <c r="D158" t="s">
        <v>5259</v>
      </c>
      <c r="F158" s="103" t="s">
        <v>5335</v>
      </c>
      <c r="K158" s="81" t="s">
        <v>5315</v>
      </c>
    </row>
    <row r="159" spans="1:12" x14ac:dyDescent="0.2">
      <c r="A159" t="s">
        <v>5329</v>
      </c>
      <c r="B159">
        <f t="shared" si="1"/>
        <v>7</v>
      </c>
      <c r="C159" t="s">
        <v>5209</v>
      </c>
      <c r="D159" t="s">
        <v>5259</v>
      </c>
      <c r="F159" s="103" t="s">
        <v>5336</v>
      </c>
      <c r="K159" s="81" t="s">
        <v>5315</v>
      </c>
    </row>
    <row r="160" spans="1:12" x14ac:dyDescent="0.2">
      <c r="A160" t="s">
        <v>5329</v>
      </c>
      <c r="B160">
        <f t="shared" si="1"/>
        <v>8</v>
      </c>
      <c r="C160" t="s">
        <v>5209</v>
      </c>
      <c r="D160" t="s">
        <v>5259</v>
      </c>
      <c r="F160" s="103" t="s">
        <v>5337</v>
      </c>
      <c r="K160" s="81" t="s">
        <v>5315</v>
      </c>
    </row>
    <row r="161" spans="1:13" x14ac:dyDescent="0.2">
      <c r="A161" t="s">
        <v>5329</v>
      </c>
      <c r="B161">
        <f t="shared" si="1"/>
        <v>9</v>
      </c>
      <c r="C161" t="s">
        <v>5209</v>
      </c>
      <c r="D161" t="s">
        <v>5259</v>
      </c>
      <c r="F161" s="103" t="s">
        <v>5338</v>
      </c>
      <c r="K161" s="81" t="s">
        <v>5315</v>
      </c>
    </row>
    <row r="162" spans="1:13" x14ac:dyDescent="0.2">
      <c r="A162" t="s">
        <v>5329</v>
      </c>
      <c r="B162">
        <f t="shared" si="1"/>
        <v>10</v>
      </c>
      <c r="C162" t="s">
        <v>5209</v>
      </c>
      <c r="D162" t="s">
        <v>5259</v>
      </c>
      <c r="F162" s="103" t="s">
        <v>5339</v>
      </c>
      <c r="K162" s="81" t="s">
        <v>5315</v>
      </c>
    </row>
    <row r="163" spans="1:13" x14ac:dyDescent="0.2">
      <c r="A163" t="s">
        <v>5329</v>
      </c>
      <c r="B163">
        <f t="shared" si="1"/>
        <v>11</v>
      </c>
      <c r="C163" t="s">
        <v>5209</v>
      </c>
      <c r="D163" t="s">
        <v>5259</v>
      </c>
      <c r="F163" s="103" t="s">
        <v>5340</v>
      </c>
      <c r="K163" s="81" t="s">
        <v>5315</v>
      </c>
    </row>
    <row r="164" spans="1:13" x14ac:dyDescent="0.2">
      <c r="A164" t="s">
        <v>5329</v>
      </c>
      <c r="B164">
        <f t="shared" si="1"/>
        <v>12</v>
      </c>
      <c r="C164" t="s">
        <v>5209</v>
      </c>
      <c r="D164" t="s">
        <v>5259</v>
      </c>
      <c r="F164" s="103" t="s">
        <v>5341</v>
      </c>
      <c r="K164" s="81" t="s">
        <v>5315</v>
      </c>
    </row>
    <row r="165" spans="1:13" x14ac:dyDescent="0.2">
      <c r="A165" t="s">
        <v>5329</v>
      </c>
      <c r="B165">
        <f t="shared" si="1"/>
        <v>13</v>
      </c>
      <c r="C165" t="s">
        <v>5209</v>
      </c>
      <c r="D165" t="s">
        <v>5259</v>
      </c>
      <c r="F165" s="103" t="s">
        <v>5342</v>
      </c>
      <c r="K165" s="81" t="s">
        <v>5315</v>
      </c>
    </row>
    <row r="166" spans="1:13" x14ac:dyDescent="0.2">
      <c r="A166" t="s">
        <v>5329</v>
      </c>
      <c r="B166">
        <f t="shared" si="1"/>
        <v>14</v>
      </c>
      <c r="C166" t="s">
        <v>5209</v>
      </c>
      <c r="D166" t="s">
        <v>5259</v>
      </c>
      <c r="F166" s="103" t="s">
        <v>5343</v>
      </c>
      <c r="K166" s="81" t="s">
        <v>5315</v>
      </c>
    </row>
    <row r="167" spans="1:13" x14ac:dyDescent="0.2">
      <c r="A167" t="s">
        <v>5329</v>
      </c>
      <c r="B167">
        <f t="shared" si="1"/>
        <v>15</v>
      </c>
      <c r="C167" t="s">
        <v>5209</v>
      </c>
      <c r="D167" t="s">
        <v>5259</v>
      </c>
      <c r="F167" s="103" t="s">
        <v>5344</v>
      </c>
      <c r="K167" s="81" t="s">
        <v>5315</v>
      </c>
    </row>
    <row r="168" spans="1:13" x14ac:dyDescent="0.2">
      <c r="A168" t="s">
        <v>5329</v>
      </c>
      <c r="B168">
        <f t="shared" si="1"/>
        <v>16</v>
      </c>
      <c r="C168" t="s">
        <v>5209</v>
      </c>
      <c r="D168" t="s">
        <v>5259</v>
      </c>
      <c r="F168" s="103" t="s">
        <v>5867</v>
      </c>
      <c r="K168" s="81" t="s">
        <v>5315</v>
      </c>
      <c r="M168" s="118" t="s">
        <v>5868</v>
      </c>
    </row>
    <row r="169" spans="1:13" x14ac:dyDescent="0.2">
      <c r="A169" t="s">
        <v>5329</v>
      </c>
      <c r="B169">
        <f t="shared" si="1"/>
        <v>17</v>
      </c>
      <c r="C169" t="s">
        <v>5209</v>
      </c>
      <c r="D169" t="s">
        <v>5259</v>
      </c>
      <c r="F169" s="103" t="s">
        <v>5869</v>
      </c>
      <c r="K169" s="81" t="s">
        <v>5315</v>
      </c>
      <c r="M169" s="118" t="s">
        <v>5868</v>
      </c>
    </row>
    <row r="170" spans="1:13" x14ac:dyDescent="0.2">
      <c r="A170" t="s">
        <v>5329</v>
      </c>
      <c r="B170">
        <f t="shared" si="1"/>
        <v>18</v>
      </c>
      <c r="C170" t="s">
        <v>5209</v>
      </c>
      <c r="D170" t="s">
        <v>5259</v>
      </c>
      <c r="F170" s="103" t="s">
        <v>5345</v>
      </c>
      <c r="K170" s="81" t="s">
        <v>5315</v>
      </c>
    </row>
    <row r="171" spans="1:13" x14ac:dyDescent="0.2">
      <c r="A171" t="s">
        <v>5329</v>
      </c>
      <c r="B171">
        <f t="shared" si="1"/>
        <v>19</v>
      </c>
      <c r="C171" t="s">
        <v>5209</v>
      </c>
      <c r="D171" t="s">
        <v>5259</v>
      </c>
      <c r="F171" s="103" t="s">
        <v>5346</v>
      </c>
      <c r="K171" s="81" t="s">
        <v>5315</v>
      </c>
    </row>
    <row r="172" spans="1:13" x14ac:dyDescent="0.2">
      <c r="A172" t="s">
        <v>5329</v>
      </c>
      <c r="B172">
        <f t="shared" si="1"/>
        <v>20</v>
      </c>
      <c r="C172" t="s">
        <v>5209</v>
      </c>
      <c r="D172" t="s">
        <v>5259</v>
      </c>
      <c r="F172" s="103" t="s">
        <v>5347</v>
      </c>
      <c r="K172" s="81" t="s">
        <v>5315</v>
      </c>
    </row>
    <row r="173" spans="1:13" x14ac:dyDescent="0.2">
      <c r="A173" t="s">
        <v>5329</v>
      </c>
      <c r="B173">
        <f t="shared" si="1"/>
        <v>21</v>
      </c>
      <c r="C173" t="s">
        <v>5209</v>
      </c>
      <c r="D173" t="s">
        <v>5259</v>
      </c>
      <c r="F173" s="103" t="s">
        <v>5823</v>
      </c>
      <c r="K173" s="81" t="s">
        <v>5315</v>
      </c>
    </row>
    <row r="174" spans="1:13" x14ac:dyDescent="0.2">
      <c r="A174" t="s">
        <v>5329</v>
      </c>
      <c r="B174">
        <f t="shared" si="1"/>
        <v>22</v>
      </c>
      <c r="C174" t="s">
        <v>5209</v>
      </c>
      <c r="D174" t="s">
        <v>5259</v>
      </c>
      <c r="F174" s="103" t="s">
        <v>5824</v>
      </c>
      <c r="K174" s="81" t="s">
        <v>5315</v>
      </c>
    </row>
    <row r="175" spans="1:13" x14ac:dyDescent="0.2">
      <c r="A175" t="s">
        <v>5329</v>
      </c>
      <c r="B175">
        <f>+B173+1</f>
        <v>22</v>
      </c>
      <c r="C175" t="s">
        <v>5209</v>
      </c>
      <c r="D175" t="s">
        <v>5259</v>
      </c>
      <c r="F175" s="103" t="s">
        <v>5348</v>
      </c>
      <c r="K175" s="81" t="s">
        <v>5315</v>
      </c>
    </row>
    <row r="176" spans="1:13" x14ac:dyDescent="0.2">
      <c r="A176" t="s">
        <v>5329</v>
      </c>
      <c r="B176">
        <f t="shared" si="1"/>
        <v>23</v>
      </c>
      <c r="C176" t="s">
        <v>5209</v>
      </c>
      <c r="D176" t="s">
        <v>5259</v>
      </c>
      <c r="F176" s="103" t="s">
        <v>5349</v>
      </c>
      <c r="K176" s="81" t="s">
        <v>5315</v>
      </c>
    </row>
    <row r="177" spans="1:13" x14ac:dyDescent="0.2">
      <c r="A177" t="s">
        <v>5329</v>
      </c>
      <c r="B177">
        <f t="shared" si="1"/>
        <v>24</v>
      </c>
      <c r="C177" t="s">
        <v>5209</v>
      </c>
      <c r="D177" t="s">
        <v>5259</v>
      </c>
      <c r="F177" s="103" t="s">
        <v>5350</v>
      </c>
      <c r="K177" s="81" t="s">
        <v>5315</v>
      </c>
    </row>
    <row r="178" spans="1:13" x14ac:dyDescent="0.2">
      <c r="A178" t="s">
        <v>5329</v>
      </c>
      <c r="B178">
        <f t="shared" si="1"/>
        <v>25</v>
      </c>
      <c r="C178" t="s">
        <v>5209</v>
      </c>
      <c r="D178" t="s">
        <v>5259</v>
      </c>
      <c r="F178" s="103" t="s">
        <v>5351</v>
      </c>
      <c r="K178" s="81" t="s">
        <v>5315</v>
      </c>
    </row>
    <row r="179" spans="1:13" x14ac:dyDescent="0.2">
      <c r="A179" t="s">
        <v>5329</v>
      </c>
      <c r="B179">
        <f t="shared" si="1"/>
        <v>26</v>
      </c>
      <c r="C179" t="s">
        <v>5209</v>
      </c>
      <c r="D179" t="s">
        <v>5259</v>
      </c>
      <c r="F179" s="103" t="s">
        <v>5352</v>
      </c>
      <c r="K179" s="81" t="s">
        <v>5315</v>
      </c>
    </row>
    <row r="180" spans="1:13" x14ac:dyDescent="0.2">
      <c r="A180" t="s">
        <v>5329</v>
      </c>
      <c r="B180">
        <f t="shared" si="1"/>
        <v>27</v>
      </c>
      <c r="C180" t="s">
        <v>5209</v>
      </c>
      <c r="D180" t="s">
        <v>5259</v>
      </c>
      <c r="F180" s="103" t="s">
        <v>5353</v>
      </c>
      <c r="K180" s="81" t="s">
        <v>5315</v>
      </c>
    </row>
    <row r="181" spans="1:13" x14ac:dyDescent="0.2">
      <c r="A181" t="s">
        <v>5329</v>
      </c>
      <c r="B181">
        <f t="shared" si="1"/>
        <v>28</v>
      </c>
      <c r="C181" t="s">
        <v>5209</v>
      </c>
      <c r="D181" t="s">
        <v>5259</v>
      </c>
      <c r="F181" s="103" t="s">
        <v>5354</v>
      </c>
      <c r="K181" s="81" t="s">
        <v>5315</v>
      </c>
    </row>
    <row r="182" spans="1:13" x14ac:dyDescent="0.2">
      <c r="A182" t="s">
        <v>5329</v>
      </c>
      <c r="B182">
        <f t="shared" si="1"/>
        <v>29</v>
      </c>
      <c r="C182" t="s">
        <v>5209</v>
      </c>
      <c r="D182" t="s">
        <v>5259</v>
      </c>
      <c r="F182" s="103" t="s">
        <v>5355</v>
      </c>
      <c r="K182" s="81" t="s">
        <v>5315</v>
      </c>
    </row>
    <row r="183" spans="1:13" x14ac:dyDescent="0.2">
      <c r="A183" t="s">
        <v>5329</v>
      </c>
      <c r="B183">
        <f t="shared" si="1"/>
        <v>30</v>
      </c>
      <c r="C183" t="s">
        <v>5209</v>
      </c>
      <c r="D183" t="s">
        <v>5259</v>
      </c>
      <c r="F183" s="103" t="s">
        <v>5356</v>
      </c>
      <c r="K183" s="81" t="s">
        <v>5315</v>
      </c>
    </row>
    <row r="184" spans="1:13" x14ac:dyDescent="0.2">
      <c r="A184" t="s">
        <v>5329</v>
      </c>
      <c r="B184">
        <f t="shared" si="1"/>
        <v>31</v>
      </c>
      <c r="C184" t="s">
        <v>5209</v>
      </c>
      <c r="D184" t="s">
        <v>5259</v>
      </c>
      <c r="F184" s="103" t="s">
        <v>5357</v>
      </c>
      <c r="K184" s="81" t="s">
        <v>5315</v>
      </c>
    </row>
    <row r="185" spans="1:13" x14ac:dyDescent="0.2">
      <c r="A185" t="s">
        <v>5329</v>
      </c>
      <c r="B185">
        <f t="shared" si="1"/>
        <v>32</v>
      </c>
      <c r="C185" t="s">
        <v>5209</v>
      </c>
      <c r="D185" t="s">
        <v>5259</v>
      </c>
      <c r="F185" s="103" t="s">
        <v>5358</v>
      </c>
      <c r="K185" s="81" t="s">
        <v>5315</v>
      </c>
      <c r="M185" s="118"/>
    </row>
    <row r="186" spans="1:13" x14ac:dyDescent="0.2">
      <c r="A186" t="s">
        <v>5329</v>
      </c>
      <c r="B186">
        <f>+B185+1</f>
        <v>33</v>
      </c>
      <c r="C186" t="s">
        <v>5209</v>
      </c>
      <c r="D186" t="s">
        <v>5259</v>
      </c>
      <c r="F186" s="103" t="s">
        <v>5359</v>
      </c>
      <c r="K186" s="81" t="s">
        <v>5315</v>
      </c>
    </row>
    <row r="187" spans="1:13" x14ac:dyDescent="0.2">
      <c r="A187" t="s">
        <v>5329</v>
      </c>
      <c r="B187">
        <f t="shared" si="1"/>
        <v>34</v>
      </c>
      <c r="C187" t="s">
        <v>5209</v>
      </c>
      <c r="D187" t="s">
        <v>5259</v>
      </c>
      <c r="F187" s="103" t="s">
        <v>5870</v>
      </c>
      <c r="K187" s="81" t="s">
        <v>5315</v>
      </c>
    </row>
    <row r="188" spans="1:13" x14ac:dyDescent="0.2">
      <c r="A188" t="s">
        <v>5329</v>
      </c>
      <c r="B188">
        <f t="shared" si="1"/>
        <v>35</v>
      </c>
      <c r="C188" t="s">
        <v>5209</v>
      </c>
      <c r="D188" t="s">
        <v>5259</v>
      </c>
      <c r="F188" s="103" t="s">
        <v>5360</v>
      </c>
      <c r="K188" s="81" t="s">
        <v>5315</v>
      </c>
    </row>
    <row r="189" spans="1:13" x14ac:dyDescent="0.2">
      <c r="A189" t="s">
        <v>5329</v>
      </c>
      <c r="B189">
        <f t="shared" si="1"/>
        <v>36</v>
      </c>
      <c r="C189" t="s">
        <v>5209</v>
      </c>
      <c r="D189" t="s">
        <v>5259</v>
      </c>
      <c r="F189" s="103" t="s">
        <v>5361</v>
      </c>
      <c r="K189" s="81" t="s">
        <v>5315</v>
      </c>
    </row>
    <row r="198" spans="1:1" x14ac:dyDescent="0.2">
      <c r="A198" s="75" t="s">
        <v>5417</v>
      </c>
    </row>
    <row r="199" spans="1:1" x14ac:dyDescent="0.2">
      <c r="A199" s="74" t="s">
        <v>5418</v>
      </c>
    </row>
    <row r="200" spans="1:1" x14ac:dyDescent="0.2">
      <c r="A200" s="100" t="s">
        <v>5433</v>
      </c>
    </row>
    <row r="201" spans="1:1" x14ac:dyDescent="0.2">
      <c r="A201" s="80" t="s">
        <v>5422</v>
      </c>
    </row>
    <row r="202" spans="1:1" x14ac:dyDescent="0.2">
      <c r="A202" s="80" t="s">
        <v>5423</v>
      </c>
    </row>
    <row r="203" spans="1:1" x14ac:dyDescent="0.2">
      <c r="A203" s="80" t="s">
        <v>5424</v>
      </c>
    </row>
    <row r="204" spans="1:1" x14ac:dyDescent="0.2">
      <c r="A204" s="80" t="s">
        <v>5425</v>
      </c>
    </row>
    <row r="205" spans="1:1" x14ac:dyDescent="0.2">
      <c r="A205" s="80" t="s">
        <v>5300</v>
      </c>
    </row>
    <row r="206" spans="1:1" x14ac:dyDescent="0.2">
      <c r="A206" s="80" t="s">
        <v>5270</v>
      </c>
    </row>
    <row r="207" spans="1:1" x14ac:dyDescent="0.2">
      <c r="A207" s="100" t="s">
        <v>889</v>
      </c>
    </row>
    <row r="208" spans="1:1" x14ac:dyDescent="0.2">
      <c r="A208" s="80" t="s">
        <v>5426</v>
      </c>
    </row>
    <row r="209" spans="1:2" x14ac:dyDescent="0.2">
      <c r="A209" s="100" t="s">
        <v>890</v>
      </c>
    </row>
    <row r="210" spans="1:2" x14ac:dyDescent="0.2">
      <c r="A210" s="80" t="s">
        <v>5427</v>
      </c>
    </row>
    <row r="211" spans="1:2" x14ac:dyDescent="0.2">
      <c r="A211" s="100" t="s">
        <v>5428</v>
      </c>
    </row>
    <row r="212" spans="1:2" x14ac:dyDescent="0.2">
      <c r="A212" s="80" t="s">
        <v>5429</v>
      </c>
    </row>
    <row r="213" spans="1:2" x14ac:dyDescent="0.2">
      <c r="A213" s="101" t="s">
        <v>5430</v>
      </c>
    </row>
    <row r="214" spans="1:2" x14ac:dyDescent="0.2">
      <c r="A214" s="100" t="s">
        <v>891</v>
      </c>
    </row>
    <row r="215" spans="1:2" x14ac:dyDescent="0.2">
      <c r="A215" s="80" t="s">
        <v>5431</v>
      </c>
    </row>
    <row r="216" spans="1:2" x14ac:dyDescent="0.2">
      <c r="A216" s="100" t="s">
        <v>888</v>
      </c>
    </row>
    <row r="217" spans="1:2" x14ac:dyDescent="0.2">
      <c r="A217" s="80" t="s">
        <v>5432</v>
      </c>
    </row>
    <row r="218" spans="1:2" x14ac:dyDescent="0.2">
      <c r="A218" s="79"/>
    </row>
    <row r="219" spans="1:2" x14ac:dyDescent="0.2">
      <c r="A219" t="s">
        <v>5419</v>
      </c>
      <c r="B219" s="118" t="s">
        <v>5859</v>
      </c>
    </row>
    <row r="220" spans="1:2" x14ac:dyDescent="0.2">
      <c r="A220" s="100" t="s">
        <v>5433</v>
      </c>
    </row>
    <row r="221" spans="1:2" x14ac:dyDescent="0.2">
      <c r="A221" s="101" t="s">
        <v>5402</v>
      </c>
    </row>
    <row r="222" spans="1:2" x14ac:dyDescent="0.2">
      <c r="A222" s="101" t="s">
        <v>5439</v>
      </c>
    </row>
    <row r="223" spans="1:2" x14ac:dyDescent="0.2">
      <c r="A223" s="101" t="s">
        <v>5434</v>
      </c>
    </row>
    <row r="224" spans="1:2" x14ac:dyDescent="0.2">
      <c r="A224" s="101" t="s">
        <v>5435</v>
      </c>
    </row>
    <row r="225" spans="1:6" x14ac:dyDescent="0.2">
      <c r="A225" s="101" t="s">
        <v>5436</v>
      </c>
    </row>
    <row r="226" spans="1:6" x14ac:dyDescent="0.2">
      <c r="A226" s="101" t="s">
        <v>5438</v>
      </c>
    </row>
    <row r="227" spans="1:6" x14ac:dyDescent="0.2">
      <c r="A227" s="101" t="s">
        <v>5437</v>
      </c>
      <c r="F227" s="105" t="s">
        <v>5820</v>
      </c>
    </row>
    <row r="228" spans="1:6" x14ac:dyDescent="0.2">
      <c r="A228" s="100" t="s">
        <v>890</v>
      </c>
    </row>
    <row r="229" spans="1:6" x14ac:dyDescent="0.2">
      <c r="A229" s="101" t="s">
        <v>5440</v>
      </c>
    </row>
    <row r="230" spans="1:6" x14ac:dyDescent="0.2">
      <c r="A230" s="102" t="s">
        <v>5443</v>
      </c>
    </row>
    <row r="231" spans="1:6" x14ac:dyDescent="0.2">
      <c r="A231" s="100" t="s">
        <v>5428</v>
      </c>
    </row>
    <row r="232" spans="1:6" x14ac:dyDescent="0.2">
      <c r="A232" s="101" t="s">
        <v>5440</v>
      </c>
    </row>
    <row r="233" spans="1:6" x14ac:dyDescent="0.2">
      <c r="A233" s="100" t="s">
        <v>888</v>
      </c>
    </row>
    <row r="234" spans="1:6" x14ac:dyDescent="0.2">
      <c r="A234" s="80" t="s">
        <v>5440</v>
      </c>
    </row>
    <row r="235" spans="1:6" x14ac:dyDescent="0.2">
      <c r="A235" s="102" t="s">
        <v>5442</v>
      </c>
    </row>
    <row r="236" spans="1:6" x14ac:dyDescent="0.2">
      <c r="A236" s="100" t="s">
        <v>889</v>
      </c>
    </row>
    <row r="237" spans="1:6" x14ac:dyDescent="0.2">
      <c r="A237" s="80" t="s">
        <v>5305</v>
      </c>
    </row>
    <row r="238" spans="1:6" x14ac:dyDescent="0.2">
      <c r="A238" s="100" t="s">
        <v>891</v>
      </c>
    </row>
    <row r="239" spans="1:6" x14ac:dyDescent="0.2">
      <c r="A239" s="101" t="s">
        <v>5441</v>
      </c>
    </row>
    <row r="240" spans="1:6" x14ac:dyDescent="0.2">
      <c r="A240" s="80" t="s">
        <v>5304</v>
      </c>
    </row>
    <row r="241" spans="1:1" x14ac:dyDescent="0.2">
      <c r="A241" s="99"/>
    </row>
    <row r="242" spans="1:1" x14ac:dyDescent="0.2">
      <c r="A242" t="s">
        <v>5420</v>
      </c>
    </row>
    <row r="243" spans="1:1" x14ac:dyDescent="0.2">
      <c r="A243" s="100" t="s">
        <v>891</v>
      </c>
    </row>
    <row r="244" spans="1:1" x14ac:dyDescent="0.2">
      <c r="A244" s="101" t="s">
        <v>5451</v>
      </c>
    </row>
    <row r="245" spans="1:1" x14ac:dyDescent="0.2">
      <c r="A245" s="101" t="s">
        <v>5444</v>
      </c>
    </row>
    <row r="246" spans="1:1" x14ac:dyDescent="0.2">
      <c r="A246" s="101" t="s">
        <v>5445</v>
      </c>
    </row>
    <row r="247" spans="1:1" x14ac:dyDescent="0.2">
      <c r="A247" s="101" t="s">
        <v>5446</v>
      </c>
    </row>
    <row r="248" spans="1:1" x14ac:dyDescent="0.2">
      <c r="A248" s="100" t="s">
        <v>890</v>
      </c>
    </row>
    <row r="249" spans="1:1" x14ac:dyDescent="0.2">
      <c r="A249" s="101" t="s">
        <v>5448</v>
      </c>
    </row>
    <row r="250" spans="1:1" x14ac:dyDescent="0.2">
      <c r="A250" s="100" t="s">
        <v>889</v>
      </c>
    </row>
    <row r="251" spans="1:1" x14ac:dyDescent="0.2">
      <c r="A251" s="101" t="s">
        <v>5448</v>
      </c>
    </row>
    <row r="252" spans="1:1" x14ac:dyDescent="0.2">
      <c r="A252" s="100" t="s">
        <v>888</v>
      </c>
    </row>
    <row r="253" spans="1:1" x14ac:dyDescent="0.2">
      <c r="A253" s="101" t="s">
        <v>5448</v>
      </c>
    </row>
    <row r="254" spans="1:1" x14ac:dyDescent="0.2">
      <c r="A254" s="100" t="s">
        <v>5428</v>
      </c>
    </row>
    <row r="255" spans="1:1" x14ac:dyDescent="0.2">
      <c r="A255" s="101" t="s">
        <v>5449</v>
      </c>
    </row>
    <row r="256" spans="1:1" x14ac:dyDescent="0.2">
      <c r="A256" s="101" t="s">
        <v>5450</v>
      </c>
    </row>
    <row r="257" spans="1:1" x14ac:dyDescent="0.2">
      <c r="A257" s="101" t="s">
        <v>5451</v>
      </c>
    </row>
    <row r="258" spans="1:1" x14ac:dyDescent="0.2">
      <c r="A258" s="101" t="s">
        <v>5452</v>
      </c>
    </row>
    <row r="259" spans="1:1" x14ac:dyDescent="0.2">
      <c r="A259" s="101" t="s">
        <v>5453</v>
      </c>
    </row>
    <row r="260" spans="1:1" x14ac:dyDescent="0.2">
      <c r="A260" s="79"/>
    </row>
    <row r="261" spans="1:1" x14ac:dyDescent="0.2">
      <c r="A261" t="s">
        <v>5421</v>
      </c>
    </row>
    <row r="262" spans="1:1" x14ac:dyDescent="0.2">
      <c r="A262" s="100" t="s">
        <v>5454</v>
      </c>
    </row>
    <row r="263" spans="1:1" x14ac:dyDescent="0.2">
      <c r="A263" s="80" t="s">
        <v>5455</v>
      </c>
    </row>
    <row r="264" spans="1:1" x14ac:dyDescent="0.2">
      <c r="A264" s="100" t="s">
        <v>891</v>
      </c>
    </row>
    <row r="265" spans="1:1" x14ac:dyDescent="0.2">
      <c r="A265" s="80" t="s">
        <v>5456</v>
      </c>
    </row>
    <row r="266" spans="1:1" x14ac:dyDescent="0.2">
      <c r="A266" s="80" t="s">
        <v>5327</v>
      </c>
    </row>
    <row r="267" spans="1:1" x14ac:dyDescent="0.2">
      <c r="A267" s="79"/>
    </row>
    <row r="268" spans="1:1" x14ac:dyDescent="0.2">
      <c r="A268" t="s">
        <v>4710</v>
      </c>
    </row>
    <row r="269" spans="1:1" x14ac:dyDescent="0.2">
      <c r="A269" s="100" t="s">
        <v>5433</v>
      </c>
    </row>
    <row r="270" spans="1:1" x14ac:dyDescent="0.2">
      <c r="A270" s="80" t="s">
        <v>5328</v>
      </c>
    </row>
    <row r="271" spans="1:1" x14ac:dyDescent="0.2">
      <c r="A271" s="101" t="s">
        <v>5378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J39"/>
  <sheetViews>
    <sheetView workbookViewId="0">
      <selection activeCell="E16" sqref="E16"/>
    </sheetView>
  </sheetViews>
  <sheetFormatPr defaultRowHeight="12.75" x14ac:dyDescent="0.2"/>
  <cols>
    <col min="1" max="1" width="6" customWidth="1"/>
    <col min="2" max="2" width="5.85546875" customWidth="1"/>
    <col min="3" max="3" width="4.5703125" customWidth="1"/>
    <col min="4" max="4" width="13.7109375" customWidth="1"/>
    <col min="5" max="5" width="15.42578125" customWidth="1"/>
  </cols>
  <sheetData>
    <row r="1" spans="1:10" x14ac:dyDescent="0.2">
      <c r="A1" s="18" t="s">
        <v>6163</v>
      </c>
      <c r="J1" t="s">
        <v>6233</v>
      </c>
    </row>
    <row r="2" spans="1:10" x14ac:dyDescent="0.2">
      <c r="A2">
        <v>1</v>
      </c>
      <c r="B2" t="s">
        <v>6164</v>
      </c>
    </row>
    <row r="3" spans="1:10" x14ac:dyDescent="0.2">
      <c r="C3" t="s">
        <v>6165</v>
      </c>
      <c r="J3" s="47" t="s">
        <v>2334</v>
      </c>
    </row>
    <row r="4" spans="1:10" x14ac:dyDescent="0.2">
      <c r="C4" t="s">
        <v>6166</v>
      </c>
      <c r="J4" t="s">
        <v>6234</v>
      </c>
    </row>
    <row r="5" spans="1:10" x14ac:dyDescent="0.2">
      <c r="D5" t="s">
        <v>6167</v>
      </c>
    </row>
    <row r="6" spans="1:10" x14ac:dyDescent="0.2">
      <c r="A6">
        <v>2</v>
      </c>
      <c r="B6" t="s">
        <v>6168</v>
      </c>
    </row>
    <row r="7" spans="1:10" x14ac:dyDescent="0.2">
      <c r="C7" t="s">
        <v>6169</v>
      </c>
    </row>
    <row r="8" spans="1:10" x14ac:dyDescent="0.2">
      <c r="D8" s="75" t="s">
        <v>6170</v>
      </c>
    </row>
    <row r="9" spans="1:10" x14ac:dyDescent="0.2">
      <c r="D9" t="s">
        <v>6427</v>
      </c>
      <c r="E9" t="s">
        <v>6430</v>
      </c>
    </row>
    <row r="10" spans="1:10" x14ac:dyDescent="0.2">
      <c r="D10" t="s">
        <v>6428</v>
      </c>
      <c r="E10" t="s">
        <v>6429</v>
      </c>
    </row>
    <row r="11" spans="1:10" x14ac:dyDescent="0.2">
      <c r="D11" t="s">
        <v>6171</v>
      </c>
      <c r="E11" t="s">
        <v>6434</v>
      </c>
    </row>
    <row r="12" spans="1:10" x14ac:dyDescent="0.2">
      <c r="D12" t="s">
        <v>6172</v>
      </c>
      <c r="E12" t="s">
        <v>6173</v>
      </c>
    </row>
    <row r="13" spans="1:10" x14ac:dyDescent="0.2">
      <c r="D13" t="s">
        <v>6174</v>
      </c>
      <c r="E13" t="s">
        <v>6431</v>
      </c>
    </row>
    <row r="14" spans="1:10" x14ac:dyDescent="0.2">
      <c r="E14" t="s">
        <v>6432</v>
      </c>
    </row>
    <row r="15" spans="1:10" x14ac:dyDescent="0.2">
      <c r="D15" t="s">
        <v>6175</v>
      </c>
      <c r="E15" t="s">
        <v>6176</v>
      </c>
    </row>
    <row r="16" spans="1:10" x14ac:dyDescent="0.2">
      <c r="E16" t="s">
        <v>6177</v>
      </c>
    </row>
    <row r="17" spans="1:6" x14ac:dyDescent="0.2">
      <c r="E17" t="s">
        <v>6433</v>
      </c>
    </row>
    <row r="18" spans="1:6" x14ac:dyDescent="0.2">
      <c r="D18" t="s">
        <v>6178</v>
      </c>
      <c r="E18" t="s">
        <v>6179</v>
      </c>
    </row>
    <row r="20" spans="1:6" x14ac:dyDescent="0.2">
      <c r="A20" s="18" t="s">
        <v>6087</v>
      </c>
    </row>
    <row r="21" spans="1:6" x14ac:dyDescent="0.2">
      <c r="A21" s="122">
        <v>1</v>
      </c>
      <c r="B21" t="s">
        <v>6088</v>
      </c>
    </row>
    <row r="22" spans="1:6" x14ac:dyDescent="0.2">
      <c r="B22" s="122" t="s">
        <v>6089</v>
      </c>
      <c r="C22" t="s">
        <v>6090</v>
      </c>
    </row>
    <row r="23" spans="1:6" x14ac:dyDescent="0.2">
      <c r="D23" t="s">
        <v>6092</v>
      </c>
      <c r="E23" t="s">
        <v>6091</v>
      </c>
    </row>
    <row r="24" spans="1:6" x14ac:dyDescent="0.2">
      <c r="B24" s="122" t="s">
        <v>6093</v>
      </c>
      <c r="C24" t="s">
        <v>6094</v>
      </c>
    </row>
    <row r="25" spans="1:6" x14ac:dyDescent="0.2">
      <c r="D25" t="s">
        <v>6095</v>
      </c>
      <c r="E25" t="s">
        <v>6096</v>
      </c>
      <c r="F25" t="s">
        <v>6097</v>
      </c>
    </row>
    <row r="27" spans="1:6" x14ac:dyDescent="0.2">
      <c r="A27" s="122">
        <v>2</v>
      </c>
      <c r="B27" t="s">
        <v>6098</v>
      </c>
    </row>
    <row r="28" spans="1:6" x14ac:dyDescent="0.2">
      <c r="B28" s="122" t="s">
        <v>6089</v>
      </c>
      <c r="C28" s="74" t="s">
        <v>6099</v>
      </c>
    </row>
    <row r="29" spans="1:6" x14ac:dyDescent="0.2">
      <c r="C29" s="122">
        <v>1</v>
      </c>
      <c r="D29" s="74" t="s">
        <v>6105</v>
      </c>
    </row>
    <row r="30" spans="1:6" x14ac:dyDescent="0.2">
      <c r="C30" s="122">
        <v>2</v>
      </c>
      <c r="D30" t="s">
        <v>6100</v>
      </c>
    </row>
    <row r="31" spans="1:6" x14ac:dyDescent="0.2">
      <c r="C31" s="122">
        <v>3</v>
      </c>
      <c r="D31" s="74" t="s">
        <v>6101</v>
      </c>
    </row>
    <row r="32" spans="1:6" x14ac:dyDescent="0.2">
      <c r="C32" s="122">
        <v>4</v>
      </c>
      <c r="D32" s="74" t="s">
        <v>6102</v>
      </c>
    </row>
    <row r="33" spans="2:4" x14ac:dyDescent="0.2">
      <c r="C33" s="122">
        <v>5</v>
      </c>
      <c r="D33" s="74" t="s">
        <v>6103</v>
      </c>
    </row>
    <row r="34" spans="2:4" x14ac:dyDescent="0.2">
      <c r="B34" s="122" t="s">
        <v>6093</v>
      </c>
      <c r="C34" s="74" t="s">
        <v>6104</v>
      </c>
    </row>
    <row r="35" spans="2:4" x14ac:dyDescent="0.2">
      <c r="C35" s="122">
        <v>1</v>
      </c>
      <c r="D35" s="74" t="s">
        <v>6106</v>
      </c>
    </row>
    <row r="36" spans="2:4" x14ac:dyDescent="0.2">
      <c r="C36" s="122">
        <v>2</v>
      </c>
      <c r="D36" t="s">
        <v>6100</v>
      </c>
    </row>
    <row r="37" spans="2:4" x14ac:dyDescent="0.2">
      <c r="C37" s="122">
        <v>3</v>
      </c>
      <c r="D37" s="74" t="s">
        <v>6101</v>
      </c>
    </row>
    <row r="38" spans="2:4" x14ac:dyDescent="0.2">
      <c r="C38" s="122">
        <v>4</v>
      </c>
      <c r="D38" s="74" t="s">
        <v>6102</v>
      </c>
    </row>
    <row r="39" spans="2:4" x14ac:dyDescent="0.2">
      <c r="C39" s="122">
        <v>5</v>
      </c>
      <c r="D39" s="74" t="s">
        <v>6103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64"/>
  <sheetViews>
    <sheetView topLeftCell="A19" workbookViewId="0">
      <selection activeCell="B62" sqref="B62"/>
    </sheetView>
  </sheetViews>
  <sheetFormatPr defaultRowHeight="12.75" x14ac:dyDescent="0.2"/>
  <cols>
    <col min="1" max="1" width="31.42578125" customWidth="1"/>
    <col min="2" max="2" width="27.85546875" bestFit="1" customWidth="1"/>
  </cols>
  <sheetData>
    <row r="1" spans="1:9" s="87" customFormat="1" x14ac:dyDescent="0.2">
      <c r="A1" s="86" t="s">
        <v>5166</v>
      </c>
      <c r="B1" s="86"/>
      <c r="C1" s="22" t="s">
        <v>548</v>
      </c>
      <c r="D1" s="22" t="s">
        <v>264</v>
      </c>
      <c r="E1" s="22" t="s">
        <v>5153</v>
      </c>
      <c r="F1" s="22" t="s">
        <v>5154</v>
      </c>
      <c r="G1" s="22" t="s">
        <v>5155</v>
      </c>
      <c r="H1" s="22" t="s">
        <v>551</v>
      </c>
    </row>
    <row r="2" spans="1:9" s="87" customFormat="1" x14ac:dyDescent="0.2">
      <c r="A2" s="86"/>
      <c r="B2" s="86"/>
      <c r="C2" s="22"/>
      <c r="D2" s="22"/>
      <c r="E2" s="22"/>
      <c r="F2" s="22"/>
      <c r="G2" s="22"/>
      <c r="H2" s="22"/>
    </row>
    <row r="3" spans="1:9" ht="13.5" x14ac:dyDescent="0.25">
      <c r="A3" t="s">
        <v>1711</v>
      </c>
      <c r="B3" s="85" t="s">
        <v>2227</v>
      </c>
      <c r="C3" s="23">
        <v>551000</v>
      </c>
      <c r="D3" s="23" t="s">
        <v>2202</v>
      </c>
      <c r="E3" s="23" t="s">
        <v>2389</v>
      </c>
      <c r="F3" s="23">
        <v>259</v>
      </c>
      <c r="G3" s="23" t="s">
        <v>2178</v>
      </c>
      <c r="H3" s="23" t="s">
        <v>2178</v>
      </c>
    </row>
    <row r="4" spans="1:9" ht="13.5" x14ac:dyDescent="0.25">
      <c r="A4" t="s">
        <v>1711</v>
      </c>
      <c r="B4" s="85" t="s">
        <v>2069</v>
      </c>
      <c r="C4" s="23">
        <v>551000</v>
      </c>
      <c r="D4" s="23" t="s">
        <v>2202</v>
      </c>
      <c r="E4" s="23" t="s">
        <v>2390</v>
      </c>
      <c r="F4" s="23">
        <v>259</v>
      </c>
      <c r="G4" s="23" t="s">
        <v>2178</v>
      </c>
      <c r="H4" s="23" t="s">
        <v>2178</v>
      </c>
    </row>
    <row r="5" spans="1:9" ht="13.5" x14ac:dyDescent="0.25">
      <c r="A5" t="s">
        <v>1711</v>
      </c>
      <c r="B5" s="85" t="s">
        <v>2114</v>
      </c>
      <c r="C5" s="23">
        <v>551000</v>
      </c>
      <c r="D5" s="23" t="s">
        <v>2202</v>
      </c>
      <c r="E5" s="23" t="s">
        <v>2391</v>
      </c>
      <c r="F5" s="23">
        <v>259</v>
      </c>
      <c r="G5" s="23" t="s">
        <v>2178</v>
      </c>
      <c r="H5" s="23" t="s">
        <v>2178</v>
      </c>
    </row>
    <row r="6" spans="1:9" ht="13.5" x14ac:dyDescent="0.25">
      <c r="A6" t="s">
        <v>1711</v>
      </c>
      <c r="B6" s="85" t="s">
        <v>5139</v>
      </c>
      <c r="C6" s="23">
        <v>551000</v>
      </c>
      <c r="D6" s="23" t="s">
        <v>2202</v>
      </c>
      <c r="E6" s="23" t="s">
        <v>2392</v>
      </c>
      <c r="F6" s="23">
        <v>259</v>
      </c>
      <c r="G6" s="23" t="s">
        <v>2178</v>
      </c>
      <c r="H6" s="23" t="s">
        <v>2178</v>
      </c>
    </row>
    <row r="7" spans="1:9" ht="13.5" x14ac:dyDescent="0.25">
      <c r="A7" t="s">
        <v>1711</v>
      </c>
      <c r="B7" s="85" t="s">
        <v>2243</v>
      </c>
      <c r="C7" s="23">
        <v>551000</v>
      </c>
      <c r="D7" s="23" t="s">
        <v>2202</v>
      </c>
      <c r="E7" s="23" t="s">
        <v>5149</v>
      </c>
      <c r="F7" s="23">
        <v>259</v>
      </c>
      <c r="G7" s="23" t="s">
        <v>2178</v>
      </c>
      <c r="H7" s="23" t="s">
        <v>2178</v>
      </c>
    </row>
    <row r="8" spans="1:9" ht="13.5" x14ac:dyDescent="0.25">
      <c r="A8" t="s">
        <v>1711</v>
      </c>
      <c r="B8" s="85" t="s">
        <v>2122</v>
      </c>
      <c r="C8" s="23">
        <v>551000</v>
      </c>
      <c r="D8" s="23" t="s">
        <v>2202</v>
      </c>
      <c r="E8" s="23" t="s">
        <v>2394</v>
      </c>
      <c r="F8" s="23">
        <v>259</v>
      </c>
      <c r="G8" s="23" t="s">
        <v>2178</v>
      </c>
      <c r="H8" s="23" t="s">
        <v>2178</v>
      </c>
    </row>
    <row r="9" spans="1:9" ht="13.5" x14ac:dyDescent="0.25">
      <c r="A9" t="s">
        <v>1711</v>
      </c>
      <c r="B9" s="85" t="s">
        <v>2625</v>
      </c>
      <c r="C9" s="23">
        <v>551000</v>
      </c>
      <c r="D9" s="23" t="s">
        <v>2202</v>
      </c>
      <c r="E9" s="23" t="s">
        <v>2395</v>
      </c>
      <c r="F9" s="23">
        <v>259</v>
      </c>
      <c r="G9" s="23" t="s">
        <v>2178</v>
      </c>
      <c r="H9" s="23" t="s">
        <v>2178</v>
      </c>
    </row>
    <row r="10" spans="1:9" ht="13.5" x14ac:dyDescent="0.25">
      <c r="A10" t="s">
        <v>1711</v>
      </c>
      <c r="B10" s="85" t="s">
        <v>2125</v>
      </c>
      <c r="C10" s="23">
        <v>551000</v>
      </c>
      <c r="D10" s="23" t="s">
        <v>2202</v>
      </c>
      <c r="E10" s="23" t="s">
        <v>2396</v>
      </c>
      <c r="F10" s="23">
        <v>259</v>
      </c>
      <c r="G10" s="23" t="s">
        <v>2178</v>
      </c>
      <c r="H10" s="23" t="s">
        <v>2178</v>
      </c>
    </row>
    <row r="11" spans="1:9" ht="13.5" x14ac:dyDescent="0.25">
      <c r="A11" t="s">
        <v>1711</v>
      </c>
      <c r="B11" s="85" t="s">
        <v>5146</v>
      </c>
      <c r="C11" s="23">
        <v>551000</v>
      </c>
      <c r="D11" s="23" t="s">
        <v>2202</v>
      </c>
      <c r="E11" s="23" t="s">
        <v>2397</v>
      </c>
      <c r="F11" s="23">
        <v>259</v>
      </c>
      <c r="G11" s="23" t="s">
        <v>2178</v>
      </c>
      <c r="H11" s="23" t="s">
        <v>2178</v>
      </c>
    </row>
    <row r="12" spans="1:9" ht="13.5" x14ac:dyDescent="0.25">
      <c r="A12" t="s">
        <v>1711</v>
      </c>
      <c r="B12" s="85" t="s">
        <v>5148</v>
      </c>
      <c r="C12" s="23">
        <v>551000</v>
      </c>
      <c r="D12" s="23" t="s">
        <v>2202</v>
      </c>
      <c r="E12" s="23" t="s">
        <v>5147</v>
      </c>
      <c r="F12" s="23">
        <v>259</v>
      </c>
      <c r="G12" s="23" t="s">
        <v>2178</v>
      </c>
      <c r="H12" s="23" t="s">
        <v>2178</v>
      </c>
    </row>
    <row r="13" spans="1:9" ht="13.5" x14ac:dyDescent="0.25">
      <c r="A13" t="s">
        <v>1711</v>
      </c>
      <c r="B13" s="85" t="s">
        <v>5151</v>
      </c>
      <c r="C13" s="23">
        <v>551000</v>
      </c>
      <c r="D13" s="23" t="s">
        <v>2202</v>
      </c>
      <c r="E13" s="23" t="s">
        <v>5150</v>
      </c>
      <c r="F13" s="23">
        <v>259</v>
      </c>
      <c r="G13" s="23" t="s">
        <v>2178</v>
      </c>
      <c r="H13" s="23" t="s">
        <v>2178</v>
      </c>
      <c r="I13" s="90" t="s">
        <v>5164</v>
      </c>
    </row>
    <row r="14" spans="1:9" ht="13.5" x14ac:dyDescent="0.25">
      <c r="A14" t="s">
        <v>1711</v>
      </c>
      <c r="B14" s="85" t="s">
        <v>5167</v>
      </c>
      <c r="C14" s="23">
        <v>551000</v>
      </c>
      <c r="D14" s="23" t="s">
        <v>2202</v>
      </c>
      <c r="E14" s="23" t="s">
        <v>2400</v>
      </c>
      <c r="F14" s="23">
        <v>259</v>
      </c>
      <c r="G14" s="23" t="s">
        <v>2178</v>
      </c>
      <c r="H14" s="23" t="s">
        <v>2178</v>
      </c>
    </row>
    <row r="15" spans="1:9" ht="13.5" x14ac:dyDescent="0.25">
      <c r="A15" t="s">
        <v>1711</v>
      </c>
      <c r="B15" s="85" t="s">
        <v>2629</v>
      </c>
      <c r="C15" s="23">
        <v>551000</v>
      </c>
      <c r="D15" s="23" t="s">
        <v>2202</v>
      </c>
      <c r="E15" s="23" t="s">
        <v>2401</v>
      </c>
      <c r="F15" s="23">
        <v>259</v>
      </c>
      <c r="G15" s="23" t="s">
        <v>2178</v>
      </c>
      <c r="H15" s="23" t="s">
        <v>2178</v>
      </c>
    </row>
    <row r="16" spans="1:9" ht="13.5" x14ac:dyDescent="0.25">
      <c r="A16" t="s">
        <v>1711</v>
      </c>
      <c r="B16" s="85" t="s">
        <v>5143</v>
      </c>
      <c r="C16" s="23">
        <v>551000</v>
      </c>
      <c r="D16" s="23" t="s">
        <v>2202</v>
      </c>
      <c r="E16" s="23" t="s">
        <v>2403</v>
      </c>
      <c r="F16" s="23">
        <v>259</v>
      </c>
      <c r="G16" s="23" t="s">
        <v>2178</v>
      </c>
      <c r="H16" s="23" t="s">
        <v>2178</v>
      </c>
    </row>
    <row r="18" spans="1:8" ht="13.5" x14ac:dyDescent="0.25">
      <c r="A18" s="85" t="s">
        <v>5156</v>
      </c>
      <c r="B18" s="85" t="s">
        <v>2424</v>
      </c>
      <c r="C18" s="23">
        <v>541000</v>
      </c>
      <c r="D18" s="23" t="s">
        <v>2202</v>
      </c>
      <c r="E18" s="23" t="s">
        <v>2425</v>
      </c>
      <c r="F18" s="23">
        <v>259</v>
      </c>
      <c r="G18" s="23" t="s">
        <v>2178</v>
      </c>
      <c r="H18" s="23" t="s">
        <v>2178</v>
      </c>
    </row>
    <row r="19" spans="1:8" ht="13.5" x14ac:dyDescent="0.25">
      <c r="A19" s="85" t="s">
        <v>5156</v>
      </c>
      <c r="B19" s="85" t="s">
        <v>1434</v>
      </c>
      <c r="C19" s="23">
        <v>541000</v>
      </c>
      <c r="D19" s="23" t="s">
        <v>2202</v>
      </c>
      <c r="E19" s="23" t="s">
        <v>2378</v>
      </c>
      <c r="F19" s="23">
        <v>259</v>
      </c>
      <c r="G19" s="23" t="s">
        <v>2178</v>
      </c>
      <c r="H19" s="23" t="s">
        <v>2178</v>
      </c>
    </row>
    <row r="20" spans="1:8" ht="13.5" x14ac:dyDescent="0.25">
      <c r="A20" s="85" t="s">
        <v>5156</v>
      </c>
      <c r="B20" s="85" t="s">
        <v>1437</v>
      </c>
      <c r="C20" s="23">
        <v>541000</v>
      </c>
      <c r="D20" s="23" t="s">
        <v>2202</v>
      </c>
      <c r="E20" s="23" t="s">
        <v>2379</v>
      </c>
      <c r="F20" s="23">
        <v>259</v>
      </c>
      <c r="G20" s="23" t="s">
        <v>2178</v>
      </c>
      <c r="H20" s="23" t="s">
        <v>2178</v>
      </c>
    </row>
    <row r="21" spans="1:8" ht="13.5" x14ac:dyDescent="0.25">
      <c r="A21" s="85" t="s">
        <v>5156</v>
      </c>
      <c r="B21" s="85" t="s">
        <v>1440</v>
      </c>
      <c r="C21" s="23">
        <v>541000</v>
      </c>
      <c r="D21" s="23" t="s">
        <v>2202</v>
      </c>
      <c r="E21" s="23" t="s">
        <v>2380</v>
      </c>
      <c r="F21" s="23">
        <v>259</v>
      </c>
      <c r="G21" s="23" t="s">
        <v>2178</v>
      </c>
      <c r="H21" s="23" t="s">
        <v>2178</v>
      </c>
    </row>
    <row r="22" spans="1:8" ht="13.5" x14ac:dyDescent="0.25">
      <c r="A22" s="85" t="s">
        <v>5156</v>
      </c>
      <c r="B22" s="85" t="s">
        <v>2110</v>
      </c>
      <c r="C22" s="23">
        <v>541000</v>
      </c>
      <c r="D22" s="23" t="s">
        <v>2202</v>
      </c>
      <c r="E22" s="23" t="s">
        <v>2381</v>
      </c>
      <c r="F22" s="23">
        <v>259</v>
      </c>
      <c r="G22" s="23" t="s">
        <v>2178</v>
      </c>
      <c r="H22" s="23" t="s">
        <v>2178</v>
      </c>
    </row>
    <row r="23" spans="1:8" ht="13.5" x14ac:dyDescent="0.25">
      <c r="A23" s="85" t="s">
        <v>5156</v>
      </c>
      <c r="B23" s="85" t="s">
        <v>5140</v>
      </c>
      <c r="C23" s="23">
        <v>541000</v>
      </c>
      <c r="D23" s="23" t="s">
        <v>2202</v>
      </c>
      <c r="E23" s="23" t="s">
        <v>2383</v>
      </c>
      <c r="F23" s="23">
        <v>259</v>
      </c>
      <c r="G23" s="23" t="s">
        <v>2178</v>
      </c>
      <c r="H23" s="23" t="s">
        <v>2178</v>
      </c>
    </row>
    <row r="24" spans="1:8" ht="13.5" x14ac:dyDescent="0.25">
      <c r="A24" s="85" t="s">
        <v>5156</v>
      </c>
      <c r="B24" s="85" t="s">
        <v>4876</v>
      </c>
      <c r="C24" s="23">
        <v>541000</v>
      </c>
      <c r="D24" s="23" t="s">
        <v>2202</v>
      </c>
      <c r="E24" s="23" t="s">
        <v>2384</v>
      </c>
      <c r="F24" s="23">
        <v>259</v>
      </c>
      <c r="G24" s="23" t="s">
        <v>2178</v>
      </c>
      <c r="H24" s="23" t="s">
        <v>2178</v>
      </c>
    </row>
    <row r="25" spans="1:8" ht="13.5" x14ac:dyDescent="0.25">
      <c r="A25" s="85" t="s">
        <v>5156</v>
      </c>
      <c r="B25" s="85" t="s">
        <v>5142</v>
      </c>
      <c r="C25" s="23">
        <v>541000</v>
      </c>
      <c r="D25" s="23" t="s">
        <v>2202</v>
      </c>
      <c r="E25" s="23" t="s">
        <v>5141</v>
      </c>
      <c r="F25" s="23">
        <v>259</v>
      </c>
      <c r="G25" s="23" t="s">
        <v>2178</v>
      </c>
      <c r="H25" s="23" t="s">
        <v>2178</v>
      </c>
    </row>
    <row r="26" spans="1:8" ht="13.5" x14ac:dyDescent="0.25">
      <c r="A26" s="85" t="s">
        <v>5156</v>
      </c>
      <c r="B26" s="85" t="s">
        <v>5145</v>
      </c>
      <c r="C26" s="23">
        <v>541000</v>
      </c>
      <c r="D26" s="23" t="s">
        <v>2202</v>
      </c>
      <c r="E26" s="23" t="s">
        <v>5144</v>
      </c>
      <c r="F26" s="23">
        <v>259</v>
      </c>
      <c r="G26" s="23" t="s">
        <v>2178</v>
      </c>
      <c r="H26" s="23" t="s">
        <v>2178</v>
      </c>
    </row>
    <row r="28" spans="1:8" ht="13.5" hidden="1" x14ac:dyDescent="0.25">
      <c r="A28" s="88" t="s">
        <v>5157</v>
      </c>
      <c r="B28" s="88" t="s">
        <v>5136</v>
      </c>
      <c r="C28" s="23">
        <v>561000</v>
      </c>
      <c r="D28" s="23" t="s">
        <v>2202</v>
      </c>
      <c r="E28" s="23">
        <v>83100</v>
      </c>
      <c r="F28" s="23">
        <v>259</v>
      </c>
      <c r="G28" s="23" t="s">
        <v>2178</v>
      </c>
      <c r="H28" s="23" t="s">
        <v>2178</v>
      </c>
    </row>
    <row r="29" spans="1:8" ht="13.5" hidden="1" x14ac:dyDescent="0.25">
      <c r="A29" s="88" t="s">
        <v>5157</v>
      </c>
      <c r="B29" s="88" t="s">
        <v>5158</v>
      </c>
      <c r="C29" s="23">
        <v>561000</v>
      </c>
      <c r="D29" s="23" t="s">
        <v>2202</v>
      </c>
      <c r="E29" s="23">
        <v>83200</v>
      </c>
      <c r="F29" s="23">
        <v>259</v>
      </c>
      <c r="G29" s="23" t="s">
        <v>2178</v>
      </c>
      <c r="H29" s="23" t="s">
        <v>2178</v>
      </c>
    </row>
    <row r="30" spans="1:8" ht="13.5" x14ac:dyDescent="0.25">
      <c r="A30" s="88" t="s">
        <v>5157</v>
      </c>
      <c r="B30" s="88" t="s">
        <v>5138</v>
      </c>
      <c r="C30" s="23">
        <v>561000</v>
      </c>
      <c r="D30" s="23" t="s">
        <v>2202</v>
      </c>
      <c r="E30" s="23">
        <v>83400</v>
      </c>
      <c r="F30" s="23">
        <v>259</v>
      </c>
      <c r="G30" s="23" t="s">
        <v>2178</v>
      </c>
      <c r="H30" s="23" t="s">
        <v>2178</v>
      </c>
    </row>
    <row r="31" spans="1:8" ht="13.5" hidden="1" x14ac:dyDescent="0.25">
      <c r="A31" s="88" t="s">
        <v>5159</v>
      </c>
      <c r="B31" s="88" t="s">
        <v>5136</v>
      </c>
      <c r="C31" s="23">
        <v>562000</v>
      </c>
      <c r="D31" s="23" t="s">
        <v>2202</v>
      </c>
      <c r="E31" s="23">
        <v>83100</v>
      </c>
      <c r="F31" s="23">
        <v>259</v>
      </c>
      <c r="G31" s="23" t="s">
        <v>2178</v>
      </c>
      <c r="H31" s="23" t="s">
        <v>2178</v>
      </c>
    </row>
    <row r="32" spans="1:8" ht="13.5" hidden="1" x14ac:dyDescent="0.25">
      <c r="A32" s="88" t="s">
        <v>5159</v>
      </c>
      <c r="B32" s="88" t="s">
        <v>5158</v>
      </c>
      <c r="C32" s="23">
        <v>562000</v>
      </c>
      <c r="D32" s="23" t="s">
        <v>2202</v>
      </c>
      <c r="E32" s="23">
        <v>83200</v>
      </c>
      <c r="F32" s="23">
        <v>259</v>
      </c>
      <c r="G32" s="23" t="s">
        <v>2178</v>
      </c>
      <c r="H32" s="23" t="s">
        <v>2178</v>
      </c>
    </row>
    <row r="33" spans="1:9" ht="13.5" x14ac:dyDescent="0.25">
      <c r="A33" s="88" t="s">
        <v>5159</v>
      </c>
      <c r="B33" s="88" t="s">
        <v>5138</v>
      </c>
      <c r="C33" s="23">
        <v>562000</v>
      </c>
      <c r="D33" s="23" t="s">
        <v>2202</v>
      </c>
      <c r="E33" s="23">
        <v>83400</v>
      </c>
      <c r="F33" s="23">
        <v>259</v>
      </c>
      <c r="G33" s="23" t="s">
        <v>2178</v>
      </c>
      <c r="H33" s="23" t="s">
        <v>2178</v>
      </c>
    </row>
    <row r="34" spans="1:9" ht="13.5" hidden="1" x14ac:dyDescent="0.25">
      <c r="A34" s="88" t="s">
        <v>5160</v>
      </c>
      <c r="B34" s="88" t="s">
        <v>5136</v>
      </c>
      <c r="C34" s="23">
        <v>563000</v>
      </c>
      <c r="D34" s="23" t="s">
        <v>2202</v>
      </c>
      <c r="E34" s="23">
        <v>83100</v>
      </c>
      <c r="F34" s="23">
        <v>259</v>
      </c>
      <c r="G34" s="23" t="s">
        <v>2178</v>
      </c>
      <c r="H34" s="23" t="s">
        <v>2178</v>
      </c>
    </row>
    <row r="35" spans="1:9" ht="13.5" hidden="1" x14ac:dyDescent="0.25">
      <c r="A35" s="88" t="s">
        <v>5160</v>
      </c>
      <c r="B35" s="88" t="s">
        <v>5158</v>
      </c>
      <c r="C35" s="23">
        <v>563000</v>
      </c>
      <c r="D35" s="23" t="s">
        <v>2202</v>
      </c>
      <c r="E35" s="23">
        <v>83200</v>
      </c>
      <c r="F35" s="23">
        <v>259</v>
      </c>
      <c r="G35" s="23" t="s">
        <v>2178</v>
      </c>
      <c r="H35" s="23" t="s">
        <v>2178</v>
      </c>
    </row>
    <row r="36" spans="1:9" ht="13.5" x14ac:dyDescent="0.25">
      <c r="A36" s="88" t="s">
        <v>5160</v>
      </c>
      <c r="B36" s="88" t="s">
        <v>5138</v>
      </c>
      <c r="C36" s="23">
        <v>563000</v>
      </c>
      <c r="D36" s="23" t="s">
        <v>2202</v>
      </c>
      <c r="E36" s="23">
        <v>83400</v>
      </c>
      <c r="F36" s="23">
        <v>259</v>
      </c>
      <c r="G36" s="23" t="s">
        <v>2178</v>
      </c>
      <c r="H36" s="23" t="s">
        <v>2178</v>
      </c>
    </row>
    <row r="37" spans="1:9" ht="13.5" hidden="1" x14ac:dyDescent="0.25">
      <c r="A37" s="88" t="s">
        <v>5161</v>
      </c>
      <c r="B37" s="88" t="s">
        <v>5136</v>
      </c>
      <c r="C37" s="23">
        <v>566000</v>
      </c>
      <c r="D37" s="23" t="s">
        <v>2202</v>
      </c>
      <c r="E37" s="23">
        <v>83100</v>
      </c>
      <c r="F37" s="23">
        <v>259</v>
      </c>
      <c r="G37" s="23" t="s">
        <v>2178</v>
      </c>
      <c r="H37" s="23" t="s">
        <v>2178</v>
      </c>
    </row>
    <row r="38" spans="1:9" ht="13.5" hidden="1" x14ac:dyDescent="0.25">
      <c r="A38" s="88" t="s">
        <v>5161</v>
      </c>
      <c r="B38" s="88" t="s">
        <v>5158</v>
      </c>
      <c r="C38" s="23">
        <v>566000</v>
      </c>
      <c r="D38" s="23" t="s">
        <v>2202</v>
      </c>
      <c r="E38" s="23">
        <v>83200</v>
      </c>
      <c r="F38" s="23">
        <v>259</v>
      </c>
      <c r="G38" s="23" t="s">
        <v>2178</v>
      </c>
      <c r="H38" s="23" t="s">
        <v>2178</v>
      </c>
    </row>
    <row r="39" spans="1:9" ht="13.5" x14ac:dyDescent="0.25">
      <c r="A39" s="88" t="s">
        <v>5161</v>
      </c>
      <c r="B39" s="88" t="s">
        <v>5133</v>
      </c>
      <c r="C39" s="23">
        <v>566000</v>
      </c>
      <c r="D39" s="23" t="s">
        <v>2202</v>
      </c>
      <c r="E39" s="23">
        <v>83300</v>
      </c>
      <c r="F39" s="23">
        <v>259</v>
      </c>
      <c r="G39" s="23" t="s">
        <v>2178</v>
      </c>
      <c r="H39" s="23" t="s">
        <v>2178</v>
      </c>
    </row>
    <row r="40" spans="1:9" ht="13.5" x14ac:dyDescent="0.25">
      <c r="A40" s="88" t="s">
        <v>5161</v>
      </c>
      <c r="B40" s="88" t="s">
        <v>5138</v>
      </c>
      <c r="C40" s="23">
        <v>566000</v>
      </c>
      <c r="D40" s="23" t="s">
        <v>2202</v>
      </c>
      <c r="E40" s="23">
        <v>83400</v>
      </c>
      <c r="F40" s="23">
        <v>259</v>
      </c>
      <c r="G40" s="23" t="s">
        <v>2178</v>
      </c>
      <c r="H40" s="23" t="s">
        <v>2178</v>
      </c>
    </row>
    <row r="41" spans="1:9" ht="13.5" hidden="1" customHeight="1" x14ac:dyDescent="0.25">
      <c r="A41" s="88" t="s">
        <v>5162</v>
      </c>
      <c r="B41" s="88" t="s">
        <v>5158</v>
      </c>
      <c r="C41" s="23">
        <v>567000</v>
      </c>
      <c r="D41" s="23" t="s">
        <v>2202</v>
      </c>
      <c r="E41" s="23">
        <v>83200</v>
      </c>
      <c r="F41" s="23">
        <v>259</v>
      </c>
      <c r="G41" s="23" t="s">
        <v>2178</v>
      </c>
      <c r="H41" s="23" t="s">
        <v>2178</v>
      </c>
    </row>
    <row r="42" spans="1:9" ht="13.5" x14ac:dyDescent="0.25">
      <c r="A42" s="88" t="s">
        <v>5162</v>
      </c>
      <c r="B42" s="88" t="s">
        <v>5133</v>
      </c>
      <c r="C42" s="23">
        <v>567000</v>
      </c>
      <c r="D42" s="23" t="s">
        <v>2202</v>
      </c>
      <c r="E42" s="23">
        <v>83300</v>
      </c>
      <c r="F42" s="23">
        <v>259</v>
      </c>
      <c r="G42" s="23" t="s">
        <v>2178</v>
      </c>
      <c r="H42" s="23" t="s">
        <v>2178</v>
      </c>
    </row>
    <row r="43" spans="1:9" ht="13.5" x14ac:dyDescent="0.25">
      <c r="A43" s="88" t="s">
        <v>5162</v>
      </c>
      <c r="B43" s="88" t="s">
        <v>5138</v>
      </c>
      <c r="C43" s="23">
        <v>567000</v>
      </c>
      <c r="D43" s="23" t="s">
        <v>2202</v>
      </c>
      <c r="E43" s="23">
        <v>83400</v>
      </c>
      <c r="F43" s="23">
        <v>259</v>
      </c>
      <c r="G43" s="23" t="s">
        <v>2178</v>
      </c>
      <c r="H43" s="23" t="s">
        <v>2178</v>
      </c>
    </row>
    <row r="45" spans="1:9" ht="13.5" x14ac:dyDescent="0.25">
      <c r="A45" s="88" t="s">
        <v>5163</v>
      </c>
      <c r="B45" s="88" t="s">
        <v>2065</v>
      </c>
      <c r="C45" s="89">
        <v>586400</v>
      </c>
      <c r="D45" s="23" t="s">
        <v>2202</v>
      </c>
      <c r="E45" s="23">
        <v>69900</v>
      </c>
      <c r="F45" s="23">
        <v>259</v>
      </c>
      <c r="G45" s="23" t="s">
        <v>2178</v>
      </c>
      <c r="H45" s="23" t="s">
        <v>2178</v>
      </c>
      <c r="I45" s="90" t="s">
        <v>5165</v>
      </c>
    </row>
    <row r="48" spans="1:9" x14ac:dyDescent="0.2">
      <c r="A48" s="75" t="s">
        <v>5177</v>
      </c>
    </row>
    <row r="49" spans="1:9" ht="13.5" x14ac:dyDescent="0.25">
      <c r="A49" s="75" t="s">
        <v>5180</v>
      </c>
      <c r="C49" s="23"/>
      <c r="D49" s="23"/>
      <c r="I49" s="87" t="s">
        <v>5185</v>
      </c>
    </row>
    <row r="50" spans="1:9" ht="13.5" x14ac:dyDescent="0.25">
      <c r="A50" s="92" t="s">
        <v>5178</v>
      </c>
      <c r="C50" s="23">
        <v>612565</v>
      </c>
      <c r="D50" s="23">
        <v>6990</v>
      </c>
      <c r="F50" s="23">
        <v>259</v>
      </c>
      <c r="G50" s="23" t="s">
        <v>2178</v>
      </c>
      <c r="H50" s="23" t="s">
        <v>2178</v>
      </c>
      <c r="I50" s="88" t="s">
        <v>5183</v>
      </c>
    </row>
    <row r="51" spans="1:9" ht="13.5" x14ac:dyDescent="0.25">
      <c r="A51" s="92" t="s">
        <v>5179</v>
      </c>
      <c r="C51" s="23">
        <v>612565</v>
      </c>
      <c r="D51" s="23">
        <v>6995</v>
      </c>
      <c r="F51" s="23">
        <v>259</v>
      </c>
      <c r="G51" s="23" t="s">
        <v>2178</v>
      </c>
      <c r="H51" s="23" t="s">
        <v>2178</v>
      </c>
      <c r="I51" s="88" t="s">
        <v>5184</v>
      </c>
    </row>
    <row r="52" spans="1:9" ht="13.5" x14ac:dyDescent="0.25">
      <c r="A52" s="92" t="s">
        <v>5181</v>
      </c>
      <c r="C52" s="23">
        <v>630010</v>
      </c>
      <c r="D52" s="23">
        <v>6990</v>
      </c>
      <c r="F52" s="23">
        <v>259</v>
      </c>
      <c r="G52" s="23" t="s">
        <v>2178</v>
      </c>
      <c r="H52" s="23" t="s">
        <v>2178</v>
      </c>
      <c r="I52" s="88" t="s">
        <v>5186</v>
      </c>
    </row>
    <row r="53" spans="1:9" ht="13.5" x14ac:dyDescent="0.25">
      <c r="A53" s="92" t="s">
        <v>5182</v>
      </c>
      <c r="C53" s="23">
        <v>630010</v>
      </c>
      <c r="D53" s="23">
        <v>6995</v>
      </c>
      <c r="F53" s="23">
        <v>259</v>
      </c>
      <c r="G53" s="23" t="s">
        <v>2178</v>
      </c>
      <c r="H53" s="23" t="s">
        <v>2178</v>
      </c>
      <c r="I53" s="88" t="s">
        <v>5187</v>
      </c>
    </row>
    <row r="54" spans="1:9" ht="13.5" x14ac:dyDescent="0.25">
      <c r="C54" s="23"/>
      <c r="D54" s="23"/>
      <c r="I54" s="88"/>
    </row>
    <row r="55" spans="1:9" ht="13.5" x14ac:dyDescent="0.25">
      <c r="A55" s="75" t="s">
        <v>2138</v>
      </c>
      <c r="C55" s="23"/>
      <c r="D55" s="23"/>
    </row>
    <row r="56" spans="1:9" ht="13.5" x14ac:dyDescent="0.25">
      <c r="A56" s="92" t="s">
        <v>5193</v>
      </c>
      <c r="B56" s="88" t="s">
        <v>5188</v>
      </c>
      <c r="C56" s="23">
        <v>563000</v>
      </c>
      <c r="D56" s="23" t="s">
        <v>2202</v>
      </c>
      <c r="E56" s="91" t="s">
        <v>5130</v>
      </c>
      <c r="F56" s="23">
        <v>259</v>
      </c>
      <c r="G56" s="23" t="s">
        <v>2178</v>
      </c>
      <c r="H56" s="23" t="s">
        <v>2178</v>
      </c>
    </row>
    <row r="57" spans="1:9" ht="13.5" x14ac:dyDescent="0.25">
      <c r="A57" s="92" t="s">
        <v>5193</v>
      </c>
      <c r="B57" s="88" t="s">
        <v>5189</v>
      </c>
      <c r="C57" s="23">
        <v>563000</v>
      </c>
      <c r="D57" s="23" t="s">
        <v>2202</v>
      </c>
      <c r="E57" s="91" t="s">
        <v>5132</v>
      </c>
      <c r="F57" s="23">
        <v>259</v>
      </c>
      <c r="G57" s="23" t="s">
        <v>2178</v>
      </c>
      <c r="H57" s="23" t="s">
        <v>2178</v>
      </c>
    </row>
    <row r="58" spans="1:9" ht="13.5" x14ac:dyDescent="0.25">
      <c r="A58" s="92" t="s">
        <v>5194</v>
      </c>
      <c r="B58" s="88" t="s">
        <v>5190</v>
      </c>
      <c r="C58" s="23">
        <v>567000</v>
      </c>
      <c r="D58" s="23" t="s">
        <v>2202</v>
      </c>
      <c r="E58" s="91" t="s">
        <v>5132</v>
      </c>
      <c r="F58" s="23">
        <v>259</v>
      </c>
      <c r="G58" s="23" t="s">
        <v>2178</v>
      </c>
      <c r="H58" s="23" t="s">
        <v>2178</v>
      </c>
    </row>
    <row r="59" spans="1:9" ht="13.5" x14ac:dyDescent="0.25">
      <c r="A59" s="92" t="s">
        <v>5194</v>
      </c>
      <c r="B59" s="88" t="s">
        <v>5191</v>
      </c>
      <c r="C59" s="23">
        <v>567000</v>
      </c>
      <c r="D59" s="23" t="s">
        <v>2202</v>
      </c>
      <c r="E59" s="91" t="s">
        <v>5132</v>
      </c>
      <c r="F59" s="23">
        <v>259</v>
      </c>
      <c r="G59" s="23" t="s">
        <v>2178</v>
      </c>
      <c r="H59" s="23" t="s">
        <v>2178</v>
      </c>
    </row>
    <row r="60" spans="1:9" ht="13.5" x14ac:dyDescent="0.25">
      <c r="A60" s="92" t="s">
        <v>5194</v>
      </c>
      <c r="B60" s="88" t="s">
        <v>5192</v>
      </c>
      <c r="C60" s="23">
        <v>567000</v>
      </c>
      <c r="D60" s="23" t="s">
        <v>2202</v>
      </c>
      <c r="E60" s="91" t="s">
        <v>5130</v>
      </c>
      <c r="F60" s="23">
        <v>259</v>
      </c>
      <c r="G60" s="23" t="s">
        <v>2178</v>
      </c>
      <c r="H60" s="23" t="s">
        <v>2178</v>
      </c>
    </row>
    <row r="61" spans="1:9" ht="13.5" x14ac:dyDescent="0.25">
      <c r="A61" s="92" t="s">
        <v>627</v>
      </c>
      <c r="B61" s="88" t="s">
        <v>5188</v>
      </c>
      <c r="C61" s="23">
        <v>561000</v>
      </c>
      <c r="D61" s="23" t="s">
        <v>2202</v>
      </c>
      <c r="E61" s="91" t="s">
        <v>5130</v>
      </c>
      <c r="F61" s="23">
        <v>259</v>
      </c>
      <c r="G61" s="23" t="s">
        <v>2178</v>
      </c>
      <c r="H61" s="23" t="s">
        <v>2178</v>
      </c>
    </row>
    <row r="62" spans="1:9" ht="13.5" x14ac:dyDescent="0.25">
      <c r="A62" s="92" t="s">
        <v>627</v>
      </c>
      <c r="B62" s="88" t="s">
        <v>5189</v>
      </c>
      <c r="C62" s="23">
        <v>561000</v>
      </c>
      <c r="D62" s="23" t="s">
        <v>2202</v>
      </c>
      <c r="E62" s="91" t="s">
        <v>5132</v>
      </c>
      <c r="F62" s="23">
        <v>259</v>
      </c>
      <c r="G62" s="23" t="s">
        <v>2178</v>
      </c>
      <c r="H62" s="23" t="s">
        <v>2178</v>
      </c>
    </row>
    <row r="63" spans="1:9" ht="13.5" x14ac:dyDescent="0.25">
      <c r="A63" s="92" t="s">
        <v>5195</v>
      </c>
      <c r="B63" s="88" t="s">
        <v>5188</v>
      </c>
      <c r="C63" s="23">
        <v>562000</v>
      </c>
      <c r="D63" s="23" t="s">
        <v>2202</v>
      </c>
      <c r="E63" s="91" t="s">
        <v>5130</v>
      </c>
      <c r="F63" s="23">
        <v>259</v>
      </c>
      <c r="G63" s="23" t="s">
        <v>2178</v>
      </c>
      <c r="H63" s="23" t="s">
        <v>2178</v>
      </c>
    </row>
    <row r="64" spans="1:9" ht="13.5" x14ac:dyDescent="0.25">
      <c r="A64" s="92" t="s">
        <v>5195</v>
      </c>
      <c r="B64" s="88" t="s">
        <v>5189</v>
      </c>
      <c r="C64" s="23">
        <v>562000</v>
      </c>
      <c r="D64" s="23" t="s">
        <v>2202</v>
      </c>
      <c r="E64" s="91" t="s">
        <v>5132</v>
      </c>
      <c r="F64" s="23">
        <v>259</v>
      </c>
      <c r="G64" s="23" t="s">
        <v>2178</v>
      </c>
      <c r="H64" s="23" t="s">
        <v>2178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indexed="50"/>
  </sheetPr>
  <dimension ref="A1:I48"/>
  <sheetViews>
    <sheetView workbookViewId="0">
      <selection activeCell="B15" sqref="B15"/>
    </sheetView>
  </sheetViews>
  <sheetFormatPr defaultRowHeight="12.75" x14ac:dyDescent="0.2"/>
  <cols>
    <col min="1" max="1" width="11.42578125" style="48" bestFit="1" customWidth="1"/>
    <col min="2" max="2" width="34.28515625" customWidth="1"/>
    <col min="3" max="3" width="8.7109375" customWidth="1"/>
    <col min="4" max="4" width="9.85546875" style="21" bestFit="1" customWidth="1"/>
    <col min="5" max="5" width="9.7109375" style="21" bestFit="1" customWidth="1"/>
    <col min="6" max="6" width="33.28515625" style="63" customWidth="1"/>
    <col min="7" max="7" width="16.7109375" bestFit="1" customWidth="1"/>
    <col min="10" max="10" width="10" customWidth="1"/>
  </cols>
  <sheetData>
    <row r="1" spans="1:9" x14ac:dyDescent="0.2">
      <c r="A1" s="62" t="s">
        <v>1332</v>
      </c>
      <c r="B1" s="65" t="s">
        <v>7279</v>
      </c>
      <c r="C1" s="64" t="s">
        <v>7278</v>
      </c>
      <c r="D1" s="64" t="s">
        <v>884</v>
      </c>
      <c r="E1" s="64" t="s">
        <v>885</v>
      </c>
      <c r="F1" s="64" t="s">
        <v>6170</v>
      </c>
      <c r="G1" s="64" t="s">
        <v>7277</v>
      </c>
      <c r="H1" s="64" t="s">
        <v>6226</v>
      </c>
    </row>
    <row r="2" spans="1:9" x14ac:dyDescent="0.2">
      <c r="A2" s="147" t="s">
        <v>555</v>
      </c>
      <c r="B2" s="71" t="s">
        <v>4641</v>
      </c>
      <c r="C2" t="s">
        <v>2887</v>
      </c>
      <c r="D2" s="21" t="s">
        <v>4046</v>
      </c>
      <c r="F2" s="63" t="s">
        <v>4641</v>
      </c>
      <c r="G2" s="63" t="s">
        <v>886</v>
      </c>
      <c r="H2">
        <v>105</v>
      </c>
    </row>
    <row r="3" spans="1:9" x14ac:dyDescent="0.2">
      <c r="A3" s="147" t="s">
        <v>6141</v>
      </c>
      <c r="B3" s="71" t="s">
        <v>7049</v>
      </c>
      <c r="C3" t="s">
        <v>6142</v>
      </c>
      <c r="D3" s="21" t="s">
        <v>4046</v>
      </c>
      <c r="F3" s="63" t="s">
        <v>7292</v>
      </c>
      <c r="G3" s="63" t="s">
        <v>6143</v>
      </c>
      <c r="I3" s="223"/>
    </row>
    <row r="4" spans="1:9" x14ac:dyDescent="0.2">
      <c r="A4" s="147" t="s">
        <v>7051</v>
      </c>
      <c r="B4" s="71" t="s">
        <v>7052</v>
      </c>
      <c r="C4" t="s">
        <v>7053</v>
      </c>
      <c r="D4" s="21" t="s">
        <v>4046</v>
      </c>
      <c r="F4" s="63" t="s">
        <v>7293</v>
      </c>
      <c r="G4" s="81" t="s">
        <v>7286</v>
      </c>
    </row>
    <row r="5" spans="1:9" x14ac:dyDescent="0.2">
      <c r="A5" s="147" t="s">
        <v>7048</v>
      </c>
      <c r="B5" s="71" t="s">
        <v>7050</v>
      </c>
      <c r="C5" t="s">
        <v>7273</v>
      </c>
      <c r="D5" s="21" t="s">
        <v>4046</v>
      </c>
      <c r="F5" s="63" t="s">
        <v>7294</v>
      </c>
      <c r="G5" s="21" t="s">
        <v>7287</v>
      </c>
      <c r="H5">
        <v>1907</v>
      </c>
    </row>
    <row r="6" spans="1:9" x14ac:dyDescent="0.2">
      <c r="A6" s="147" t="s">
        <v>7447</v>
      </c>
      <c r="B6" s="71" t="s">
        <v>7448</v>
      </c>
      <c r="C6" t="s">
        <v>7449</v>
      </c>
      <c r="D6" s="21" t="s">
        <v>4046</v>
      </c>
      <c r="F6" s="63" t="s">
        <v>7450</v>
      </c>
      <c r="G6" s="21" t="s">
        <v>7451</v>
      </c>
    </row>
    <row r="7" spans="1:9" x14ac:dyDescent="0.2">
      <c r="A7" s="147" t="s">
        <v>7044</v>
      </c>
      <c r="B7" s="71" t="s">
        <v>7045</v>
      </c>
      <c r="C7" t="s">
        <v>7046</v>
      </c>
      <c r="D7" s="21" t="s">
        <v>4046</v>
      </c>
      <c r="F7" s="63" t="s">
        <v>7295</v>
      </c>
      <c r="G7" s="81" t="s">
        <v>7047</v>
      </c>
      <c r="H7">
        <v>1927</v>
      </c>
      <c r="I7" s="223"/>
    </row>
    <row r="8" spans="1:9" x14ac:dyDescent="0.2">
      <c r="A8" s="147" t="s">
        <v>556</v>
      </c>
      <c r="B8" s="71" t="s">
        <v>892</v>
      </c>
      <c r="C8" t="s">
        <v>2888</v>
      </c>
      <c r="D8" s="21" t="s">
        <v>4046</v>
      </c>
      <c r="F8" s="63" t="s">
        <v>892</v>
      </c>
      <c r="G8" s="63" t="s">
        <v>4642</v>
      </c>
    </row>
    <row r="9" spans="1:9" x14ac:dyDescent="0.2">
      <c r="A9" s="147" t="s">
        <v>567</v>
      </c>
      <c r="B9" s="71" t="s">
        <v>1322</v>
      </c>
      <c r="C9" t="s">
        <v>2889</v>
      </c>
      <c r="D9" s="21" t="s">
        <v>4046</v>
      </c>
      <c r="F9" s="63" t="s">
        <v>1322</v>
      </c>
      <c r="G9" s="63" t="s">
        <v>7282</v>
      </c>
    </row>
    <row r="10" spans="1:9" x14ac:dyDescent="0.2">
      <c r="A10" s="147" t="s">
        <v>568</v>
      </c>
      <c r="B10" s="71" t="s">
        <v>1323</v>
      </c>
      <c r="C10" t="s">
        <v>2890</v>
      </c>
      <c r="D10" s="21" t="s">
        <v>4046</v>
      </c>
      <c r="F10" s="63" t="s">
        <v>1323</v>
      </c>
      <c r="G10" s="63" t="s">
        <v>4645</v>
      </c>
    </row>
    <row r="11" spans="1:9" x14ac:dyDescent="0.2">
      <c r="A11" s="147" t="s">
        <v>4648</v>
      </c>
      <c r="B11" s="71" t="s">
        <v>1324</v>
      </c>
      <c r="C11" t="s">
        <v>2891</v>
      </c>
      <c r="D11" s="21" t="s">
        <v>4046</v>
      </c>
      <c r="F11" s="63" t="s">
        <v>1324</v>
      </c>
      <c r="G11" s="63" t="s">
        <v>7281</v>
      </c>
    </row>
    <row r="12" spans="1:9" x14ac:dyDescent="0.2">
      <c r="A12" s="148" t="s">
        <v>6</v>
      </c>
      <c r="B12" s="145" t="s">
        <v>1466</v>
      </c>
      <c r="C12" t="s">
        <v>5126</v>
      </c>
      <c r="D12" s="21" t="s">
        <v>4046</v>
      </c>
      <c r="F12" s="63" t="s">
        <v>1466</v>
      </c>
    </row>
    <row r="13" spans="1:9" x14ac:dyDescent="0.2">
      <c r="A13" s="149" t="s">
        <v>7</v>
      </c>
      <c r="B13" s="66" t="s">
        <v>1325</v>
      </c>
      <c r="C13" t="s">
        <v>7054</v>
      </c>
      <c r="D13" s="21" t="s">
        <v>4046</v>
      </c>
      <c r="F13" s="63" t="s">
        <v>1325</v>
      </c>
      <c r="G13" s="63" t="s">
        <v>4643</v>
      </c>
    </row>
    <row r="14" spans="1:9" x14ac:dyDescent="0.2">
      <c r="A14" s="149" t="s">
        <v>9</v>
      </c>
      <c r="B14" s="66" t="s">
        <v>1326</v>
      </c>
      <c r="C14" s="81">
        <v>300</v>
      </c>
      <c r="D14" s="21" t="s">
        <v>4046</v>
      </c>
      <c r="F14" s="63" t="s">
        <v>1326</v>
      </c>
      <c r="G14" s="63" t="s">
        <v>4644</v>
      </c>
    </row>
    <row r="15" spans="1:9" x14ac:dyDescent="0.2">
      <c r="A15" s="150" t="s">
        <v>7055</v>
      </c>
      <c r="B15" s="68" t="s">
        <v>7056</v>
      </c>
      <c r="C15" t="s">
        <v>7274</v>
      </c>
      <c r="D15" s="146" t="s">
        <v>6311</v>
      </c>
      <c r="E15" s="146"/>
      <c r="F15" s="63" t="s">
        <v>7056</v>
      </c>
      <c r="G15" s="63" t="s">
        <v>7283</v>
      </c>
    </row>
    <row r="16" spans="1:9" x14ac:dyDescent="0.2">
      <c r="A16" s="151" t="s">
        <v>899</v>
      </c>
      <c r="B16" s="70" t="s">
        <v>3585</v>
      </c>
      <c r="D16" s="21" t="s">
        <v>4046</v>
      </c>
      <c r="F16" s="63" t="s">
        <v>3585</v>
      </c>
      <c r="G16" s="63" t="s">
        <v>7284</v>
      </c>
    </row>
    <row r="17" spans="1:9" x14ac:dyDescent="0.2">
      <c r="A17" s="151" t="s">
        <v>1467</v>
      </c>
      <c r="B17" s="70" t="s">
        <v>7057</v>
      </c>
      <c r="D17" s="21" t="s">
        <v>4046</v>
      </c>
      <c r="F17" s="63" t="s">
        <v>7057</v>
      </c>
      <c r="G17" s="63" t="s">
        <v>7285</v>
      </c>
    </row>
    <row r="18" spans="1:9" x14ac:dyDescent="0.2">
      <c r="A18" s="148" t="s">
        <v>7058</v>
      </c>
      <c r="B18" s="145" t="s">
        <v>7059</v>
      </c>
      <c r="D18" s="146" t="s">
        <v>6311</v>
      </c>
      <c r="E18" s="146"/>
      <c r="F18" s="63" t="s">
        <v>7059</v>
      </c>
    </row>
    <row r="19" spans="1:9" x14ac:dyDescent="0.2">
      <c r="A19" s="150" t="s">
        <v>898</v>
      </c>
      <c r="B19" s="68" t="s">
        <v>3586</v>
      </c>
      <c r="C19" t="s">
        <v>2892</v>
      </c>
      <c r="D19" s="21" t="s">
        <v>4046</v>
      </c>
      <c r="F19" s="63" t="s">
        <v>3586</v>
      </c>
      <c r="G19" t="s">
        <v>7288</v>
      </c>
    </row>
    <row r="20" spans="1:9" x14ac:dyDescent="0.2">
      <c r="A20" s="150" t="s">
        <v>6145</v>
      </c>
      <c r="B20" s="68" t="s">
        <v>6144</v>
      </c>
      <c r="C20" t="s">
        <v>7275</v>
      </c>
      <c r="D20" s="21" t="s">
        <v>4046</v>
      </c>
      <c r="F20" s="63" t="s">
        <v>7297</v>
      </c>
    </row>
    <row r="21" spans="1:9" x14ac:dyDescent="0.2">
      <c r="A21" s="150" t="s">
        <v>7060</v>
      </c>
      <c r="B21" s="68" t="s">
        <v>7061</v>
      </c>
      <c r="C21" t="s">
        <v>7276</v>
      </c>
      <c r="D21" s="21" t="s">
        <v>4046</v>
      </c>
      <c r="F21" s="63" t="s">
        <v>7061</v>
      </c>
    </row>
    <row r="22" spans="1:9" x14ac:dyDescent="0.2">
      <c r="A22" s="152" t="s">
        <v>10</v>
      </c>
      <c r="B22" s="69" t="s">
        <v>8</v>
      </c>
      <c r="C22" t="s">
        <v>2893</v>
      </c>
      <c r="D22" s="21" t="s">
        <v>4046</v>
      </c>
      <c r="F22" s="63" t="s">
        <v>8</v>
      </c>
    </row>
    <row r="23" spans="1:9" x14ac:dyDescent="0.2">
      <c r="A23" s="147" t="s">
        <v>897</v>
      </c>
      <c r="B23" s="67" t="s">
        <v>1327</v>
      </c>
      <c r="C23" t="s">
        <v>2894</v>
      </c>
      <c r="E23" s="21" t="s">
        <v>4046</v>
      </c>
      <c r="F23" s="63" t="s">
        <v>1327</v>
      </c>
      <c r="G23" s="63" t="s">
        <v>887</v>
      </c>
      <c r="H23">
        <v>107</v>
      </c>
      <c r="I23" s="321" t="s">
        <v>6227</v>
      </c>
    </row>
    <row r="24" spans="1:9" x14ac:dyDescent="0.2">
      <c r="A24" s="147" t="s">
        <v>558</v>
      </c>
      <c r="B24" s="67" t="s">
        <v>1328</v>
      </c>
      <c r="C24" t="s">
        <v>2895</v>
      </c>
      <c r="E24" s="21" t="s">
        <v>4046</v>
      </c>
      <c r="F24" s="63" t="s">
        <v>1328</v>
      </c>
      <c r="G24" s="63" t="s">
        <v>3744</v>
      </c>
      <c r="H24">
        <v>103</v>
      </c>
    </row>
    <row r="25" spans="1:9" x14ac:dyDescent="0.2">
      <c r="A25" s="147" t="s">
        <v>11</v>
      </c>
      <c r="B25" s="67" t="s">
        <v>4646</v>
      </c>
      <c r="C25" t="s">
        <v>2896</v>
      </c>
      <c r="E25" s="21" t="s">
        <v>4046</v>
      </c>
      <c r="F25" s="63" t="s">
        <v>4646</v>
      </c>
      <c r="G25" s="63" t="s">
        <v>888</v>
      </c>
      <c r="H25" s="72">
        <v>104</v>
      </c>
    </row>
    <row r="26" spans="1:9" x14ac:dyDescent="0.2">
      <c r="A26" s="147" t="s">
        <v>554</v>
      </c>
      <c r="B26" s="67" t="s">
        <v>1329</v>
      </c>
      <c r="C26" t="s">
        <v>2897</v>
      </c>
      <c r="E26" s="21" t="s">
        <v>4046</v>
      </c>
      <c r="F26" s="63" t="s">
        <v>1329</v>
      </c>
      <c r="G26" s="63" t="s">
        <v>3745</v>
      </c>
      <c r="H26">
        <v>102</v>
      </c>
    </row>
    <row r="27" spans="1:9" x14ac:dyDescent="0.2">
      <c r="A27" s="147" t="s">
        <v>4649</v>
      </c>
      <c r="B27" s="67" t="s">
        <v>1330</v>
      </c>
      <c r="C27" t="s">
        <v>2898</v>
      </c>
      <c r="D27" s="21" t="s">
        <v>4046</v>
      </c>
      <c r="F27" s="63" t="s">
        <v>1330</v>
      </c>
      <c r="G27" s="63" t="s">
        <v>4647</v>
      </c>
      <c r="H27">
        <v>1807</v>
      </c>
    </row>
    <row r="28" spans="1:9" x14ac:dyDescent="0.2">
      <c r="A28" s="147" t="s">
        <v>559</v>
      </c>
      <c r="B28" s="67" t="s">
        <v>1331</v>
      </c>
      <c r="C28" t="s">
        <v>2899</v>
      </c>
      <c r="E28" s="21" t="s">
        <v>4046</v>
      </c>
      <c r="F28" s="63" t="s">
        <v>1331</v>
      </c>
      <c r="G28" s="63" t="s">
        <v>889</v>
      </c>
      <c r="H28">
        <v>101</v>
      </c>
    </row>
    <row r="29" spans="1:9" x14ac:dyDescent="0.2">
      <c r="A29" s="221" t="s">
        <v>7063</v>
      </c>
      <c r="B29" s="222" t="s">
        <v>7065</v>
      </c>
      <c r="C29" t="s">
        <v>7272</v>
      </c>
      <c r="D29" s="21" t="s">
        <v>4046</v>
      </c>
      <c r="F29" s="63" t="s">
        <v>7065</v>
      </c>
    </row>
    <row r="30" spans="1:9" x14ac:dyDescent="0.2">
      <c r="A30" s="221">
        <v>975</v>
      </c>
      <c r="B30" s="222" t="s">
        <v>3587</v>
      </c>
      <c r="C30" t="s">
        <v>7271</v>
      </c>
      <c r="D30" s="146" t="s">
        <v>6311</v>
      </c>
      <c r="E30" s="146"/>
      <c r="F30" s="63" t="s">
        <v>7296</v>
      </c>
      <c r="G30" t="s">
        <v>7289</v>
      </c>
    </row>
    <row r="31" spans="1:9" x14ac:dyDescent="0.2">
      <c r="A31" s="221" t="s">
        <v>7269</v>
      </c>
      <c r="B31" s="319" t="s">
        <v>7270</v>
      </c>
      <c r="D31" s="146" t="s">
        <v>6311</v>
      </c>
      <c r="E31" s="146"/>
      <c r="F31" s="63" t="s">
        <v>7270</v>
      </c>
      <c r="G31" t="s">
        <v>7290</v>
      </c>
    </row>
    <row r="32" spans="1:9" x14ac:dyDescent="0.2">
      <c r="A32" s="152">
        <v>990</v>
      </c>
      <c r="B32" s="320" t="s">
        <v>7291</v>
      </c>
      <c r="C32" t="s">
        <v>2900</v>
      </c>
      <c r="D32" s="146" t="s">
        <v>6311</v>
      </c>
      <c r="E32" s="146"/>
      <c r="F32" s="63" t="s">
        <v>7291</v>
      </c>
      <c r="G32" t="s">
        <v>7280</v>
      </c>
    </row>
    <row r="37" spans="1:9" x14ac:dyDescent="0.2">
      <c r="A37" s="216" t="s">
        <v>7079</v>
      </c>
    </row>
    <row r="38" spans="1:9" x14ac:dyDescent="0.2">
      <c r="A38" s="48" t="s">
        <v>7073</v>
      </c>
      <c r="B38" t="s">
        <v>7075</v>
      </c>
      <c r="C38" t="s">
        <v>7073</v>
      </c>
      <c r="D38" s="146" t="s">
        <v>6311</v>
      </c>
      <c r="E38" s="146"/>
      <c r="I38" t="s">
        <v>7077</v>
      </c>
    </row>
    <row r="39" spans="1:9" x14ac:dyDescent="0.2">
      <c r="A39" s="48" t="s">
        <v>7074</v>
      </c>
      <c r="B39" t="s">
        <v>7076</v>
      </c>
      <c r="C39" t="s">
        <v>7074</v>
      </c>
      <c r="D39" s="146" t="s">
        <v>6311</v>
      </c>
      <c r="E39" s="146"/>
      <c r="I39" t="s">
        <v>7078</v>
      </c>
    </row>
    <row r="43" spans="1:9" x14ac:dyDescent="0.2">
      <c r="A43" s="216" t="s">
        <v>7064</v>
      </c>
    </row>
    <row r="44" spans="1:9" x14ac:dyDescent="0.2">
      <c r="A44" s="217" t="s">
        <v>6338</v>
      </c>
      <c r="B44" t="s">
        <v>6339</v>
      </c>
      <c r="D44" s="219" t="s">
        <v>6311</v>
      </c>
      <c r="E44" s="219"/>
      <c r="F44" t="s">
        <v>7062</v>
      </c>
    </row>
    <row r="45" spans="1:9" s="218" customFormat="1" x14ac:dyDescent="0.2">
      <c r="A45" s="217">
        <v>875</v>
      </c>
      <c r="B45" s="215" t="s">
        <v>7068</v>
      </c>
      <c r="C45" s="218" t="s">
        <v>4045</v>
      </c>
      <c r="D45" s="219" t="s">
        <v>6311</v>
      </c>
      <c r="E45" s="219"/>
      <c r="F45" s="220" t="s">
        <v>7071</v>
      </c>
    </row>
    <row r="46" spans="1:9" x14ac:dyDescent="0.2">
      <c r="A46" s="48" t="s">
        <v>7066</v>
      </c>
      <c r="B46" t="s">
        <v>7067</v>
      </c>
      <c r="D46" s="219" t="s">
        <v>6311</v>
      </c>
      <c r="E46" s="219"/>
      <c r="F46" s="220" t="s">
        <v>7071</v>
      </c>
    </row>
    <row r="47" spans="1:9" x14ac:dyDescent="0.2">
      <c r="A47" s="48" t="s">
        <v>7069</v>
      </c>
      <c r="B47" t="s">
        <v>7070</v>
      </c>
      <c r="D47" s="219" t="s">
        <v>6311</v>
      </c>
      <c r="E47" s="219"/>
      <c r="F47" s="220" t="s">
        <v>7071</v>
      </c>
    </row>
    <row r="48" spans="1:9" x14ac:dyDescent="0.2">
      <c r="A48" s="217">
        <v>890</v>
      </c>
      <c r="B48" s="215" t="s">
        <v>7072</v>
      </c>
      <c r="C48" t="s">
        <v>4044</v>
      </c>
      <c r="D48" s="146" t="s">
        <v>6311</v>
      </c>
      <c r="E48" s="146"/>
      <c r="F48" s="220" t="s">
        <v>7071</v>
      </c>
    </row>
  </sheetData>
  <phoneticPr fontId="3" type="noConversion"/>
  <pageMargins left="0.2" right="0.21" top="1" bottom="1" header="0.5" footer="0.5"/>
  <pageSetup orientation="landscape" horizontalDpi="200" verticalDpi="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outlinePr summaryBelow="0"/>
  </sheetPr>
  <dimension ref="A1:M1079"/>
  <sheetViews>
    <sheetView tabSelected="1" zoomScale="84" zoomScaleNormal="84" workbookViewId="0">
      <pane ySplit="1" topLeftCell="A5" activePane="bottomLeft" state="frozen"/>
      <selection pane="bottomLeft" activeCell="A26" sqref="A26"/>
    </sheetView>
  </sheetViews>
  <sheetFormatPr defaultRowHeight="13.5" customHeight="1" outlineLevelRow="7" outlineLevelCol="1" x14ac:dyDescent="0.25"/>
  <cols>
    <col min="1" max="1" width="16.5703125" style="339" bestFit="1" customWidth="1"/>
    <col min="2" max="2" width="12" style="339" hidden="1" customWidth="1" outlineLevel="1"/>
    <col min="3" max="3" width="11.85546875" style="339" hidden="1" customWidth="1" outlineLevel="1"/>
    <col min="4" max="4" width="16.28515625" style="337" customWidth="1" collapsed="1"/>
    <col min="5" max="5" width="62.42578125" style="379" bestFit="1" customWidth="1"/>
    <col min="6" max="6" width="97" style="339" customWidth="1"/>
    <col min="7" max="7" width="15.7109375" style="340" bestFit="1" customWidth="1"/>
    <col min="8" max="8" width="33.7109375" style="339" customWidth="1"/>
    <col min="9" max="9" width="13.7109375" style="339" bestFit="1" customWidth="1"/>
    <col min="10" max="10" width="43" style="339" bestFit="1" customWidth="1"/>
    <col min="11" max="12" width="9.140625" style="339"/>
    <col min="13" max="13" width="44" style="339" bestFit="1" customWidth="1"/>
    <col min="14" max="16384" width="9.140625" style="339"/>
  </cols>
  <sheetData>
    <row r="1" spans="1:12" s="330" customFormat="1" ht="13.5" customHeight="1" x14ac:dyDescent="0.2">
      <c r="A1" s="330" t="s">
        <v>8196</v>
      </c>
      <c r="B1" s="330" t="s">
        <v>7321</v>
      </c>
      <c r="C1" s="330" t="s">
        <v>7943</v>
      </c>
      <c r="D1" s="330" t="s">
        <v>7944</v>
      </c>
      <c r="E1" s="330" t="s">
        <v>7947</v>
      </c>
      <c r="F1" s="330" t="s">
        <v>7948</v>
      </c>
      <c r="G1" s="421" t="s">
        <v>7945</v>
      </c>
      <c r="H1" s="330" t="s">
        <v>7946</v>
      </c>
      <c r="I1" s="331" t="s">
        <v>7949</v>
      </c>
      <c r="J1" s="330" t="s">
        <v>7950</v>
      </c>
    </row>
    <row r="2" spans="1:12" ht="13.5" customHeight="1" x14ac:dyDescent="0.25">
      <c r="B2" s="339" t="s">
        <v>7316</v>
      </c>
      <c r="C2" s="339" t="s">
        <v>7459</v>
      </c>
      <c r="D2" s="332" t="s">
        <v>6567</v>
      </c>
      <c r="E2" s="333" t="s">
        <v>5120</v>
      </c>
    </row>
    <row r="3" spans="1:12" ht="13.5" customHeight="1" outlineLevel="1" x14ac:dyDescent="0.25">
      <c r="A3" s="397" t="s">
        <v>8099</v>
      </c>
      <c r="B3" s="339" t="s">
        <v>7316</v>
      </c>
      <c r="C3" s="339" t="s">
        <v>7459</v>
      </c>
      <c r="D3" s="332" t="s">
        <v>3841</v>
      </c>
      <c r="E3" s="333" t="s">
        <v>1134</v>
      </c>
    </row>
    <row r="4" spans="1:12" ht="13.5" customHeight="1" outlineLevel="2" x14ac:dyDescent="0.25">
      <c r="A4" s="397" t="s">
        <v>8099</v>
      </c>
      <c r="B4" s="339" t="s">
        <v>7316</v>
      </c>
      <c r="C4" s="339" t="s">
        <v>7459</v>
      </c>
      <c r="D4" s="332" t="s">
        <v>3842</v>
      </c>
      <c r="E4" s="334" t="s">
        <v>2682</v>
      </c>
    </row>
    <row r="5" spans="1:12" ht="13.5" customHeight="1" outlineLevel="3" x14ac:dyDescent="0.25">
      <c r="A5" s="397" t="s">
        <v>8099</v>
      </c>
      <c r="B5" s="339" t="s">
        <v>7316</v>
      </c>
      <c r="C5" s="339" t="s">
        <v>7459</v>
      </c>
      <c r="D5" s="332" t="s">
        <v>3843</v>
      </c>
      <c r="E5" s="335" t="s">
        <v>3751</v>
      </c>
    </row>
    <row r="6" spans="1:12" ht="13.5" customHeight="1" outlineLevel="4" x14ac:dyDescent="0.25">
      <c r="A6" s="397" t="s">
        <v>8099</v>
      </c>
      <c r="B6" s="339" t="s">
        <v>7316</v>
      </c>
      <c r="C6" s="339" t="s">
        <v>7459</v>
      </c>
      <c r="D6" s="332" t="s">
        <v>3844</v>
      </c>
      <c r="E6" s="336" t="s">
        <v>3746</v>
      </c>
    </row>
    <row r="7" spans="1:12" ht="13.5" customHeight="1" outlineLevel="5" x14ac:dyDescent="0.25">
      <c r="A7" s="397" t="s">
        <v>8099</v>
      </c>
      <c r="B7" s="339" t="s">
        <v>7317</v>
      </c>
      <c r="C7" s="339" t="s">
        <v>7317</v>
      </c>
      <c r="D7" s="337" t="s">
        <v>3259</v>
      </c>
      <c r="E7" s="338" t="s">
        <v>7461</v>
      </c>
      <c r="I7" s="342"/>
      <c r="J7" s="342"/>
      <c r="K7" s="342"/>
      <c r="L7" s="342"/>
    </row>
    <row r="8" spans="1:12" ht="13.5" customHeight="1" outlineLevel="5" x14ac:dyDescent="0.25">
      <c r="A8" s="397" t="s">
        <v>8099</v>
      </c>
      <c r="B8" s="339" t="s">
        <v>7317</v>
      </c>
      <c r="C8" s="339" t="s">
        <v>7317</v>
      </c>
      <c r="D8" s="337" t="s">
        <v>2054</v>
      </c>
      <c r="E8" s="338" t="s">
        <v>7462</v>
      </c>
      <c r="I8" s="342"/>
      <c r="J8" s="342"/>
      <c r="K8" s="342"/>
      <c r="L8" s="342"/>
    </row>
    <row r="9" spans="1:12" ht="13.5" customHeight="1" outlineLevel="5" x14ac:dyDescent="0.25">
      <c r="A9" s="397" t="s">
        <v>8099</v>
      </c>
      <c r="B9" s="339" t="s">
        <v>7317</v>
      </c>
      <c r="C9" s="339" t="s">
        <v>7317</v>
      </c>
      <c r="D9" s="337" t="s">
        <v>6038</v>
      </c>
      <c r="E9" s="338" t="s">
        <v>7463</v>
      </c>
      <c r="I9" s="342"/>
      <c r="J9" s="342"/>
      <c r="K9" s="342"/>
      <c r="L9" s="342"/>
    </row>
    <row r="10" spans="1:12" ht="13.5" customHeight="1" outlineLevel="5" x14ac:dyDescent="0.25">
      <c r="A10" s="397" t="s">
        <v>8099</v>
      </c>
      <c r="B10" s="339" t="s">
        <v>7317</v>
      </c>
      <c r="C10" s="339" t="s">
        <v>7317</v>
      </c>
      <c r="D10" s="337" t="s">
        <v>6039</v>
      </c>
      <c r="E10" s="338" t="s">
        <v>7464</v>
      </c>
      <c r="I10" s="342"/>
      <c r="J10" s="342"/>
      <c r="K10" s="342"/>
      <c r="L10" s="342"/>
    </row>
    <row r="11" spans="1:12" ht="13.5" customHeight="1" outlineLevel="5" x14ac:dyDescent="0.25">
      <c r="A11" s="397" t="s">
        <v>8099</v>
      </c>
      <c r="B11" s="339" t="s">
        <v>7317</v>
      </c>
      <c r="C11" s="339" t="s">
        <v>7317</v>
      </c>
      <c r="D11" s="337" t="s">
        <v>7186</v>
      </c>
      <c r="E11" s="338" t="s">
        <v>7465</v>
      </c>
      <c r="I11" s="342"/>
      <c r="J11" s="342"/>
      <c r="K11" s="342"/>
      <c r="L11" s="342"/>
    </row>
    <row r="12" spans="1:12" ht="13.5" customHeight="1" outlineLevel="5" x14ac:dyDescent="0.25">
      <c r="A12" s="397" t="s">
        <v>8099</v>
      </c>
      <c r="B12" s="339" t="s">
        <v>7317</v>
      </c>
      <c r="C12" s="339" t="s">
        <v>7317</v>
      </c>
      <c r="D12" s="337" t="s">
        <v>3260</v>
      </c>
      <c r="E12" s="338" t="s">
        <v>7466</v>
      </c>
      <c r="I12" s="342"/>
      <c r="J12" s="342"/>
      <c r="K12" s="342"/>
      <c r="L12" s="342"/>
    </row>
    <row r="13" spans="1:12" ht="13.5" customHeight="1" outlineLevel="5" x14ac:dyDescent="0.25">
      <c r="A13" s="397" t="s">
        <v>8099</v>
      </c>
      <c r="B13" s="339" t="s">
        <v>7317</v>
      </c>
      <c r="C13" s="339" t="s">
        <v>7317</v>
      </c>
      <c r="D13" s="337" t="s">
        <v>2053</v>
      </c>
      <c r="E13" s="338" t="s">
        <v>7467</v>
      </c>
      <c r="I13" s="342"/>
      <c r="J13" s="342"/>
      <c r="K13" s="342"/>
      <c r="L13" s="342"/>
    </row>
    <row r="14" spans="1:12" ht="13.5" customHeight="1" outlineLevel="5" x14ac:dyDescent="0.25">
      <c r="A14" s="397" t="s">
        <v>8099</v>
      </c>
      <c r="B14" s="339" t="s">
        <v>7317</v>
      </c>
      <c r="C14" s="339" t="s">
        <v>7317</v>
      </c>
      <c r="D14" s="337" t="s">
        <v>3261</v>
      </c>
      <c r="E14" s="338" t="s">
        <v>2058</v>
      </c>
      <c r="I14" s="342"/>
      <c r="J14" s="342"/>
      <c r="K14" s="342"/>
      <c r="L14" s="342"/>
    </row>
    <row r="15" spans="1:12" ht="13.5" customHeight="1" outlineLevel="5" x14ac:dyDescent="0.25">
      <c r="A15" s="397" t="s">
        <v>8099</v>
      </c>
      <c r="B15" s="339" t="s">
        <v>7317</v>
      </c>
      <c r="C15" s="339" t="s">
        <v>7317</v>
      </c>
      <c r="D15" s="337" t="s">
        <v>3260</v>
      </c>
      <c r="E15" s="338" t="s">
        <v>7466</v>
      </c>
      <c r="I15" s="342"/>
      <c r="J15" s="342"/>
      <c r="K15" s="342"/>
      <c r="L15" s="342"/>
    </row>
    <row r="16" spans="1:12" ht="13.5" customHeight="1" outlineLevel="5" x14ac:dyDescent="0.25">
      <c r="A16" s="397" t="s">
        <v>8099</v>
      </c>
      <c r="B16" s="339" t="s">
        <v>7317</v>
      </c>
      <c r="C16" s="339" t="s">
        <v>7317</v>
      </c>
      <c r="D16" s="337" t="s">
        <v>545</v>
      </c>
      <c r="E16" s="338" t="s">
        <v>2057</v>
      </c>
      <c r="I16" s="342"/>
      <c r="J16" s="342"/>
      <c r="K16" s="342"/>
      <c r="L16" s="342"/>
    </row>
    <row r="17" spans="1:12" ht="13.5" customHeight="1" outlineLevel="5" x14ac:dyDescent="0.25">
      <c r="A17" s="397" t="s">
        <v>8099</v>
      </c>
      <c r="B17" s="339" t="s">
        <v>7317</v>
      </c>
      <c r="C17" s="339" t="s">
        <v>7317</v>
      </c>
      <c r="D17" s="337" t="s">
        <v>546</v>
      </c>
      <c r="E17" s="338" t="s">
        <v>2055</v>
      </c>
      <c r="I17" s="342"/>
      <c r="J17" s="342"/>
      <c r="K17" s="342"/>
      <c r="L17" s="342"/>
    </row>
    <row r="18" spans="1:12" ht="13.5" customHeight="1" outlineLevel="5" x14ac:dyDescent="0.25">
      <c r="A18" s="397" t="s">
        <v>8099</v>
      </c>
      <c r="B18" s="339" t="s">
        <v>7317</v>
      </c>
      <c r="C18" s="339" t="s">
        <v>7317</v>
      </c>
      <c r="D18" s="337" t="s">
        <v>547</v>
      </c>
      <c r="E18" s="338" t="s">
        <v>2059</v>
      </c>
      <c r="I18" s="342"/>
      <c r="J18" s="342"/>
      <c r="K18" s="342"/>
      <c r="L18" s="342"/>
    </row>
    <row r="19" spans="1:12" ht="13.5" customHeight="1" outlineLevel="5" x14ac:dyDescent="0.25">
      <c r="A19" s="397" t="s">
        <v>8099</v>
      </c>
      <c r="B19" s="339" t="s">
        <v>7317</v>
      </c>
      <c r="C19" s="339" t="s">
        <v>7317</v>
      </c>
      <c r="D19" s="337" t="s">
        <v>3262</v>
      </c>
      <c r="E19" s="338" t="s">
        <v>5119</v>
      </c>
      <c r="I19" s="342"/>
      <c r="J19" s="342"/>
      <c r="K19" s="342"/>
      <c r="L19" s="342"/>
    </row>
    <row r="20" spans="1:12" ht="13.5" customHeight="1" outlineLevel="5" x14ac:dyDescent="0.25">
      <c r="A20" s="397" t="s">
        <v>8099</v>
      </c>
      <c r="B20" s="339" t="s">
        <v>7317</v>
      </c>
      <c r="C20" s="339" t="s">
        <v>7317</v>
      </c>
      <c r="D20" s="337" t="s">
        <v>6126</v>
      </c>
      <c r="E20" s="338" t="s">
        <v>6127</v>
      </c>
      <c r="I20" s="342"/>
      <c r="J20" s="342"/>
      <c r="K20" s="342"/>
      <c r="L20" s="342"/>
    </row>
    <row r="21" spans="1:12" ht="13.5" customHeight="1" outlineLevel="4" x14ac:dyDescent="0.25">
      <c r="A21" s="397" t="s">
        <v>8099</v>
      </c>
      <c r="B21" s="339" t="s">
        <v>7316</v>
      </c>
      <c r="C21" s="339" t="s">
        <v>7459</v>
      </c>
      <c r="D21" s="332" t="s">
        <v>3845</v>
      </c>
      <c r="E21" s="343" t="s">
        <v>752</v>
      </c>
      <c r="I21" s="342"/>
      <c r="J21" s="342"/>
      <c r="K21" s="342"/>
      <c r="L21" s="342"/>
    </row>
    <row r="22" spans="1:12" ht="13.5" customHeight="1" outlineLevel="5" x14ac:dyDescent="0.25">
      <c r="A22" s="397" t="s">
        <v>8099</v>
      </c>
      <c r="B22" s="339" t="s">
        <v>7317</v>
      </c>
      <c r="C22" s="339" t="s">
        <v>7317</v>
      </c>
      <c r="D22" s="337" t="s">
        <v>3749</v>
      </c>
      <c r="E22" s="338" t="s">
        <v>7469</v>
      </c>
      <c r="I22" s="342"/>
      <c r="J22" s="342"/>
      <c r="K22" s="342"/>
      <c r="L22" s="342"/>
    </row>
    <row r="23" spans="1:12" ht="13.5" customHeight="1" outlineLevel="5" x14ac:dyDescent="0.25">
      <c r="A23" s="397" t="s">
        <v>8099</v>
      </c>
      <c r="B23" s="339" t="s">
        <v>7317</v>
      </c>
      <c r="C23" s="339" t="s">
        <v>7317</v>
      </c>
      <c r="D23" s="337" t="s">
        <v>3750</v>
      </c>
      <c r="E23" s="338" t="s">
        <v>7470</v>
      </c>
      <c r="I23" s="342"/>
      <c r="J23" s="342"/>
      <c r="K23" s="342"/>
      <c r="L23" s="342"/>
    </row>
    <row r="24" spans="1:12" ht="13.5" customHeight="1" outlineLevel="5" x14ac:dyDescent="0.25">
      <c r="A24" s="397" t="s">
        <v>8099</v>
      </c>
      <c r="B24" s="339" t="s">
        <v>7317</v>
      </c>
      <c r="C24" s="339" t="s">
        <v>7317</v>
      </c>
      <c r="D24" s="337" t="s">
        <v>5457</v>
      </c>
      <c r="E24" s="338" t="s">
        <v>7471</v>
      </c>
      <c r="I24" s="342"/>
      <c r="J24" s="342"/>
      <c r="K24" s="342"/>
      <c r="L24" s="342"/>
    </row>
    <row r="25" spans="1:12" ht="13.5" customHeight="1" outlineLevel="5" x14ac:dyDescent="0.25">
      <c r="A25" s="397" t="s">
        <v>8099</v>
      </c>
      <c r="B25" s="339" t="s">
        <v>7317</v>
      </c>
      <c r="C25" s="339" t="s">
        <v>7317</v>
      </c>
      <c r="D25" s="337" t="s">
        <v>4953</v>
      </c>
      <c r="E25" s="338" t="s">
        <v>7472</v>
      </c>
      <c r="I25" s="342"/>
      <c r="J25" s="342"/>
      <c r="K25" s="342"/>
      <c r="L25" s="342"/>
    </row>
    <row r="26" spans="1:12" ht="13.5" customHeight="1" outlineLevel="5" x14ac:dyDescent="0.25">
      <c r="A26" s="339" t="s">
        <v>8100</v>
      </c>
      <c r="B26" s="339" t="s">
        <v>7317</v>
      </c>
      <c r="C26" s="339" t="s">
        <v>7317</v>
      </c>
      <c r="D26" s="337" t="s">
        <v>7468</v>
      </c>
      <c r="E26" s="338" t="s">
        <v>7473</v>
      </c>
      <c r="I26" s="342"/>
      <c r="J26" s="342"/>
      <c r="K26" s="342"/>
      <c r="L26" s="342"/>
    </row>
    <row r="27" spans="1:12" ht="13.5" customHeight="1" outlineLevel="4" x14ac:dyDescent="0.25">
      <c r="A27" s="397" t="s">
        <v>7820</v>
      </c>
      <c r="B27" s="339" t="s">
        <v>7316</v>
      </c>
      <c r="C27" s="339" t="s">
        <v>7318</v>
      </c>
      <c r="D27" s="344" t="s">
        <v>4695</v>
      </c>
      <c r="E27" s="345" t="s">
        <v>4699</v>
      </c>
      <c r="I27" s="342"/>
      <c r="J27" s="342"/>
      <c r="K27" s="342"/>
      <c r="L27" s="342"/>
    </row>
    <row r="28" spans="1:12" ht="13.5" customHeight="1" outlineLevel="5" x14ac:dyDescent="0.25">
      <c r="A28" s="397" t="s">
        <v>7820</v>
      </c>
      <c r="B28" s="339" t="s">
        <v>7322</v>
      </c>
      <c r="C28" s="339" t="s">
        <v>7318</v>
      </c>
      <c r="D28" s="337" t="s">
        <v>4700</v>
      </c>
      <c r="E28" s="338" t="s">
        <v>2051</v>
      </c>
      <c r="I28" s="342"/>
      <c r="J28" s="342"/>
      <c r="K28" s="342"/>
      <c r="L28" s="342"/>
    </row>
    <row r="29" spans="1:12" ht="13.5" customHeight="1" outlineLevel="5" x14ac:dyDescent="0.25">
      <c r="A29" s="397" t="s">
        <v>7820</v>
      </c>
      <c r="B29" s="339" t="s">
        <v>7322</v>
      </c>
      <c r="C29" s="339" t="s">
        <v>7318</v>
      </c>
      <c r="D29" s="337" t="s">
        <v>4701</v>
      </c>
      <c r="E29" s="338" t="s">
        <v>4702</v>
      </c>
      <c r="I29" s="342"/>
      <c r="J29" s="342"/>
      <c r="K29" s="342"/>
      <c r="L29" s="342"/>
    </row>
    <row r="30" spans="1:12" ht="13.5" customHeight="1" outlineLevel="4" x14ac:dyDescent="0.25">
      <c r="A30" s="397" t="s">
        <v>8099</v>
      </c>
      <c r="B30" s="339" t="s">
        <v>7316</v>
      </c>
      <c r="C30" s="339" t="s">
        <v>7459</v>
      </c>
      <c r="D30" s="332" t="s">
        <v>3846</v>
      </c>
      <c r="E30" s="336" t="s">
        <v>3747</v>
      </c>
      <c r="I30" s="342"/>
      <c r="J30" s="342"/>
      <c r="K30" s="342"/>
      <c r="L30" s="342"/>
    </row>
    <row r="31" spans="1:12" ht="13.5" customHeight="1" outlineLevel="5" x14ac:dyDescent="0.25">
      <c r="A31" s="397" t="s">
        <v>8099</v>
      </c>
      <c r="B31" s="339" t="s">
        <v>7317</v>
      </c>
      <c r="C31" s="339" t="s">
        <v>7317</v>
      </c>
      <c r="D31" s="337" t="s">
        <v>3263</v>
      </c>
      <c r="E31" s="346" t="s">
        <v>1173</v>
      </c>
      <c r="I31" s="342"/>
      <c r="J31" s="342"/>
      <c r="K31" s="342"/>
      <c r="L31" s="342"/>
    </row>
    <row r="32" spans="1:12" ht="13.5" customHeight="1" outlineLevel="5" x14ac:dyDescent="0.25">
      <c r="A32" s="397" t="s">
        <v>7933</v>
      </c>
      <c r="B32" s="339" t="s">
        <v>7317</v>
      </c>
      <c r="C32" s="339" t="s">
        <v>7317</v>
      </c>
      <c r="D32" s="337" t="s">
        <v>3264</v>
      </c>
      <c r="E32" s="346" t="s">
        <v>1174</v>
      </c>
      <c r="I32" s="342"/>
      <c r="J32" s="342"/>
      <c r="K32" s="342"/>
      <c r="L32" s="342"/>
    </row>
    <row r="33" spans="1:12" ht="13.5" customHeight="1" outlineLevel="3" x14ac:dyDescent="0.25">
      <c r="A33" s="397" t="s">
        <v>8099</v>
      </c>
      <c r="B33" s="339" t="s">
        <v>7316</v>
      </c>
      <c r="C33" s="339" t="s">
        <v>7459</v>
      </c>
      <c r="D33" s="332" t="s">
        <v>3847</v>
      </c>
      <c r="E33" s="335" t="s">
        <v>753</v>
      </c>
      <c r="I33" s="342"/>
      <c r="J33" s="342"/>
      <c r="K33" s="342"/>
      <c r="L33" s="342"/>
    </row>
    <row r="34" spans="1:12" ht="13.5" customHeight="1" outlineLevel="4" x14ac:dyDescent="0.25">
      <c r="A34" s="397" t="s">
        <v>8099</v>
      </c>
      <c r="B34" s="339" t="s">
        <v>7317</v>
      </c>
      <c r="C34" s="339" t="s">
        <v>7317</v>
      </c>
      <c r="D34" s="337" t="s">
        <v>3784</v>
      </c>
      <c r="E34" s="347" t="s">
        <v>7474</v>
      </c>
      <c r="I34" s="342"/>
      <c r="J34" s="342"/>
      <c r="K34" s="342"/>
      <c r="L34" s="342"/>
    </row>
    <row r="35" spans="1:12" ht="13.5" customHeight="1" outlineLevel="4" x14ac:dyDescent="0.25">
      <c r="A35" s="397" t="s">
        <v>8099</v>
      </c>
      <c r="B35" s="339" t="s">
        <v>7317</v>
      </c>
      <c r="C35" s="339" t="s">
        <v>7317</v>
      </c>
      <c r="D35" s="337" t="s">
        <v>3265</v>
      </c>
      <c r="E35" s="347" t="s">
        <v>7475</v>
      </c>
      <c r="I35" s="342"/>
      <c r="J35" s="342"/>
      <c r="K35" s="342"/>
      <c r="L35" s="342"/>
    </row>
    <row r="36" spans="1:12" ht="13.5" customHeight="1" outlineLevel="4" x14ac:dyDescent="0.25">
      <c r="A36" s="397" t="s">
        <v>8099</v>
      </c>
      <c r="B36" s="339" t="s">
        <v>7317</v>
      </c>
      <c r="C36" s="339" t="s">
        <v>7317</v>
      </c>
      <c r="D36" s="337" t="s">
        <v>3266</v>
      </c>
      <c r="E36" s="347" t="s">
        <v>7476</v>
      </c>
      <c r="I36" s="342"/>
      <c r="J36" s="342"/>
      <c r="K36" s="387"/>
      <c r="L36" s="342"/>
    </row>
    <row r="37" spans="1:12" ht="13.5" customHeight="1" outlineLevel="4" x14ac:dyDescent="0.25">
      <c r="A37" s="397" t="s">
        <v>6503</v>
      </c>
      <c r="B37" s="339" t="s">
        <v>7317</v>
      </c>
      <c r="C37" s="339" t="s">
        <v>7317</v>
      </c>
      <c r="D37" s="337" t="s">
        <v>7982</v>
      </c>
      <c r="E37" s="347" t="s">
        <v>7983</v>
      </c>
      <c r="I37" s="342"/>
      <c r="J37" s="342"/>
      <c r="K37" s="387"/>
      <c r="L37" s="342"/>
    </row>
    <row r="38" spans="1:12" ht="13.5" customHeight="1" outlineLevel="4" x14ac:dyDescent="0.25">
      <c r="A38" s="397" t="s">
        <v>8099</v>
      </c>
      <c r="B38" s="339" t="s">
        <v>7317</v>
      </c>
      <c r="C38" s="339" t="s">
        <v>7317</v>
      </c>
      <c r="D38" s="337" t="s">
        <v>4982</v>
      </c>
      <c r="E38" s="347" t="s">
        <v>7477</v>
      </c>
      <c r="I38" s="342"/>
      <c r="J38" s="342"/>
      <c r="K38" s="387"/>
      <c r="L38" s="342"/>
    </row>
    <row r="39" spans="1:12" ht="13.5" customHeight="1" outlineLevel="4" x14ac:dyDescent="0.25">
      <c r="A39" s="339" t="s">
        <v>8101</v>
      </c>
      <c r="B39" s="339" t="s">
        <v>7317</v>
      </c>
      <c r="C39" s="339" t="s">
        <v>7317</v>
      </c>
      <c r="D39" s="339" t="s">
        <v>5872</v>
      </c>
      <c r="E39" s="348" t="s">
        <v>7479</v>
      </c>
      <c r="I39" s="342"/>
      <c r="J39" s="342"/>
      <c r="K39" s="387"/>
      <c r="L39" s="342"/>
    </row>
    <row r="40" spans="1:12" ht="13.5" customHeight="1" outlineLevel="4" x14ac:dyDescent="0.25">
      <c r="A40" s="339" t="s">
        <v>8102</v>
      </c>
      <c r="B40" s="339" t="s">
        <v>7317</v>
      </c>
      <c r="C40" s="339" t="s">
        <v>7317</v>
      </c>
      <c r="D40" s="339" t="s">
        <v>5880</v>
      </c>
      <c r="E40" s="347" t="s">
        <v>7478</v>
      </c>
      <c r="I40" s="342"/>
      <c r="J40" s="342"/>
      <c r="K40" s="387"/>
      <c r="L40" s="342"/>
    </row>
    <row r="41" spans="1:12" ht="13.5" customHeight="1" outlineLevel="3" x14ac:dyDescent="0.25">
      <c r="A41" s="397" t="s">
        <v>8099</v>
      </c>
      <c r="B41" s="339" t="s">
        <v>7316</v>
      </c>
      <c r="C41" s="339" t="s">
        <v>7459</v>
      </c>
      <c r="D41" s="332" t="s">
        <v>3848</v>
      </c>
      <c r="E41" s="335" t="s">
        <v>761</v>
      </c>
      <c r="I41" s="342"/>
      <c r="J41" s="342"/>
      <c r="K41" s="387"/>
      <c r="L41" s="342"/>
    </row>
    <row r="42" spans="1:12" ht="13.5" customHeight="1" outlineLevel="4" x14ac:dyDescent="0.25">
      <c r="A42" s="397" t="s">
        <v>8099</v>
      </c>
      <c r="B42" s="339" t="s">
        <v>7316</v>
      </c>
      <c r="C42" s="339" t="s">
        <v>7459</v>
      </c>
      <c r="D42" s="332" t="s">
        <v>3849</v>
      </c>
      <c r="E42" s="336" t="s">
        <v>754</v>
      </c>
      <c r="I42" s="342"/>
      <c r="J42" s="342"/>
      <c r="K42" s="387"/>
      <c r="L42" s="342"/>
    </row>
    <row r="43" spans="1:12" ht="13.5" customHeight="1" outlineLevel="5" x14ac:dyDescent="0.25">
      <c r="A43" s="339" t="s">
        <v>8103</v>
      </c>
      <c r="B43" s="339" t="s">
        <v>7317</v>
      </c>
      <c r="C43" s="339" t="s">
        <v>7317</v>
      </c>
      <c r="D43" s="337" t="s">
        <v>3268</v>
      </c>
      <c r="E43" s="346" t="s">
        <v>7480</v>
      </c>
      <c r="I43" s="342"/>
      <c r="J43" s="342"/>
      <c r="K43" s="342"/>
      <c r="L43" s="342"/>
    </row>
    <row r="44" spans="1:12" ht="13.5" customHeight="1" outlineLevel="5" x14ac:dyDescent="0.25">
      <c r="A44" s="397" t="s">
        <v>8099</v>
      </c>
      <c r="B44" s="339" t="s">
        <v>7316</v>
      </c>
      <c r="C44" s="339" t="s">
        <v>7459</v>
      </c>
      <c r="D44" s="332" t="s">
        <v>5987</v>
      </c>
      <c r="E44" s="336" t="s">
        <v>5988</v>
      </c>
      <c r="I44" s="342"/>
      <c r="J44" s="342"/>
      <c r="K44" s="387"/>
      <c r="L44" s="342"/>
    </row>
    <row r="45" spans="1:12" ht="13.5" customHeight="1" outlineLevel="7" x14ac:dyDescent="0.25">
      <c r="A45" s="397" t="s">
        <v>8099</v>
      </c>
      <c r="B45" s="339" t="s">
        <v>7317</v>
      </c>
      <c r="C45" s="339" t="s">
        <v>7317</v>
      </c>
      <c r="D45" s="337" t="s">
        <v>3267</v>
      </c>
      <c r="E45" s="346" t="s">
        <v>4631</v>
      </c>
      <c r="I45" s="342"/>
      <c r="J45" s="342"/>
      <c r="K45" s="387"/>
      <c r="L45" s="342"/>
    </row>
    <row r="46" spans="1:12" ht="13.5" customHeight="1" outlineLevel="7" x14ac:dyDescent="0.25">
      <c r="A46" s="397" t="s">
        <v>8099</v>
      </c>
      <c r="B46" s="339" t="s">
        <v>7317</v>
      </c>
      <c r="C46" s="339" t="s">
        <v>7317</v>
      </c>
      <c r="D46" s="337" t="s">
        <v>755</v>
      </c>
      <c r="E46" s="346" t="s">
        <v>7481</v>
      </c>
      <c r="I46" s="342"/>
      <c r="J46" s="342"/>
      <c r="K46" s="387"/>
      <c r="L46" s="342"/>
    </row>
    <row r="47" spans="1:12" ht="13.5" customHeight="1" outlineLevel="7" x14ac:dyDescent="0.25">
      <c r="A47" s="339" t="s">
        <v>8104</v>
      </c>
      <c r="B47" s="339" t="s">
        <v>7317</v>
      </c>
      <c r="C47" s="339" t="s">
        <v>7317</v>
      </c>
      <c r="D47" s="337" t="s">
        <v>7482</v>
      </c>
      <c r="E47" s="346" t="s">
        <v>7483</v>
      </c>
      <c r="I47" s="342"/>
      <c r="J47" s="342"/>
      <c r="K47" s="342"/>
      <c r="L47" s="342"/>
    </row>
    <row r="48" spans="1:12" ht="13.5" customHeight="1" outlineLevel="7" x14ac:dyDescent="0.25">
      <c r="A48" s="397" t="s">
        <v>7934</v>
      </c>
      <c r="B48" s="339" t="s">
        <v>7317</v>
      </c>
      <c r="C48" s="339" t="s">
        <v>7317</v>
      </c>
      <c r="D48" s="337" t="s">
        <v>1146</v>
      </c>
      <c r="E48" s="346" t="s">
        <v>6192</v>
      </c>
      <c r="I48" s="342"/>
      <c r="J48" s="342"/>
      <c r="K48" s="342"/>
      <c r="L48" s="342"/>
    </row>
    <row r="49" spans="1:12" ht="13.5" customHeight="1" outlineLevel="4" x14ac:dyDescent="0.25">
      <c r="A49" s="397" t="s">
        <v>8099</v>
      </c>
      <c r="B49" s="339" t="s">
        <v>7316</v>
      </c>
      <c r="C49" s="339" t="s">
        <v>7459</v>
      </c>
      <c r="D49" s="332" t="s">
        <v>3850</v>
      </c>
      <c r="E49" s="336" t="s">
        <v>756</v>
      </c>
      <c r="I49" s="342"/>
      <c r="J49" s="342"/>
      <c r="K49" s="342"/>
      <c r="L49" s="342"/>
    </row>
    <row r="50" spans="1:12" ht="13.5" customHeight="1" outlineLevel="5" x14ac:dyDescent="0.25">
      <c r="A50" s="397" t="s">
        <v>8099</v>
      </c>
      <c r="B50" s="339" t="s">
        <v>7317</v>
      </c>
      <c r="C50" s="339" t="s">
        <v>7317</v>
      </c>
      <c r="D50" s="337" t="s">
        <v>3269</v>
      </c>
      <c r="E50" s="346" t="s">
        <v>7484</v>
      </c>
      <c r="I50" s="342"/>
      <c r="J50" s="342"/>
      <c r="K50" s="342"/>
      <c r="L50" s="342"/>
    </row>
    <row r="51" spans="1:12" ht="13.5" customHeight="1" outlineLevel="5" x14ac:dyDescent="0.25">
      <c r="A51" s="339" t="s">
        <v>8105</v>
      </c>
      <c r="B51" s="339" t="s">
        <v>7317</v>
      </c>
      <c r="C51" s="339" t="s">
        <v>7317</v>
      </c>
      <c r="D51" s="337" t="s">
        <v>6318</v>
      </c>
      <c r="E51" s="346" t="s">
        <v>7485</v>
      </c>
      <c r="I51" s="342"/>
      <c r="J51" s="342"/>
      <c r="K51" s="342"/>
      <c r="L51" s="342"/>
    </row>
    <row r="52" spans="1:12" ht="13.5" customHeight="1" outlineLevel="5" x14ac:dyDescent="0.25">
      <c r="A52" s="397" t="s">
        <v>8099</v>
      </c>
      <c r="B52" s="339" t="s">
        <v>7317</v>
      </c>
      <c r="C52" s="339" t="s">
        <v>7317</v>
      </c>
      <c r="D52" s="337" t="s">
        <v>6198</v>
      </c>
      <c r="E52" s="346" t="s">
        <v>7486</v>
      </c>
      <c r="I52" s="342"/>
      <c r="J52" s="342"/>
      <c r="K52" s="342"/>
      <c r="L52" s="342"/>
    </row>
    <row r="53" spans="1:12" ht="13.5" customHeight="1" outlineLevel="5" x14ac:dyDescent="0.25">
      <c r="A53" s="397" t="s">
        <v>8099</v>
      </c>
      <c r="B53" s="339" t="s">
        <v>7317</v>
      </c>
      <c r="C53" s="339" t="s">
        <v>7317</v>
      </c>
      <c r="D53" s="337" t="s">
        <v>3270</v>
      </c>
      <c r="E53" s="346" t="s">
        <v>7487</v>
      </c>
      <c r="I53" s="342"/>
      <c r="J53" s="342"/>
      <c r="K53" s="342"/>
      <c r="L53" s="342"/>
    </row>
    <row r="54" spans="1:12" ht="13.5" customHeight="1" outlineLevel="5" x14ac:dyDescent="0.25">
      <c r="A54" s="397" t="s">
        <v>8099</v>
      </c>
      <c r="B54" s="339" t="s">
        <v>7317</v>
      </c>
      <c r="C54" s="339" t="s">
        <v>7317</v>
      </c>
      <c r="D54" s="337" t="s">
        <v>3271</v>
      </c>
      <c r="E54" s="346" t="s">
        <v>6602</v>
      </c>
      <c r="I54" s="342"/>
      <c r="J54" s="342"/>
      <c r="K54" s="342"/>
      <c r="L54" s="342"/>
    </row>
    <row r="55" spans="1:12" ht="13.5" customHeight="1" outlineLevel="5" x14ac:dyDescent="0.25">
      <c r="A55" s="397" t="s">
        <v>7935</v>
      </c>
      <c r="B55" s="339" t="s">
        <v>7317</v>
      </c>
      <c r="C55" s="339" t="s">
        <v>7317</v>
      </c>
      <c r="D55" s="337" t="s">
        <v>3272</v>
      </c>
      <c r="E55" s="346" t="s">
        <v>1177</v>
      </c>
      <c r="I55" s="342"/>
      <c r="J55" s="342"/>
      <c r="K55" s="342"/>
      <c r="L55" s="342"/>
    </row>
    <row r="56" spans="1:12" ht="13.5" customHeight="1" outlineLevel="5" x14ac:dyDescent="0.25">
      <c r="A56" s="397" t="s">
        <v>7935</v>
      </c>
      <c r="B56" s="339" t="s">
        <v>7317</v>
      </c>
      <c r="C56" s="339" t="s">
        <v>7317</v>
      </c>
      <c r="D56" s="337" t="s">
        <v>3273</v>
      </c>
      <c r="E56" s="346" t="s">
        <v>4632</v>
      </c>
      <c r="I56" s="342"/>
      <c r="J56" s="342"/>
      <c r="K56" s="342"/>
      <c r="L56" s="342"/>
    </row>
    <row r="57" spans="1:12" ht="13.5" customHeight="1" outlineLevel="5" x14ac:dyDescent="0.25">
      <c r="A57" s="397" t="s">
        <v>8099</v>
      </c>
      <c r="B57" s="339" t="s">
        <v>7317</v>
      </c>
      <c r="C57" s="339" t="s">
        <v>7317</v>
      </c>
      <c r="D57" s="337" t="s">
        <v>3274</v>
      </c>
      <c r="E57" s="346" t="s">
        <v>6583</v>
      </c>
      <c r="I57" s="342"/>
      <c r="J57" s="342"/>
      <c r="K57" s="342"/>
      <c r="L57" s="342"/>
    </row>
    <row r="58" spans="1:12" ht="13.5" customHeight="1" outlineLevel="5" x14ac:dyDescent="0.25">
      <c r="A58" s="397" t="s">
        <v>8099</v>
      </c>
      <c r="B58" s="339" t="s">
        <v>7317</v>
      </c>
      <c r="C58" s="339" t="s">
        <v>7317</v>
      </c>
      <c r="D58" s="337" t="s">
        <v>3275</v>
      </c>
      <c r="E58" s="346" t="s">
        <v>7488</v>
      </c>
      <c r="I58" s="342"/>
      <c r="J58" s="342"/>
      <c r="K58" s="342"/>
      <c r="L58" s="342"/>
    </row>
    <row r="59" spans="1:12" ht="13.5" customHeight="1" outlineLevel="5" x14ac:dyDescent="0.25">
      <c r="A59" s="397" t="s">
        <v>8099</v>
      </c>
      <c r="B59" s="339" t="s">
        <v>7317</v>
      </c>
      <c r="C59" s="339" t="s">
        <v>7317</v>
      </c>
      <c r="D59" s="337" t="s">
        <v>3276</v>
      </c>
      <c r="E59" s="346" t="s">
        <v>1178</v>
      </c>
      <c r="I59" s="342"/>
      <c r="J59" s="342"/>
      <c r="K59" s="342"/>
      <c r="L59" s="342"/>
    </row>
    <row r="60" spans="1:12" ht="13.5" customHeight="1" outlineLevel="5" x14ac:dyDescent="0.25">
      <c r="A60" s="397" t="s">
        <v>7936</v>
      </c>
      <c r="B60" s="339" t="s">
        <v>7317</v>
      </c>
      <c r="C60" s="339" t="s">
        <v>7317</v>
      </c>
      <c r="D60" s="337" t="s">
        <v>3277</v>
      </c>
      <c r="E60" s="346" t="s">
        <v>6584</v>
      </c>
      <c r="I60" s="342"/>
      <c r="J60" s="342"/>
      <c r="K60" s="342"/>
      <c r="L60" s="342"/>
    </row>
    <row r="61" spans="1:12" ht="13.5" customHeight="1" outlineLevel="5" x14ac:dyDescent="0.25">
      <c r="A61" s="397" t="s">
        <v>8099</v>
      </c>
      <c r="B61" s="339" t="s">
        <v>7317</v>
      </c>
      <c r="C61" s="339" t="s">
        <v>7317</v>
      </c>
      <c r="D61" s="337" t="s">
        <v>3278</v>
      </c>
      <c r="E61" s="346" t="s">
        <v>4841</v>
      </c>
      <c r="I61" s="342"/>
      <c r="J61" s="342"/>
      <c r="K61" s="342"/>
      <c r="L61" s="342"/>
    </row>
    <row r="62" spans="1:12" ht="13.5" customHeight="1" outlineLevel="5" x14ac:dyDescent="0.25">
      <c r="A62" s="397" t="s">
        <v>7935</v>
      </c>
      <c r="B62" s="339" t="s">
        <v>7317</v>
      </c>
      <c r="C62" s="339" t="s">
        <v>7317</v>
      </c>
      <c r="D62" s="337" t="s">
        <v>4842</v>
      </c>
      <c r="E62" s="346" t="s">
        <v>4843</v>
      </c>
      <c r="I62" s="342"/>
      <c r="J62" s="342"/>
      <c r="K62" s="342"/>
      <c r="L62" s="342"/>
    </row>
    <row r="63" spans="1:12" ht="13.5" customHeight="1" outlineLevel="5" x14ac:dyDescent="0.25">
      <c r="A63" s="397" t="s">
        <v>8099</v>
      </c>
      <c r="B63" s="339" t="s">
        <v>7317</v>
      </c>
      <c r="C63" s="339" t="s">
        <v>7317</v>
      </c>
      <c r="D63" s="337" t="s">
        <v>3279</v>
      </c>
      <c r="E63" s="346" t="s">
        <v>1179</v>
      </c>
      <c r="I63" s="342"/>
      <c r="J63" s="342"/>
      <c r="K63" s="342"/>
      <c r="L63" s="342"/>
    </row>
    <row r="64" spans="1:12" ht="13.5" customHeight="1" outlineLevel="5" x14ac:dyDescent="0.25">
      <c r="A64" s="397" t="s">
        <v>8099</v>
      </c>
      <c r="B64" s="339" t="s">
        <v>7317</v>
      </c>
      <c r="C64" s="339" t="s">
        <v>7317</v>
      </c>
      <c r="D64" s="337" t="s">
        <v>6318</v>
      </c>
      <c r="E64" s="346" t="s">
        <v>7485</v>
      </c>
      <c r="I64" s="342"/>
      <c r="J64" s="342"/>
      <c r="K64" s="342"/>
      <c r="L64" s="342"/>
    </row>
    <row r="65" spans="1:12" ht="13.5" customHeight="1" outlineLevel="4" x14ac:dyDescent="0.25">
      <c r="A65" s="397" t="s">
        <v>8099</v>
      </c>
      <c r="B65" s="339" t="s">
        <v>7316</v>
      </c>
      <c r="C65" s="339" t="s">
        <v>7459</v>
      </c>
      <c r="D65" s="332" t="s">
        <v>3851</v>
      </c>
      <c r="E65" s="336" t="s">
        <v>757</v>
      </c>
      <c r="I65" s="342"/>
      <c r="J65" s="342"/>
      <c r="K65" s="342"/>
      <c r="L65" s="342"/>
    </row>
    <row r="66" spans="1:12" ht="13.5" customHeight="1" outlineLevel="5" x14ac:dyDescent="0.25">
      <c r="A66" s="397" t="s">
        <v>8099</v>
      </c>
      <c r="B66" s="339" t="s">
        <v>7317</v>
      </c>
      <c r="C66" s="339" t="s">
        <v>7317</v>
      </c>
      <c r="D66" s="337" t="s">
        <v>3280</v>
      </c>
      <c r="E66" s="346" t="s">
        <v>7489</v>
      </c>
      <c r="I66" s="342"/>
      <c r="J66" s="342"/>
      <c r="K66" s="342"/>
      <c r="L66" s="342"/>
    </row>
    <row r="67" spans="1:12" ht="13.5" customHeight="1" outlineLevel="5" x14ac:dyDescent="0.25">
      <c r="A67" s="397" t="s">
        <v>7937</v>
      </c>
      <c r="B67" s="339" t="s">
        <v>7317</v>
      </c>
      <c r="C67" s="339" t="s">
        <v>7317</v>
      </c>
      <c r="D67" s="337" t="s">
        <v>553</v>
      </c>
      <c r="E67" s="346" t="s">
        <v>3967</v>
      </c>
      <c r="I67" s="342"/>
      <c r="J67" s="342"/>
      <c r="K67" s="342"/>
      <c r="L67" s="342"/>
    </row>
    <row r="68" spans="1:12" ht="13.5" customHeight="1" outlineLevel="5" x14ac:dyDescent="0.25">
      <c r="A68" s="397" t="s">
        <v>8099</v>
      </c>
      <c r="B68" s="339" t="s">
        <v>7317</v>
      </c>
      <c r="C68" s="339" t="s">
        <v>7317</v>
      </c>
      <c r="D68" s="337" t="s">
        <v>5837</v>
      </c>
      <c r="E68" s="346" t="s">
        <v>7490</v>
      </c>
      <c r="I68" s="342"/>
      <c r="J68" s="342"/>
      <c r="K68" s="342"/>
      <c r="L68" s="342"/>
    </row>
    <row r="69" spans="1:12" ht="13.5" customHeight="1" outlineLevel="4" x14ac:dyDescent="0.25">
      <c r="A69" s="397" t="s">
        <v>8099</v>
      </c>
      <c r="B69" s="339" t="s">
        <v>7316</v>
      </c>
      <c r="C69" s="339" t="s">
        <v>7459</v>
      </c>
      <c r="D69" s="332" t="s">
        <v>3852</v>
      </c>
      <c r="E69" s="336" t="s">
        <v>758</v>
      </c>
      <c r="I69" s="342"/>
      <c r="J69" s="342"/>
      <c r="K69" s="342"/>
      <c r="L69" s="342"/>
    </row>
    <row r="70" spans="1:12" ht="13.5" customHeight="1" outlineLevel="5" x14ac:dyDescent="0.25">
      <c r="A70" s="397" t="s">
        <v>7938</v>
      </c>
      <c r="B70" s="339" t="s">
        <v>7317</v>
      </c>
      <c r="C70" s="339" t="s">
        <v>7317</v>
      </c>
      <c r="D70" s="337" t="s">
        <v>6496</v>
      </c>
      <c r="E70" s="346" t="s">
        <v>6497</v>
      </c>
      <c r="I70" s="342"/>
      <c r="J70" s="342"/>
      <c r="K70" s="342"/>
      <c r="L70" s="342"/>
    </row>
    <row r="71" spans="1:12" ht="13.5" customHeight="1" outlineLevel="5" x14ac:dyDescent="0.25">
      <c r="A71" s="397" t="s">
        <v>8099</v>
      </c>
      <c r="B71" s="339" t="s">
        <v>7317</v>
      </c>
      <c r="C71" s="339" t="s">
        <v>7317</v>
      </c>
      <c r="D71" s="337" t="s">
        <v>3281</v>
      </c>
      <c r="E71" s="346" t="s">
        <v>7491</v>
      </c>
      <c r="I71" s="342"/>
      <c r="J71" s="342"/>
      <c r="K71" s="342"/>
      <c r="L71" s="342"/>
    </row>
    <row r="72" spans="1:12" ht="13.5" customHeight="1" outlineLevel="4" collapsed="1" x14ac:dyDescent="0.25">
      <c r="A72" s="397" t="s">
        <v>8099</v>
      </c>
      <c r="B72" s="339" t="s">
        <v>7316</v>
      </c>
      <c r="C72" s="339" t="s">
        <v>7459</v>
      </c>
      <c r="D72" s="332" t="s">
        <v>3853</v>
      </c>
      <c r="E72" s="336" t="s">
        <v>760</v>
      </c>
      <c r="I72" s="342"/>
      <c r="J72" s="342"/>
      <c r="K72" s="342"/>
      <c r="L72" s="342"/>
    </row>
    <row r="73" spans="1:12" ht="13.5" customHeight="1" outlineLevel="4" x14ac:dyDescent="0.25">
      <c r="A73" s="397" t="s">
        <v>8099</v>
      </c>
      <c r="B73" s="339" t="s">
        <v>7317</v>
      </c>
      <c r="C73" s="339" t="s">
        <v>7317</v>
      </c>
      <c r="D73" s="337" t="s">
        <v>759</v>
      </c>
      <c r="E73" s="346" t="s">
        <v>7492</v>
      </c>
      <c r="I73" s="342"/>
      <c r="J73" s="342"/>
      <c r="K73" s="342"/>
      <c r="L73" s="342"/>
    </row>
    <row r="74" spans="1:12" ht="13.5" customHeight="1" outlineLevel="3" x14ac:dyDescent="0.25">
      <c r="A74" s="397" t="s">
        <v>8099</v>
      </c>
      <c r="B74" s="339" t="s">
        <v>7316</v>
      </c>
      <c r="C74" s="339" t="s">
        <v>7459</v>
      </c>
      <c r="D74" s="332" t="s">
        <v>3854</v>
      </c>
      <c r="E74" s="335" t="s">
        <v>2676</v>
      </c>
      <c r="I74" s="342"/>
      <c r="J74" s="342"/>
      <c r="K74" s="342"/>
      <c r="L74" s="342"/>
    </row>
    <row r="75" spans="1:12" ht="13.5" customHeight="1" outlineLevel="4" x14ac:dyDescent="0.25">
      <c r="A75" s="397" t="s">
        <v>8099</v>
      </c>
      <c r="B75" s="339" t="s">
        <v>7316</v>
      </c>
      <c r="C75" s="339" t="s">
        <v>7459</v>
      </c>
      <c r="D75" s="332" t="s">
        <v>6049</v>
      </c>
      <c r="E75" s="343" t="s">
        <v>6050</v>
      </c>
      <c r="I75" s="342"/>
      <c r="J75" s="342"/>
      <c r="K75" s="342"/>
      <c r="L75" s="342"/>
    </row>
    <row r="76" spans="1:12" ht="13.5" customHeight="1" outlineLevel="5" x14ac:dyDescent="0.25">
      <c r="A76" s="397" t="s">
        <v>8099</v>
      </c>
      <c r="B76" s="339" t="s">
        <v>7317</v>
      </c>
      <c r="C76" s="339" t="s">
        <v>7317</v>
      </c>
      <c r="D76" s="337" t="s">
        <v>3282</v>
      </c>
      <c r="E76" s="346" t="s">
        <v>7493</v>
      </c>
      <c r="I76" s="342"/>
      <c r="J76" s="342"/>
      <c r="K76" s="342"/>
      <c r="L76" s="342"/>
    </row>
    <row r="77" spans="1:12" ht="13.5" customHeight="1" outlineLevel="5" x14ac:dyDescent="0.25">
      <c r="A77" s="397" t="s">
        <v>7939</v>
      </c>
      <c r="B77" s="339" t="s">
        <v>7317</v>
      </c>
      <c r="C77" s="339" t="s">
        <v>7322</v>
      </c>
      <c r="D77" s="337" t="s">
        <v>561</v>
      </c>
      <c r="E77" s="346" t="s">
        <v>560</v>
      </c>
      <c r="I77" s="342"/>
      <c r="J77" s="342"/>
      <c r="K77" s="342"/>
      <c r="L77" s="342"/>
    </row>
    <row r="78" spans="1:12" ht="13.5" customHeight="1" outlineLevel="5" x14ac:dyDescent="0.25">
      <c r="A78" s="397" t="s">
        <v>8099</v>
      </c>
      <c r="B78" s="339" t="s">
        <v>7317</v>
      </c>
      <c r="C78" s="339" t="s">
        <v>7460</v>
      </c>
      <c r="D78" s="337" t="s">
        <v>4979</v>
      </c>
      <c r="E78" s="346" t="s">
        <v>4980</v>
      </c>
      <c r="F78" s="341"/>
      <c r="I78" s="342"/>
      <c r="J78" s="342"/>
      <c r="K78" s="342"/>
      <c r="L78" s="342"/>
    </row>
    <row r="79" spans="1:12" ht="13.5" customHeight="1" outlineLevel="4" x14ac:dyDescent="0.25">
      <c r="A79" s="397" t="s">
        <v>7820</v>
      </c>
      <c r="B79" s="339" t="s">
        <v>7318</v>
      </c>
      <c r="C79" s="339" t="s">
        <v>7318</v>
      </c>
      <c r="D79" s="323" t="s">
        <v>6048</v>
      </c>
      <c r="E79" s="324" t="s">
        <v>6062</v>
      </c>
      <c r="F79" s="323" t="s">
        <v>7365</v>
      </c>
      <c r="I79" s="342"/>
      <c r="J79" s="342"/>
      <c r="K79" s="342"/>
      <c r="L79" s="342"/>
    </row>
    <row r="80" spans="1:12" ht="13.5" customHeight="1" outlineLevel="3" x14ac:dyDescent="0.25">
      <c r="A80" s="397" t="s">
        <v>8099</v>
      </c>
      <c r="B80" s="339" t="s">
        <v>7316</v>
      </c>
      <c r="C80" s="339" t="s">
        <v>7459</v>
      </c>
      <c r="D80" s="332" t="s">
        <v>3855</v>
      </c>
      <c r="E80" s="335" t="s">
        <v>2677</v>
      </c>
      <c r="I80" s="342"/>
      <c r="J80" s="342"/>
      <c r="K80" s="342"/>
      <c r="L80" s="342"/>
    </row>
    <row r="81" spans="1:12" ht="13.5" customHeight="1" outlineLevel="4" x14ac:dyDescent="0.25">
      <c r="A81" s="397" t="s">
        <v>8099</v>
      </c>
      <c r="B81" s="339" t="s">
        <v>7317</v>
      </c>
      <c r="C81" s="339" t="s">
        <v>7317</v>
      </c>
      <c r="D81" s="337" t="s">
        <v>2678</v>
      </c>
      <c r="E81" s="347" t="s">
        <v>7494</v>
      </c>
      <c r="I81" s="342"/>
      <c r="J81" s="342"/>
      <c r="K81" s="342"/>
      <c r="L81" s="342"/>
    </row>
    <row r="82" spans="1:12" ht="13.5" customHeight="1" outlineLevel="4" x14ac:dyDescent="0.25">
      <c r="A82" s="397" t="s">
        <v>8099</v>
      </c>
      <c r="B82" s="339" t="s">
        <v>7317</v>
      </c>
      <c r="C82" s="339" t="s">
        <v>7317</v>
      </c>
      <c r="D82" s="337" t="s">
        <v>3283</v>
      </c>
      <c r="E82" s="347" t="s">
        <v>1180</v>
      </c>
      <c r="I82" s="342"/>
      <c r="J82" s="342"/>
      <c r="K82" s="342"/>
      <c r="L82" s="342"/>
    </row>
    <row r="83" spans="1:12" ht="13.5" customHeight="1" outlineLevel="4" x14ac:dyDescent="0.25">
      <c r="A83" s="397" t="s">
        <v>8099</v>
      </c>
      <c r="B83" s="339" t="s">
        <v>7316</v>
      </c>
      <c r="C83" s="339" t="s">
        <v>7459</v>
      </c>
      <c r="D83" s="332" t="s">
        <v>3856</v>
      </c>
      <c r="E83" s="336" t="s">
        <v>2679</v>
      </c>
      <c r="I83" s="342"/>
      <c r="J83" s="342"/>
      <c r="K83" s="342"/>
      <c r="L83" s="342"/>
    </row>
    <row r="84" spans="1:12" ht="13.5" customHeight="1" outlineLevel="5" x14ac:dyDescent="0.25">
      <c r="A84" s="397" t="s">
        <v>7940</v>
      </c>
      <c r="B84" s="339" t="s">
        <v>7317</v>
      </c>
      <c r="C84" s="339" t="s">
        <v>7317</v>
      </c>
      <c r="D84" s="337" t="s">
        <v>406</v>
      </c>
      <c r="E84" s="346" t="s">
        <v>1181</v>
      </c>
      <c r="I84" s="342"/>
      <c r="J84" s="342"/>
      <c r="K84" s="342"/>
      <c r="L84" s="342"/>
    </row>
    <row r="85" spans="1:12" ht="13.5" customHeight="1" outlineLevel="5" x14ac:dyDescent="0.25">
      <c r="A85" s="397" t="s">
        <v>7940</v>
      </c>
      <c r="B85" s="339" t="s">
        <v>7317</v>
      </c>
      <c r="C85" s="339" t="s">
        <v>7317</v>
      </c>
      <c r="D85" s="337" t="s">
        <v>4464</v>
      </c>
      <c r="E85" s="346" t="s">
        <v>4465</v>
      </c>
      <c r="I85" s="342"/>
      <c r="J85" s="342"/>
      <c r="K85" s="342"/>
      <c r="L85" s="342"/>
    </row>
    <row r="86" spans="1:12" ht="13.5" customHeight="1" outlineLevel="5" x14ac:dyDescent="0.25">
      <c r="A86" s="397" t="s">
        <v>8099</v>
      </c>
      <c r="B86" s="339" t="s">
        <v>7317</v>
      </c>
      <c r="C86" s="339" t="s">
        <v>7317</v>
      </c>
      <c r="D86" s="337" t="s">
        <v>6199</v>
      </c>
      <c r="E86" s="346" t="s">
        <v>6193</v>
      </c>
      <c r="I86" s="342"/>
      <c r="J86" s="342"/>
      <c r="K86" s="342"/>
      <c r="L86" s="342"/>
    </row>
    <row r="87" spans="1:12" ht="13.5" customHeight="1" outlineLevel="5" x14ac:dyDescent="0.25">
      <c r="A87" s="397" t="s">
        <v>8099</v>
      </c>
      <c r="B87" s="339" t="s">
        <v>7317</v>
      </c>
      <c r="C87" s="339" t="s">
        <v>7317</v>
      </c>
      <c r="D87" s="337" t="s">
        <v>407</v>
      </c>
      <c r="E87" s="346" t="s">
        <v>1182</v>
      </c>
      <c r="I87" s="342"/>
      <c r="J87" s="342"/>
      <c r="K87" s="342"/>
      <c r="L87" s="342"/>
    </row>
    <row r="88" spans="1:12" ht="13.5" customHeight="1" outlineLevel="3" x14ac:dyDescent="0.25">
      <c r="A88" s="397" t="s">
        <v>8099</v>
      </c>
      <c r="B88" s="339" t="s">
        <v>7316</v>
      </c>
      <c r="C88" s="339" t="s">
        <v>7460</v>
      </c>
      <c r="D88" s="332" t="s">
        <v>3857</v>
      </c>
      <c r="E88" s="335" t="s">
        <v>2680</v>
      </c>
      <c r="F88" s="341"/>
      <c r="I88" s="342"/>
      <c r="J88" s="342"/>
      <c r="K88" s="342"/>
      <c r="L88" s="342"/>
    </row>
    <row r="89" spans="1:12" ht="13.5" customHeight="1" outlineLevel="4" x14ac:dyDescent="0.25">
      <c r="A89" s="397" t="s">
        <v>8099</v>
      </c>
      <c r="B89" s="339" t="s">
        <v>7317</v>
      </c>
      <c r="C89" s="339" t="s">
        <v>7460</v>
      </c>
      <c r="D89" s="337" t="s">
        <v>6548</v>
      </c>
      <c r="E89" s="347" t="s">
        <v>6549</v>
      </c>
      <c r="F89" s="341"/>
      <c r="I89" s="342"/>
      <c r="J89" s="342"/>
      <c r="K89" s="342"/>
      <c r="L89" s="342"/>
    </row>
    <row r="90" spans="1:12" ht="13.5" customHeight="1" outlineLevel="3" x14ac:dyDescent="0.25">
      <c r="A90" s="397" t="s">
        <v>8099</v>
      </c>
      <c r="B90" s="339" t="s">
        <v>7316</v>
      </c>
      <c r="C90" s="339" t="s">
        <v>7459</v>
      </c>
      <c r="D90" s="332" t="s">
        <v>3858</v>
      </c>
      <c r="E90" s="335" t="s">
        <v>2755</v>
      </c>
      <c r="I90" s="342"/>
      <c r="J90" s="342"/>
      <c r="K90" s="342"/>
      <c r="L90" s="342"/>
    </row>
    <row r="91" spans="1:12" ht="13.5" customHeight="1" outlineLevel="4" x14ac:dyDescent="0.25">
      <c r="A91" s="397" t="s">
        <v>7840</v>
      </c>
      <c r="B91" s="339" t="s">
        <v>7317</v>
      </c>
      <c r="C91" s="339" t="s">
        <v>7317</v>
      </c>
      <c r="D91" s="337" t="s">
        <v>408</v>
      </c>
      <c r="E91" s="347" t="s">
        <v>987</v>
      </c>
      <c r="I91" s="342"/>
      <c r="J91" s="342"/>
      <c r="K91" s="342"/>
      <c r="L91" s="342"/>
    </row>
    <row r="92" spans="1:12" ht="13.5" customHeight="1" outlineLevel="4" x14ac:dyDescent="0.25">
      <c r="A92" s="397" t="s">
        <v>7841</v>
      </c>
      <c r="B92" s="339" t="s">
        <v>7322</v>
      </c>
      <c r="C92" s="339" t="s">
        <v>7317</v>
      </c>
      <c r="D92" s="337" t="s">
        <v>6599</v>
      </c>
      <c r="E92" s="347" t="s">
        <v>6601</v>
      </c>
      <c r="I92" s="342"/>
      <c r="J92" s="342"/>
      <c r="K92" s="342"/>
      <c r="L92" s="342"/>
    </row>
    <row r="93" spans="1:12" ht="13.5" customHeight="1" outlineLevel="2" x14ac:dyDescent="0.25">
      <c r="A93" s="397" t="s">
        <v>8099</v>
      </c>
      <c r="B93" s="339" t="s">
        <v>7316</v>
      </c>
      <c r="C93" s="339" t="s">
        <v>7459</v>
      </c>
      <c r="D93" s="332" t="s">
        <v>3859</v>
      </c>
      <c r="E93" s="334" t="s">
        <v>989</v>
      </c>
      <c r="I93" s="342"/>
      <c r="J93" s="342"/>
      <c r="K93" s="342"/>
      <c r="L93" s="342"/>
    </row>
    <row r="94" spans="1:12" ht="13.5" customHeight="1" outlineLevel="3" x14ac:dyDescent="0.25">
      <c r="A94" s="397" t="s">
        <v>8099</v>
      </c>
      <c r="B94" s="339" t="s">
        <v>7316</v>
      </c>
      <c r="C94" s="339" t="s">
        <v>7459</v>
      </c>
      <c r="D94" s="332" t="s">
        <v>3860</v>
      </c>
      <c r="E94" s="335" t="s">
        <v>3748</v>
      </c>
      <c r="I94" s="342"/>
      <c r="J94" s="342"/>
      <c r="K94" s="342"/>
      <c r="L94" s="342"/>
    </row>
    <row r="95" spans="1:12" ht="13.5" customHeight="1" outlineLevel="4" x14ac:dyDescent="0.25">
      <c r="A95" s="397" t="s">
        <v>8099</v>
      </c>
      <c r="B95" s="339" t="s">
        <v>7316</v>
      </c>
      <c r="C95" s="339" t="s">
        <v>7459</v>
      </c>
      <c r="D95" s="332" t="s">
        <v>3861</v>
      </c>
      <c r="E95" s="336" t="s">
        <v>2681</v>
      </c>
      <c r="I95" s="342"/>
      <c r="J95" s="342"/>
      <c r="K95" s="342"/>
      <c r="L95" s="342"/>
    </row>
    <row r="96" spans="1:12" ht="13.5" customHeight="1" outlineLevel="5" x14ac:dyDescent="0.25">
      <c r="A96" s="397" t="s">
        <v>8099</v>
      </c>
      <c r="B96" s="339" t="s">
        <v>7317</v>
      </c>
      <c r="C96" s="339" t="s">
        <v>7317</v>
      </c>
      <c r="D96" s="337" t="s">
        <v>409</v>
      </c>
      <c r="E96" s="346" t="s">
        <v>3968</v>
      </c>
      <c r="I96" s="342"/>
      <c r="J96" s="342"/>
      <c r="K96" s="342"/>
      <c r="L96" s="342"/>
    </row>
    <row r="97" spans="1:12" ht="13.5" customHeight="1" outlineLevel="4" x14ac:dyDescent="0.25">
      <c r="A97" s="397" t="s">
        <v>8099</v>
      </c>
      <c r="B97" s="339" t="s">
        <v>7316</v>
      </c>
      <c r="C97" s="339" t="s">
        <v>7459</v>
      </c>
      <c r="D97" s="332" t="s">
        <v>3862</v>
      </c>
      <c r="E97" s="336" t="s">
        <v>2683</v>
      </c>
      <c r="I97" s="342"/>
      <c r="J97" s="342"/>
      <c r="K97" s="342"/>
      <c r="L97" s="342"/>
    </row>
    <row r="98" spans="1:12" ht="13.5" customHeight="1" outlineLevel="5" x14ac:dyDescent="0.25">
      <c r="A98" s="397" t="s">
        <v>8099</v>
      </c>
      <c r="B98" s="339" t="s">
        <v>7317</v>
      </c>
      <c r="C98" s="339" t="s">
        <v>7317</v>
      </c>
      <c r="D98" s="337" t="s">
        <v>410</v>
      </c>
      <c r="E98" s="346" t="s">
        <v>1187</v>
      </c>
      <c r="I98" s="342"/>
      <c r="J98" s="342"/>
      <c r="K98" s="342"/>
      <c r="L98" s="342"/>
    </row>
    <row r="99" spans="1:12" ht="13.5" customHeight="1" outlineLevel="5" x14ac:dyDescent="0.25">
      <c r="A99" s="397" t="s">
        <v>8099</v>
      </c>
      <c r="B99" s="339" t="s">
        <v>7317</v>
      </c>
      <c r="C99" s="339" t="s">
        <v>7317</v>
      </c>
      <c r="D99" s="337" t="s">
        <v>268</v>
      </c>
      <c r="E99" s="346" t="s">
        <v>7498</v>
      </c>
      <c r="I99" s="342"/>
      <c r="J99" s="342"/>
      <c r="K99" s="342"/>
      <c r="L99" s="342"/>
    </row>
    <row r="100" spans="1:12" ht="13.5" customHeight="1" outlineLevel="4" x14ac:dyDescent="0.25">
      <c r="A100" s="397" t="s">
        <v>8099</v>
      </c>
      <c r="B100" s="339" t="s">
        <v>7316</v>
      </c>
      <c r="C100" s="339" t="s">
        <v>7459</v>
      </c>
      <c r="D100" s="332" t="s">
        <v>3863</v>
      </c>
      <c r="E100" s="336" t="s">
        <v>2884</v>
      </c>
      <c r="I100" s="342"/>
      <c r="J100" s="342"/>
      <c r="K100" s="342"/>
      <c r="L100" s="342"/>
    </row>
    <row r="101" spans="1:12" ht="13.5" customHeight="1" outlineLevel="5" x14ac:dyDescent="0.25">
      <c r="A101" s="397" t="s">
        <v>8099</v>
      </c>
      <c r="B101" s="339" t="s">
        <v>7316</v>
      </c>
      <c r="C101" s="339" t="s">
        <v>7459</v>
      </c>
      <c r="D101" s="332" t="s">
        <v>3864</v>
      </c>
      <c r="E101" s="349" t="s">
        <v>4943</v>
      </c>
      <c r="I101" s="342"/>
      <c r="J101" s="342"/>
      <c r="K101" s="342"/>
      <c r="L101" s="342"/>
    </row>
    <row r="102" spans="1:12" ht="13.5" customHeight="1" outlineLevel="6" x14ac:dyDescent="0.25">
      <c r="A102" s="397" t="s">
        <v>8099</v>
      </c>
      <c r="B102" s="339" t="s">
        <v>7316</v>
      </c>
      <c r="C102" s="339" t="s">
        <v>7459</v>
      </c>
      <c r="D102" s="332" t="s">
        <v>5989</v>
      </c>
      <c r="E102" s="350" t="s">
        <v>4461</v>
      </c>
      <c r="I102" s="342"/>
      <c r="J102" s="342"/>
      <c r="K102" s="342"/>
      <c r="L102" s="342"/>
    </row>
    <row r="103" spans="1:12" ht="13.5" customHeight="1" outlineLevel="7" x14ac:dyDescent="0.25">
      <c r="A103" s="397" t="s">
        <v>8099</v>
      </c>
      <c r="B103" s="339" t="s">
        <v>7317</v>
      </c>
      <c r="C103" s="339" t="s">
        <v>7317</v>
      </c>
      <c r="D103" s="337" t="s">
        <v>411</v>
      </c>
      <c r="E103" s="351" t="s">
        <v>1184</v>
      </c>
      <c r="I103" s="342"/>
      <c r="J103" s="342"/>
      <c r="K103" s="342"/>
      <c r="L103" s="342"/>
    </row>
    <row r="104" spans="1:12" ht="13.5" customHeight="1" outlineLevel="7" x14ac:dyDescent="0.25">
      <c r="A104" s="397" t="s">
        <v>8099</v>
      </c>
      <c r="B104" s="339" t="s">
        <v>7317</v>
      </c>
      <c r="C104" s="339" t="s">
        <v>7317</v>
      </c>
      <c r="D104" s="337" t="s">
        <v>269</v>
      </c>
      <c r="E104" s="351" t="s">
        <v>2684</v>
      </c>
      <c r="I104" s="342"/>
      <c r="J104" s="342"/>
      <c r="K104" s="342"/>
      <c r="L104" s="342"/>
    </row>
    <row r="105" spans="1:12" ht="13.5" customHeight="1" outlineLevel="7" x14ac:dyDescent="0.25">
      <c r="A105" s="397" t="s">
        <v>8099</v>
      </c>
      <c r="B105" s="339" t="s">
        <v>7322</v>
      </c>
      <c r="C105" s="339" t="s">
        <v>7317</v>
      </c>
      <c r="D105" s="337" t="s">
        <v>270</v>
      </c>
      <c r="E105" s="351" t="s">
        <v>1183</v>
      </c>
      <c r="I105" s="342"/>
      <c r="J105" s="342"/>
      <c r="K105" s="342"/>
      <c r="L105" s="342"/>
    </row>
    <row r="106" spans="1:12" ht="13.5" customHeight="1" outlineLevel="7" x14ac:dyDescent="0.25">
      <c r="A106" s="397" t="s">
        <v>8099</v>
      </c>
      <c r="B106" s="339" t="s">
        <v>7322</v>
      </c>
      <c r="C106" s="339" t="s">
        <v>7317</v>
      </c>
      <c r="D106" s="337" t="s">
        <v>271</v>
      </c>
      <c r="E106" s="351" t="s">
        <v>1185</v>
      </c>
      <c r="I106" s="342"/>
      <c r="J106" s="342"/>
      <c r="K106" s="342"/>
      <c r="L106" s="342"/>
    </row>
    <row r="107" spans="1:12" ht="13.5" customHeight="1" outlineLevel="6" x14ac:dyDescent="0.25">
      <c r="A107" s="397" t="s">
        <v>8099</v>
      </c>
      <c r="B107" s="339" t="s">
        <v>7316</v>
      </c>
      <c r="C107" s="339" t="s">
        <v>7459</v>
      </c>
      <c r="D107" s="332" t="s">
        <v>5991</v>
      </c>
      <c r="E107" s="350" t="s">
        <v>5992</v>
      </c>
      <c r="I107" s="342"/>
      <c r="J107" s="342"/>
      <c r="K107" s="342"/>
      <c r="L107" s="342"/>
    </row>
    <row r="108" spans="1:12" ht="13.5" customHeight="1" outlineLevel="7" x14ac:dyDescent="0.25">
      <c r="A108" s="397" t="s">
        <v>7842</v>
      </c>
      <c r="B108" s="339" t="s">
        <v>7317</v>
      </c>
      <c r="C108" s="339" t="s">
        <v>7317</v>
      </c>
      <c r="D108" s="337" t="s">
        <v>4817</v>
      </c>
      <c r="E108" s="351" t="s">
        <v>4818</v>
      </c>
      <c r="I108" s="342"/>
      <c r="J108" s="342"/>
      <c r="K108" s="342"/>
      <c r="L108" s="342"/>
    </row>
    <row r="109" spans="1:12" ht="13.5" customHeight="1" outlineLevel="7" x14ac:dyDescent="0.25">
      <c r="A109" s="397" t="s">
        <v>8099</v>
      </c>
      <c r="B109" s="339" t="s">
        <v>7317</v>
      </c>
      <c r="C109" s="339" t="s">
        <v>7317</v>
      </c>
      <c r="D109" s="337" t="s">
        <v>412</v>
      </c>
      <c r="E109" s="351" t="s">
        <v>6238</v>
      </c>
      <c r="I109" s="342"/>
      <c r="K109" s="342"/>
      <c r="L109" s="342"/>
    </row>
    <row r="110" spans="1:12" ht="13.5" customHeight="1" outlineLevel="7" x14ac:dyDescent="0.25">
      <c r="A110" s="397" t="s">
        <v>8099</v>
      </c>
      <c r="B110" s="339" t="s">
        <v>7317</v>
      </c>
      <c r="C110" s="339" t="s">
        <v>7460</v>
      </c>
      <c r="D110" s="352" t="s">
        <v>4844</v>
      </c>
      <c r="E110" s="351" t="s">
        <v>4845</v>
      </c>
      <c r="F110" s="341"/>
      <c r="I110" s="342"/>
      <c r="J110" s="342"/>
      <c r="K110" s="342"/>
      <c r="L110" s="342"/>
    </row>
    <row r="111" spans="1:12" ht="13.5" customHeight="1" outlineLevel="7" x14ac:dyDescent="0.25">
      <c r="A111" s="397" t="s">
        <v>8099</v>
      </c>
      <c r="B111" s="339" t="s">
        <v>7317</v>
      </c>
      <c r="C111" s="339" t="s">
        <v>7460</v>
      </c>
      <c r="D111" s="337" t="s">
        <v>3302</v>
      </c>
      <c r="E111" s="351" t="s">
        <v>3303</v>
      </c>
      <c r="I111" s="342"/>
      <c r="J111" s="342"/>
      <c r="K111" s="342"/>
      <c r="L111" s="342"/>
    </row>
    <row r="112" spans="1:12" ht="13.5" customHeight="1" outlineLevel="7" x14ac:dyDescent="0.25">
      <c r="A112" s="397" t="s">
        <v>8099</v>
      </c>
      <c r="B112" s="339" t="s">
        <v>7317</v>
      </c>
      <c r="C112" s="339" t="s">
        <v>7460</v>
      </c>
      <c r="D112" s="337" t="s">
        <v>7105</v>
      </c>
      <c r="E112" s="351" t="s">
        <v>7108</v>
      </c>
      <c r="F112" s="339" t="s">
        <v>7106</v>
      </c>
      <c r="I112" s="342"/>
      <c r="J112" s="342"/>
      <c r="K112" s="342"/>
      <c r="L112" s="342"/>
    </row>
    <row r="113" spans="1:12" ht="13.5" customHeight="1" outlineLevel="6" x14ac:dyDescent="0.25">
      <c r="A113" s="397" t="s">
        <v>8099</v>
      </c>
      <c r="B113" s="339" t="s">
        <v>7316</v>
      </c>
      <c r="C113" s="339" t="s">
        <v>7459</v>
      </c>
      <c r="D113" s="332" t="s">
        <v>5990</v>
      </c>
      <c r="E113" s="350" t="s">
        <v>5903</v>
      </c>
      <c r="I113" s="342"/>
      <c r="J113" s="342"/>
      <c r="K113" s="342"/>
      <c r="L113" s="342"/>
    </row>
    <row r="114" spans="1:12" ht="13.5" customHeight="1" outlineLevel="7" x14ac:dyDescent="0.25">
      <c r="A114" s="339" t="s">
        <v>8106</v>
      </c>
      <c r="B114" s="339" t="s">
        <v>7317</v>
      </c>
      <c r="C114" s="339" t="s">
        <v>7317</v>
      </c>
      <c r="D114" s="339" t="s">
        <v>7499</v>
      </c>
      <c r="E114" s="351" t="s">
        <v>5881</v>
      </c>
      <c r="I114" s="342"/>
      <c r="J114" s="342"/>
      <c r="K114" s="342"/>
      <c r="L114" s="342"/>
    </row>
    <row r="115" spans="1:12" ht="13.5" customHeight="1" outlineLevel="7" x14ac:dyDescent="0.25">
      <c r="A115" s="397" t="s">
        <v>8099</v>
      </c>
      <c r="B115" s="339" t="s">
        <v>7324</v>
      </c>
      <c r="C115" s="339" t="s">
        <v>7324</v>
      </c>
      <c r="D115" s="337" t="s">
        <v>7268</v>
      </c>
      <c r="E115" s="351" t="s">
        <v>7266</v>
      </c>
      <c r="F115" s="322"/>
      <c r="I115" s="342"/>
      <c r="J115" s="342"/>
      <c r="K115" s="342"/>
      <c r="L115" s="342"/>
    </row>
    <row r="116" spans="1:12" ht="13.5" customHeight="1" outlineLevel="7" x14ac:dyDescent="0.25">
      <c r="A116" s="397" t="s">
        <v>8099</v>
      </c>
      <c r="B116" s="339" t="s">
        <v>7324</v>
      </c>
      <c r="C116" s="339" t="s">
        <v>7324</v>
      </c>
      <c r="D116" s="337" t="s">
        <v>7265</v>
      </c>
      <c r="E116" s="351" t="s">
        <v>7267</v>
      </c>
      <c r="F116" s="322"/>
      <c r="I116" s="342"/>
      <c r="J116" s="342"/>
      <c r="K116" s="342"/>
      <c r="L116" s="342"/>
    </row>
    <row r="117" spans="1:12" ht="13.5" customHeight="1" outlineLevel="5" x14ac:dyDescent="0.25">
      <c r="A117" s="397" t="s">
        <v>8099</v>
      </c>
      <c r="B117" s="339" t="s">
        <v>7316</v>
      </c>
      <c r="C117" s="339" t="s">
        <v>7459</v>
      </c>
      <c r="D117" s="332" t="s">
        <v>1751</v>
      </c>
      <c r="E117" s="349" t="s">
        <v>1147</v>
      </c>
      <c r="I117" s="342"/>
      <c r="J117" s="342"/>
      <c r="K117" s="342"/>
      <c r="L117" s="342"/>
    </row>
    <row r="118" spans="1:12" ht="13.5" customHeight="1" outlineLevel="6" x14ac:dyDescent="0.25">
      <c r="A118" s="397" t="s">
        <v>8099</v>
      </c>
      <c r="B118" s="339" t="s">
        <v>7317</v>
      </c>
      <c r="C118" s="339" t="s">
        <v>7317</v>
      </c>
      <c r="D118" s="337" t="s">
        <v>1752</v>
      </c>
      <c r="E118" s="353" t="s">
        <v>6498</v>
      </c>
      <c r="I118" s="342"/>
      <c r="J118" s="342"/>
      <c r="K118" s="342"/>
      <c r="L118" s="342"/>
    </row>
    <row r="119" spans="1:12" ht="13.5" customHeight="1" outlineLevel="6" x14ac:dyDescent="0.25">
      <c r="A119" s="397" t="s">
        <v>8099</v>
      </c>
      <c r="B119" s="339" t="s">
        <v>7317</v>
      </c>
      <c r="C119" s="339" t="s">
        <v>7317</v>
      </c>
      <c r="D119" s="337" t="s">
        <v>1753</v>
      </c>
      <c r="E119" s="353" t="s">
        <v>7500</v>
      </c>
      <c r="I119" s="342"/>
      <c r="J119" s="342"/>
      <c r="K119" s="342"/>
      <c r="L119" s="342"/>
    </row>
    <row r="120" spans="1:12" ht="13.5" customHeight="1" outlineLevel="6" x14ac:dyDescent="0.25">
      <c r="A120" s="397" t="s">
        <v>7843</v>
      </c>
      <c r="B120" s="339" t="s">
        <v>7317</v>
      </c>
      <c r="C120" s="339" t="s">
        <v>7317</v>
      </c>
      <c r="D120" s="337" t="s">
        <v>6499</v>
      </c>
      <c r="E120" s="353" t="s">
        <v>6501</v>
      </c>
      <c r="I120" s="342"/>
      <c r="J120" s="342"/>
      <c r="K120" s="342"/>
      <c r="L120" s="342"/>
    </row>
    <row r="121" spans="1:12" ht="13.5" customHeight="1" outlineLevel="6" x14ac:dyDescent="0.25">
      <c r="A121" s="397" t="s">
        <v>7844</v>
      </c>
      <c r="B121" s="339" t="s">
        <v>7317</v>
      </c>
      <c r="C121" s="339" t="s">
        <v>7317</v>
      </c>
      <c r="D121" s="337" t="s">
        <v>6500</v>
      </c>
      <c r="E121" s="353" t="s">
        <v>6502</v>
      </c>
      <c r="I121" s="342"/>
      <c r="J121" s="342"/>
      <c r="K121" s="342"/>
      <c r="L121" s="342"/>
    </row>
    <row r="122" spans="1:12" ht="13.5" customHeight="1" outlineLevel="4" x14ac:dyDescent="0.25">
      <c r="A122" s="397" t="s">
        <v>8099</v>
      </c>
      <c r="B122" s="339" t="s">
        <v>7316</v>
      </c>
      <c r="C122" s="339" t="s">
        <v>7459</v>
      </c>
      <c r="D122" s="332" t="s">
        <v>3865</v>
      </c>
      <c r="E122" s="336" t="s">
        <v>2685</v>
      </c>
      <c r="I122" s="342"/>
      <c r="J122" s="342"/>
      <c r="K122" s="342"/>
      <c r="L122" s="342"/>
    </row>
    <row r="123" spans="1:12" ht="13.5" customHeight="1" outlineLevel="5" x14ac:dyDescent="0.25">
      <c r="A123" s="397" t="s">
        <v>7845</v>
      </c>
      <c r="B123" s="339" t="s">
        <v>7317</v>
      </c>
      <c r="C123" s="339" t="s">
        <v>7317</v>
      </c>
      <c r="D123" s="337" t="s">
        <v>413</v>
      </c>
      <c r="E123" s="346" t="s">
        <v>988</v>
      </c>
      <c r="I123" s="342"/>
      <c r="J123" s="342"/>
      <c r="K123" s="342"/>
      <c r="L123" s="342"/>
    </row>
    <row r="124" spans="1:12" ht="13.5" customHeight="1" outlineLevel="5" x14ac:dyDescent="0.25">
      <c r="A124" s="397" t="s">
        <v>7846</v>
      </c>
      <c r="B124" s="339" t="s">
        <v>7317</v>
      </c>
      <c r="C124" s="339" t="s">
        <v>7317</v>
      </c>
      <c r="D124" s="337" t="s">
        <v>5873</v>
      </c>
      <c r="E124" s="346" t="s">
        <v>6600</v>
      </c>
      <c r="I124" s="342"/>
      <c r="J124" s="342"/>
      <c r="K124" s="342"/>
      <c r="L124" s="342"/>
    </row>
    <row r="125" spans="1:12" ht="13.5" customHeight="1" outlineLevel="3" x14ac:dyDescent="0.25">
      <c r="A125" s="397" t="s">
        <v>8099</v>
      </c>
      <c r="B125" s="339" t="s">
        <v>7316</v>
      </c>
      <c r="C125" s="339" t="s">
        <v>7459</v>
      </c>
      <c r="D125" s="332" t="s">
        <v>3866</v>
      </c>
      <c r="E125" s="335" t="s">
        <v>990</v>
      </c>
      <c r="I125" s="342"/>
      <c r="J125" s="342"/>
      <c r="K125" s="342"/>
      <c r="L125" s="342"/>
    </row>
    <row r="126" spans="1:12" ht="13.5" customHeight="1" outlineLevel="4" x14ac:dyDescent="0.25">
      <c r="A126" s="397" t="s">
        <v>7847</v>
      </c>
      <c r="B126" s="339" t="s">
        <v>7317</v>
      </c>
      <c r="C126" s="339" t="s">
        <v>7317</v>
      </c>
      <c r="D126" s="337" t="s">
        <v>414</v>
      </c>
      <c r="E126" s="347" t="s">
        <v>986</v>
      </c>
      <c r="I126" s="342"/>
      <c r="J126" s="342"/>
      <c r="K126" s="342"/>
      <c r="L126" s="342"/>
    </row>
    <row r="127" spans="1:12" ht="13.5" customHeight="1" outlineLevel="4" x14ac:dyDescent="0.25">
      <c r="A127" s="397" t="s">
        <v>8099</v>
      </c>
      <c r="B127" s="339" t="s">
        <v>7322</v>
      </c>
      <c r="C127" s="339" t="s">
        <v>7318</v>
      </c>
      <c r="D127" s="332" t="s">
        <v>3867</v>
      </c>
      <c r="E127" s="336" t="s">
        <v>3304</v>
      </c>
      <c r="I127" s="342"/>
      <c r="J127" s="342"/>
      <c r="K127" s="342"/>
      <c r="L127" s="342"/>
    </row>
    <row r="128" spans="1:12" ht="13.5" customHeight="1" outlineLevel="5" x14ac:dyDescent="0.25">
      <c r="A128" s="339" t="s">
        <v>8198</v>
      </c>
      <c r="B128" s="339" t="s">
        <v>7322</v>
      </c>
      <c r="C128" s="339" t="s">
        <v>7318</v>
      </c>
      <c r="D128" s="337" t="s">
        <v>7505</v>
      </c>
      <c r="E128" s="346" t="s">
        <v>7506</v>
      </c>
      <c r="I128" s="342"/>
      <c r="J128" s="342"/>
      <c r="K128" s="342"/>
      <c r="L128" s="342"/>
    </row>
    <row r="129" spans="1:12" ht="13.5" customHeight="1" outlineLevel="5" x14ac:dyDescent="0.25">
      <c r="A129" s="339" t="s">
        <v>8199</v>
      </c>
      <c r="B129" s="339" t="s">
        <v>7322</v>
      </c>
      <c r="C129" s="339" t="s">
        <v>7318</v>
      </c>
      <c r="D129" s="337" t="s">
        <v>7507</v>
      </c>
      <c r="E129" s="346" t="s">
        <v>7508</v>
      </c>
      <c r="I129" s="342"/>
      <c r="J129" s="342"/>
      <c r="K129" s="342"/>
      <c r="L129" s="342"/>
    </row>
    <row r="130" spans="1:12" ht="13.5" customHeight="1" outlineLevel="4" x14ac:dyDescent="0.25">
      <c r="A130" s="397" t="s">
        <v>8099</v>
      </c>
      <c r="B130" s="339" t="s">
        <v>7316</v>
      </c>
      <c r="C130" s="339" t="s">
        <v>7459</v>
      </c>
      <c r="D130" s="332" t="s">
        <v>3868</v>
      </c>
      <c r="E130" s="336" t="s">
        <v>991</v>
      </c>
      <c r="I130" s="342"/>
      <c r="J130" s="342"/>
      <c r="K130" s="342"/>
      <c r="L130" s="342"/>
    </row>
    <row r="131" spans="1:12" ht="13.5" customHeight="1" outlineLevel="5" x14ac:dyDescent="0.25">
      <c r="A131" s="339" t="s">
        <v>8107</v>
      </c>
      <c r="B131" s="339" t="s">
        <v>7317</v>
      </c>
      <c r="C131" s="339" t="s">
        <v>7317</v>
      </c>
      <c r="D131" s="339" t="s">
        <v>7509</v>
      </c>
      <c r="E131" s="346" t="s">
        <v>7510</v>
      </c>
      <c r="I131" s="342"/>
      <c r="J131" s="342"/>
      <c r="K131" s="342"/>
      <c r="L131" s="342"/>
    </row>
    <row r="132" spans="1:12" ht="13.5" customHeight="1" outlineLevel="5" x14ac:dyDescent="0.25">
      <c r="A132" s="339" t="s">
        <v>8108</v>
      </c>
      <c r="B132" s="339" t="s">
        <v>7317</v>
      </c>
      <c r="C132" s="339" t="s">
        <v>7317</v>
      </c>
      <c r="D132" s="339" t="s">
        <v>7511</v>
      </c>
      <c r="E132" s="346" t="s">
        <v>7512</v>
      </c>
      <c r="I132" s="342"/>
      <c r="J132" s="342"/>
      <c r="K132" s="342"/>
      <c r="L132" s="342"/>
    </row>
    <row r="133" spans="1:12" ht="13.5" customHeight="1" outlineLevel="5" x14ac:dyDescent="0.25">
      <c r="A133" s="339" t="s">
        <v>8109</v>
      </c>
      <c r="B133" s="339" t="s">
        <v>7317</v>
      </c>
      <c r="C133" s="339" t="s">
        <v>7317</v>
      </c>
      <c r="D133" s="337" t="s">
        <v>265</v>
      </c>
      <c r="E133" s="346" t="s">
        <v>7514</v>
      </c>
      <c r="I133" s="342"/>
      <c r="J133" s="342"/>
      <c r="K133" s="342"/>
      <c r="L133" s="342"/>
    </row>
    <row r="134" spans="1:12" ht="13.5" customHeight="1" outlineLevel="4" x14ac:dyDescent="0.25">
      <c r="A134" s="397" t="s">
        <v>8099</v>
      </c>
      <c r="B134" s="339" t="s">
        <v>7316</v>
      </c>
      <c r="C134" s="339" t="s">
        <v>7460</v>
      </c>
      <c r="D134" s="332" t="s">
        <v>6300</v>
      </c>
      <c r="E134" s="336" t="s">
        <v>6301</v>
      </c>
      <c r="I134" s="342"/>
      <c r="J134" s="342"/>
      <c r="K134" s="342"/>
      <c r="L134" s="342"/>
    </row>
    <row r="135" spans="1:12" ht="13.5" customHeight="1" outlineLevel="5" x14ac:dyDescent="0.25">
      <c r="A135" s="397" t="s">
        <v>8099</v>
      </c>
      <c r="B135" s="339" t="s">
        <v>7317</v>
      </c>
      <c r="C135" s="339" t="s">
        <v>7460</v>
      </c>
      <c r="D135" s="337" t="s">
        <v>6304</v>
      </c>
      <c r="E135" s="346" t="s">
        <v>6303</v>
      </c>
      <c r="I135" s="342"/>
      <c r="J135" s="342"/>
      <c r="K135" s="342"/>
      <c r="L135" s="342"/>
    </row>
    <row r="136" spans="1:12" ht="13.5" customHeight="1" outlineLevel="5" x14ac:dyDescent="0.25">
      <c r="A136" s="397" t="s">
        <v>8099</v>
      </c>
      <c r="B136" s="339" t="s">
        <v>7317</v>
      </c>
      <c r="C136" s="339" t="s">
        <v>7460</v>
      </c>
      <c r="D136" s="337" t="s">
        <v>6305</v>
      </c>
      <c r="E136" s="346" t="s">
        <v>6302</v>
      </c>
      <c r="I136" s="342"/>
      <c r="J136" s="342"/>
      <c r="K136" s="342"/>
      <c r="L136" s="342"/>
    </row>
    <row r="137" spans="1:12" ht="13.5" customHeight="1" outlineLevel="4" x14ac:dyDescent="0.25">
      <c r="A137" s="397" t="s">
        <v>7829</v>
      </c>
      <c r="B137" s="339" t="s">
        <v>7322</v>
      </c>
      <c r="C137" s="339" t="s">
        <v>7317</v>
      </c>
      <c r="D137" s="337" t="s">
        <v>7513</v>
      </c>
      <c r="E137" s="347" t="s">
        <v>7514</v>
      </c>
      <c r="I137" s="342"/>
      <c r="J137" s="342"/>
      <c r="K137" s="342"/>
      <c r="L137" s="342"/>
    </row>
    <row r="138" spans="1:12" ht="13.5" customHeight="1" outlineLevel="2" x14ac:dyDescent="0.25">
      <c r="A138" s="397" t="s">
        <v>8099</v>
      </c>
      <c r="B138" s="339" t="s">
        <v>7316</v>
      </c>
      <c r="C138" s="339" t="s">
        <v>7459</v>
      </c>
      <c r="D138" s="332" t="s">
        <v>3869</v>
      </c>
      <c r="E138" s="334" t="s">
        <v>4569</v>
      </c>
      <c r="I138" s="342"/>
      <c r="J138" s="342"/>
      <c r="K138" s="342"/>
      <c r="L138" s="342"/>
    </row>
    <row r="139" spans="1:12" ht="13.5" customHeight="1" outlineLevel="3" x14ac:dyDescent="0.25">
      <c r="A139" s="397" t="s">
        <v>8099</v>
      </c>
      <c r="B139" s="339" t="s">
        <v>7316</v>
      </c>
      <c r="C139" s="339" t="s">
        <v>7459</v>
      </c>
      <c r="D139" s="332" t="s">
        <v>3870</v>
      </c>
      <c r="E139" s="335" t="s">
        <v>999</v>
      </c>
      <c r="I139" s="342"/>
      <c r="J139" s="342"/>
      <c r="K139" s="342"/>
      <c r="L139" s="342"/>
    </row>
    <row r="140" spans="1:12" ht="13.5" customHeight="1" outlineLevel="4" x14ac:dyDescent="0.25">
      <c r="A140" s="397" t="s">
        <v>8099</v>
      </c>
      <c r="B140" s="339" t="s">
        <v>7316</v>
      </c>
      <c r="C140" s="339" t="s">
        <v>7459</v>
      </c>
      <c r="D140" s="332" t="s">
        <v>3871</v>
      </c>
      <c r="E140" s="336" t="s">
        <v>2784</v>
      </c>
      <c r="I140" s="342"/>
      <c r="J140" s="342"/>
      <c r="K140" s="342"/>
      <c r="L140" s="342"/>
    </row>
    <row r="141" spans="1:12" ht="13.5" customHeight="1" outlineLevel="5" x14ac:dyDescent="0.25">
      <c r="A141" s="397" t="s">
        <v>8099</v>
      </c>
      <c r="B141" s="339" t="s">
        <v>7317</v>
      </c>
      <c r="C141" s="339" t="s">
        <v>7317</v>
      </c>
      <c r="D141" s="337" t="s">
        <v>562</v>
      </c>
      <c r="E141" s="346" t="s">
        <v>1158</v>
      </c>
      <c r="I141" s="342"/>
      <c r="J141" s="342"/>
      <c r="K141" s="342"/>
      <c r="L141" s="342"/>
    </row>
    <row r="142" spans="1:12" ht="13.5" customHeight="1" outlineLevel="5" x14ac:dyDescent="0.25">
      <c r="A142" s="397" t="s">
        <v>7941</v>
      </c>
      <c r="B142" s="339" t="s">
        <v>7318</v>
      </c>
      <c r="C142" s="339" t="s">
        <v>7318</v>
      </c>
      <c r="D142" s="337" t="s">
        <v>415</v>
      </c>
      <c r="E142" s="346" t="s">
        <v>1157</v>
      </c>
      <c r="I142" s="342"/>
      <c r="J142" s="342"/>
      <c r="K142" s="342"/>
      <c r="L142" s="342"/>
    </row>
    <row r="143" spans="1:12" ht="13.5" customHeight="1" outlineLevel="5" x14ac:dyDescent="0.25">
      <c r="A143" s="397" t="s">
        <v>8099</v>
      </c>
      <c r="B143" s="339" t="s">
        <v>7317</v>
      </c>
      <c r="C143" s="339" t="s">
        <v>7317</v>
      </c>
      <c r="D143" s="337" t="s">
        <v>6710</v>
      </c>
      <c r="E143" s="346" t="s">
        <v>7515</v>
      </c>
      <c r="I143" s="342"/>
      <c r="J143" s="342"/>
      <c r="K143" s="342"/>
      <c r="L143" s="342"/>
    </row>
    <row r="144" spans="1:12" ht="13.5" customHeight="1" outlineLevel="4" x14ac:dyDescent="0.25">
      <c r="A144" s="397" t="s">
        <v>7820</v>
      </c>
      <c r="B144" s="339" t="s">
        <v>7316</v>
      </c>
      <c r="C144" s="339" t="s">
        <v>7318</v>
      </c>
      <c r="D144" s="332" t="s">
        <v>3872</v>
      </c>
      <c r="E144" s="336" t="s">
        <v>993</v>
      </c>
      <c r="I144" s="342"/>
      <c r="J144" s="342"/>
      <c r="K144" s="342"/>
      <c r="L144" s="342"/>
    </row>
    <row r="145" spans="1:12" ht="13.5" customHeight="1" outlineLevel="5" x14ac:dyDescent="0.25">
      <c r="A145" s="397" t="s">
        <v>7942</v>
      </c>
      <c r="B145" s="339" t="s">
        <v>7317</v>
      </c>
      <c r="C145" s="339" t="s">
        <v>7318</v>
      </c>
      <c r="D145" s="337" t="s">
        <v>416</v>
      </c>
      <c r="E145" s="346" t="s">
        <v>273</v>
      </c>
      <c r="I145" s="342"/>
      <c r="J145" s="342"/>
      <c r="K145" s="342"/>
      <c r="L145" s="342"/>
    </row>
    <row r="146" spans="1:12" ht="13.5" customHeight="1" outlineLevel="4" x14ac:dyDescent="0.25">
      <c r="A146" s="397" t="s">
        <v>8099</v>
      </c>
      <c r="B146" s="339" t="s">
        <v>7316</v>
      </c>
      <c r="C146" s="339" t="s">
        <v>7459</v>
      </c>
      <c r="D146" s="332" t="s">
        <v>3873</v>
      </c>
      <c r="E146" s="336" t="s">
        <v>2800</v>
      </c>
      <c r="I146" s="342"/>
      <c r="J146" s="342"/>
      <c r="K146" s="342"/>
      <c r="L146" s="342"/>
    </row>
    <row r="147" spans="1:12" ht="13.5" customHeight="1" outlineLevel="5" x14ac:dyDescent="0.25">
      <c r="A147" s="397" t="s">
        <v>8099</v>
      </c>
      <c r="B147" s="339" t="s">
        <v>7317</v>
      </c>
      <c r="C147" s="339" t="s">
        <v>7317</v>
      </c>
      <c r="D147" s="337" t="s">
        <v>417</v>
      </c>
      <c r="E147" s="346" t="s">
        <v>1160</v>
      </c>
      <c r="I147" s="342"/>
      <c r="J147" s="342"/>
      <c r="K147" s="342"/>
      <c r="L147" s="342"/>
    </row>
    <row r="148" spans="1:12" ht="13.5" customHeight="1" outlineLevel="4" x14ac:dyDescent="0.25">
      <c r="A148" s="397" t="s">
        <v>8099</v>
      </c>
      <c r="B148" s="339" t="s">
        <v>7316</v>
      </c>
      <c r="C148" s="339" t="s">
        <v>7459</v>
      </c>
      <c r="D148" s="332" t="s">
        <v>3874</v>
      </c>
      <c r="E148" s="336" t="s">
        <v>2786</v>
      </c>
      <c r="I148" s="342"/>
      <c r="J148" s="342"/>
      <c r="K148" s="342"/>
      <c r="L148" s="342"/>
    </row>
    <row r="149" spans="1:12" ht="13.5" customHeight="1" outlineLevel="5" x14ac:dyDescent="0.25">
      <c r="A149" s="397" t="s">
        <v>8099</v>
      </c>
      <c r="B149" s="339" t="s">
        <v>7317</v>
      </c>
      <c r="C149" s="339" t="s">
        <v>7317</v>
      </c>
      <c r="D149" s="337" t="s">
        <v>272</v>
      </c>
      <c r="E149" s="346" t="s">
        <v>1159</v>
      </c>
      <c r="I149" s="342"/>
      <c r="J149" s="342"/>
      <c r="K149" s="342"/>
      <c r="L149" s="342"/>
    </row>
    <row r="150" spans="1:12" ht="13.5" customHeight="1" outlineLevel="5" x14ac:dyDescent="0.25">
      <c r="A150" s="397" t="s">
        <v>8099</v>
      </c>
      <c r="B150" s="339" t="s">
        <v>7317</v>
      </c>
      <c r="C150" s="339" t="s">
        <v>7317</v>
      </c>
      <c r="D150" s="337" t="s">
        <v>1190</v>
      </c>
      <c r="E150" s="346" t="s">
        <v>7516</v>
      </c>
      <c r="I150" s="342"/>
      <c r="J150" s="342"/>
      <c r="K150" s="342"/>
      <c r="L150" s="342"/>
    </row>
    <row r="151" spans="1:12" ht="13.5" customHeight="1" outlineLevel="4" x14ac:dyDescent="0.25">
      <c r="A151" s="397" t="s">
        <v>8099</v>
      </c>
      <c r="B151" s="339" t="s">
        <v>7316</v>
      </c>
      <c r="C151" s="339" t="s">
        <v>7459</v>
      </c>
      <c r="D151" s="332" t="s">
        <v>3875</v>
      </c>
      <c r="E151" s="336" t="s">
        <v>992</v>
      </c>
      <c r="I151" s="342"/>
      <c r="J151" s="342"/>
      <c r="K151" s="342"/>
      <c r="L151" s="342"/>
    </row>
    <row r="152" spans="1:12" ht="13.5" customHeight="1" outlineLevel="5" x14ac:dyDescent="0.25">
      <c r="A152" s="397" t="s">
        <v>8099</v>
      </c>
      <c r="B152" s="339" t="s">
        <v>7316</v>
      </c>
      <c r="C152" s="339" t="s">
        <v>7459</v>
      </c>
      <c r="D152" s="332" t="s">
        <v>3876</v>
      </c>
      <c r="E152" s="349" t="s">
        <v>994</v>
      </c>
      <c r="I152" s="342"/>
      <c r="J152" s="342"/>
      <c r="K152" s="342"/>
      <c r="L152" s="342"/>
    </row>
    <row r="153" spans="1:12" ht="13.5" customHeight="1" outlineLevel="6" x14ac:dyDescent="0.25">
      <c r="A153" s="397" t="s">
        <v>8099</v>
      </c>
      <c r="B153" s="339" t="s">
        <v>7317</v>
      </c>
      <c r="C153" s="339" t="s">
        <v>7317</v>
      </c>
      <c r="D153" s="354" t="s">
        <v>418</v>
      </c>
      <c r="E153" s="353" t="s">
        <v>1161</v>
      </c>
      <c r="I153" s="342"/>
      <c r="J153" s="342"/>
      <c r="K153" s="342"/>
      <c r="L153" s="342"/>
    </row>
    <row r="154" spans="1:12" ht="13.5" customHeight="1" outlineLevel="6" x14ac:dyDescent="0.25">
      <c r="A154" s="397" t="s">
        <v>7820</v>
      </c>
      <c r="B154" s="339" t="s">
        <v>7316</v>
      </c>
      <c r="C154" s="339" t="s">
        <v>7318</v>
      </c>
      <c r="D154" s="332" t="s">
        <v>5994</v>
      </c>
      <c r="E154" s="350" t="s">
        <v>5997</v>
      </c>
      <c r="I154" s="342"/>
      <c r="J154" s="342"/>
      <c r="K154" s="342"/>
      <c r="L154" s="342"/>
    </row>
    <row r="155" spans="1:12" ht="13.5" customHeight="1" outlineLevel="7" x14ac:dyDescent="0.25">
      <c r="A155" s="397" t="s">
        <v>7848</v>
      </c>
      <c r="B155" s="339" t="s">
        <v>7317</v>
      </c>
      <c r="C155" s="339" t="s">
        <v>7318</v>
      </c>
      <c r="D155" s="337" t="s">
        <v>1192</v>
      </c>
      <c r="E155" s="351" t="s">
        <v>1162</v>
      </c>
      <c r="I155" s="342"/>
      <c r="J155" s="342"/>
      <c r="K155" s="342"/>
      <c r="L155" s="342"/>
    </row>
    <row r="156" spans="1:12" ht="13.5" customHeight="1" outlineLevel="7" x14ac:dyDescent="0.25">
      <c r="A156" s="397" t="s">
        <v>7848</v>
      </c>
      <c r="B156" s="339" t="s">
        <v>7317</v>
      </c>
      <c r="C156" s="339" t="s">
        <v>7318</v>
      </c>
      <c r="D156" s="337" t="s">
        <v>4941</v>
      </c>
      <c r="E156" s="355" t="s">
        <v>5995</v>
      </c>
      <c r="I156" s="342"/>
      <c r="J156" s="342"/>
      <c r="K156" s="342"/>
      <c r="L156" s="342"/>
    </row>
    <row r="157" spans="1:12" ht="13.5" customHeight="1" outlineLevel="6" x14ac:dyDescent="0.25">
      <c r="A157" s="397" t="s">
        <v>8099</v>
      </c>
      <c r="B157" s="339" t="s">
        <v>7316</v>
      </c>
      <c r="C157" s="339" t="s">
        <v>7459</v>
      </c>
      <c r="D157" s="332" t="s">
        <v>5996</v>
      </c>
      <c r="E157" s="350" t="s">
        <v>5993</v>
      </c>
      <c r="I157" s="342"/>
      <c r="J157" s="342"/>
      <c r="K157" s="342"/>
      <c r="L157" s="342"/>
    </row>
    <row r="158" spans="1:12" ht="13.5" customHeight="1" outlineLevel="7" x14ac:dyDescent="0.25">
      <c r="A158" s="397" t="s">
        <v>8099</v>
      </c>
      <c r="B158" s="339" t="s">
        <v>7317</v>
      </c>
      <c r="C158" s="339" t="s">
        <v>7317</v>
      </c>
      <c r="D158" s="354" t="s">
        <v>420</v>
      </c>
      <c r="E158" s="351" t="s">
        <v>1163</v>
      </c>
      <c r="I158" s="342"/>
      <c r="J158" s="342"/>
      <c r="K158" s="342"/>
      <c r="L158" s="342"/>
    </row>
    <row r="159" spans="1:12" ht="13.5" customHeight="1" outlineLevel="7" x14ac:dyDescent="0.25">
      <c r="A159" s="397" t="s">
        <v>8099</v>
      </c>
      <c r="B159" s="339" t="s">
        <v>7317</v>
      </c>
      <c r="C159" s="339" t="s">
        <v>7317</v>
      </c>
      <c r="D159" s="337" t="s">
        <v>421</v>
      </c>
      <c r="E159" s="351" t="s">
        <v>1164</v>
      </c>
      <c r="I159" s="342"/>
      <c r="J159" s="342"/>
      <c r="K159" s="342"/>
      <c r="L159" s="342"/>
    </row>
    <row r="160" spans="1:12" ht="13.5" customHeight="1" outlineLevel="7" x14ac:dyDescent="0.25">
      <c r="A160" s="397" t="s">
        <v>7849</v>
      </c>
      <c r="B160" s="339" t="s">
        <v>7317</v>
      </c>
      <c r="C160" s="339" t="s">
        <v>7317</v>
      </c>
      <c r="D160" s="337" t="s">
        <v>6576</v>
      </c>
      <c r="E160" s="351" t="s">
        <v>6577</v>
      </c>
      <c r="I160" s="342"/>
      <c r="J160" s="342"/>
      <c r="K160" s="342"/>
      <c r="L160" s="342"/>
    </row>
    <row r="161" spans="1:12" ht="13.5" customHeight="1" outlineLevel="7" x14ac:dyDescent="0.25">
      <c r="A161" s="339" t="s">
        <v>8110</v>
      </c>
      <c r="B161" s="339" t="s">
        <v>7317</v>
      </c>
      <c r="C161" s="339" t="s">
        <v>7317</v>
      </c>
      <c r="D161" s="337" t="s">
        <v>6576</v>
      </c>
      <c r="E161" s="351" t="s">
        <v>7517</v>
      </c>
      <c r="I161" s="342"/>
      <c r="J161" s="342"/>
      <c r="K161" s="342"/>
      <c r="L161" s="342"/>
    </row>
    <row r="162" spans="1:12" ht="13.5" customHeight="1" outlineLevel="7" x14ac:dyDescent="0.25">
      <c r="A162" s="397" t="s">
        <v>7849</v>
      </c>
      <c r="B162" s="339" t="s">
        <v>7317</v>
      </c>
      <c r="C162" s="339" t="s">
        <v>7317</v>
      </c>
      <c r="D162" s="337" t="s">
        <v>423</v>
      </c>
      <c r="E162" s="351" t="s">
        <v>3969</v>
      </c>
      <c r="I162" s="342"/>
      <c r="J162" s="342"/>
      <c r="K162" s="342"/>
      <c r="L162" s="342"/>
    </row>
    <row r="163" spans="1:12" ht="13.5" customHeight="1" outlineLevel="7" x14ac:dyDescent="0.25">
      <c r="A163" s="397" t="s">
        <v>8099</v>
      </c>
      <c r="B163" s="339" t="s">
        <v>7317</v>
      </c>
      <c r="C163" s="339" t="s">
        <v>7317</v>
      </c>
      <c r="D163" s="337" t="s">
        <v>424</v>
      </c>
      <c r="E163" s="351" t="s">
        <v>5489</v>
      </c>
      <c r="I163" s="342"/>
      <c r="J163" s="342"/>
      <c r="K163" s="342"/>
      <c r="L163" s="342"/>
    </row>
    <row r="164" spans="1:12" ht="13.5" customHeight="1" outlineLevel="7" x14ac:dyDescent="0.25">
      <c r="A164" s="397" t="s">
        <v>8099</v>
      </c>
      <c r="B164" s="339" t="s">
        <v>7317</v>
      </c>
      <c r="C164" s="339" t="s">
        <v>7317</v>
      </c>
      <c r="D164" s="337" t="s">
        <v>425</v>
      </c>
      <c r="E164" s="351" t="s">
        <v>7518</v>
      </c>
      <c r="I164" s="342"/>
      <c r="J164" s="342"/>
      <c r="K164" s="342"/>
      <c r="L164" s="342"/>
    </row>
    <row r="165" spans="1:12" ht="13.5" customHeight="1" outlineLevel="7" x14ac:dyDescent="0.25">
      <c r="A165" s="397" t="s">
        <v>8099</v>
      </c>
      <c r="B165" s="339" t="s">
        <v>7317</v>
      </c>
      <c r="C165" s="339" t="s">
        <v>7317</v>
      </c>
      <c r="D165" s="337" t="s">
        <v>427</v>
      </c>
      <c r="E165" s="351" t="s">
        <v>714</v>
      </c>
      <c r="I165" s="342"/>
      <c r="J165" s="342"/>
      <c r="K165" s="342"/>
      <c r="L165" s="342"/>
    </row>
    <row r="166" spans="1:12" ht="13.5" customHeight="1" outlineLevel="7" x14ac:dyDescent="0.25">
      <c r="A166" s="397" t="s">
        <v>8099</v>
      </c>
      <c r="B166" s="339" t="s">
        <v>7317</v>
      </c>
      <c r="C166" s="339" t="s">
        <v>7317</v>
      </c>
      <c r="D166" s="337" t="s">
        <v>429</v>
      </c>
      <c r="E166" s="351" t="s">
        <v>1002</v>
      </c>
      <c r="I166" s="342"/>
      <c r="J166" s="342"/>
      <c r="K166" s="342"/>
      <c r="L166" s="342"/>
    </row>
    <row r="167" spans="1:12" ht="13.5" customHeight="1" outlineLevel="5" x14ac:dyDescent="0.25">
      <c r="A167" s="397" t="s">
        <v>8099</v>
      </c>
      <c r="B167" s="339" t="s">
        <v>7316</v>
      </c>
      <c r="C167" s="339" t="s">
        <v>7459</v>
      </c>
      <c r="D167" s="332" t="s">
        <v>3877</v>
      </c>
      <c r="E167" s="349" t="s">
        <v>995</v>
      </c>
      <c r="I167" s="342"/>
      <c r="J167" s="342"/>
      <c r="K167" s="342"/>
      <c r="L167" s="342"/>
    </row>
    <row r="168" spans="1:12" ht="13.5" customHeight="1" outlineLevel="6" x14ac:dyDescent="0.25">
      <c r="A168" s="397" t="s">
        <v>8099</v>
      </c>
      <c r="B168" s="339" t="s">
        <v>7317</v>
      </c>
      <c r="C168" s="339" t="s">
        <v>7317</v>
      </c>
      <c r="D168" s="356" t="s">
        <v>430</v>
      </c>
      <c r="E168" s="353" t="s">
        <v>7519</v>
      </c>
      <c r="I168" s="342"/>
      <c r="J168" s="342"/>
      <c r="K168" s="342"/>
      <c r="L168" s="342"/>
    </row>
    <row r="169" spans="1:12" ht="13.5" customHeight="1" outlineLevel="6" x14ac:dyDescent="0.25">
      <c r="A169" s="397" t="s">
        <v>8099</v>
      </c>
      <c r="B169" s="339" t="s">
        <v>7317</v>
      </c>
      <c r="C169" s="339" t="s">
        <v>7460</v>
      </c>
      <c r="D169" s="337" t="s">
        <v>1196</v>
      </c>
      <c r="E169" s="353" t="s">
        <v>1220</v>
      </c>
      <c r="F169" s="339" t="s">
        <v>6570</v>
      </c>
      <c r="I169" s="342"/>
      <c r="J169" s="342"/>
      <c r="K169" s="342"/>
      <c r="L169" s="342"/>
    </row>
    <row r="170" spans="1:12" ht="13.5" customHeight="1" outlineLevel="6" x14ac:dyDescent="0.25">
      <c r="A170" s="397" t="s">
        <v>8099</v>
      </c>
      <c r="B170" s="339" t="s">
        <v>7317</v>
      </c>
      <c r="C170" s="339" t="s">
        <v>7317</v>
      </c>
      <c r="D170" s="337" t="s">
        <v>431</v>
      </c>
      <c r="E170" s="353" t="s">
        <v>718</v>
      </c>
      <c r="I170" s="342"/>
      <c r="J170" s="342"/>
      <c r="K170" s="342"/>
      <c r="L170" s="342"/>
    </row>
    <row r="171" spans="1:12" ht="13.5" customHeight="1" outlineLevel="6" x14ac:dyDescent="0.25">
      <c r="A171" s="397" t="s">
        <v>7850</v>
      </c>
      <c r="B171" s="339" t="s">
        <v>7317</v>
      </c>
      <c r="C171" s="339" t="s">
        <v>7317</v>
      </c>
      <c r="D171" s="337" t="s">
        <v>4211</v>
      </c>
      <c r="E171" s="353" t="s">
        <v>6519</v>
      </c>
      <c r="F171" s="339" t="s">
        <v>6571</v>
      </c>
      <c r="I171" s="342"/>
      <c r="J171" s="342"/>
      <c r="K171" s="342"/>
      <c r="L171" s="342"/>
    </row>
    <row r="172" spans="1:12" ht="13.5" customHeight="1" outlineLevel="6" x14ac:dyDescent="0.25">
      <c r="A172" s="397" t="s">
        <v>7850</v>
      </c>
      <c r="B172" s="339" t="s">
        <v>7317</v>
      </c>
      <c r="C172" s="339" t="s">
        <v>7318</v>
      </c>
      <c r="D172" s="337" t="s">
        <v>563</v>
      </c>
      <c r="E172" s="353" t="s">
        <v>3970</v>
      </c>
      <c r="F172" s="339" t="s">
        <v>6570</v>
      </c>
      <c r="I172" s="342"/>
      <c r="J172" s="342"/>
      <c r="K172" s="342"/>
      <c r="L172" s="342"/>
    </row>
    <row r="173" spans="1:12" ht="13.5" customHeight="1" outlineLevel="6" x14ac:dyDescent="0.25">
      <c r="A173" s="397" t="s">
        <v>7850</v>
      </c>
      <c r="B173" s="339" t="s">
        <v>7317</v>
      </c>
      <c r="C173" s="339" t="s">
        <v>7317</v>
      </c>
      <c r="D173" s="337" t="s">
        <v>6568</v>
      </c>
      <c r="E173" s="353" t="s">
        <v>6569</v>
      </c>
      <c r="I173" s="342"/>
      <c r="J173" s="342"/>
      <c r="K173" s="342"/>
      <c r="L173" s="342"/>
    </row>
    <row r="174" spans="1:12" ht="13.5" customHeight="1" outlineLevel="6" x14ac:dyDescent="0.25">
      <c r="A174" s="397" t="s">
        <v>7850</v>
      </c>
      <c r="B174" s="339" t="s">
        <v>7317</v>
      </c>
      <c r="C174" s="339" t="s">
        <v>7318</v>
      </c>
      <c r="D174" s="337" t="s">
        <v>1155</v>
      </c>
      <c r="E174" s="353" t="s">
        <v>1156</v>
      </c>
      <c r="I174" s="342"/>
      <c r="J174" s="342"/>
      <c r="K174" s="342"/>
      <c r="L174" s="342"/>
    </row>
    <row r="175" spans="1:12" ht="13.5" customHeight="1" outlineLevel="6" x14ac:dyDescent="0.25">
      <c r="A175" s="397" t="s">
        <v>8099</v>
      </c>
      <c r="B175" s="339" t="s">
        <v>7317</v>
      </c>
      <c r="C175" s="339" t="s">
        <v>7317</v>
      </c>
      <c r="D175" s="337" t="s">
        <v>1199</v>
      </c>
      <c r="E175" s="353" t="s">
        <v>1217</v>
      </c>
      <c r="I175" s="342"/>
      <c r="J175" s="342"/>
      <c r="K175" s="342"/>
      <c r="L175" s="342"/>
    </row>
    <row r="176" spans="1:12" ht="13.5" customHeight="1" outlineLevel="5" x14ac:dyDescent="0.25">
      <c r="A176" s="397" t="s">
        <v>8099</v>
      </c>
      <c r="B176" s="339" t="s">
        <v>7316</v>
      </c>
      <c r="C176" s="339" t="s">
        <v>7459</v>
      </c>
      <c r="D176" s="332" t="s">
        <v>3878</v>
      </c>
      <c r="E176" s="349" t="s">
        <v>998</v>
      </c>
      <c r="I176" s="342"/>
      <c r="J176" s="342"/>
      <c r="K176" s="342"/>
      <c r="L176" s="342"/>
    </row>
    <row r="177" spans="1:12" ht="13.5" customHeight="1" outlineLevel="6" x14ac:dyDescent="0.25">
      <c r="A177" s="397" t="s">
        <v>7851</v>
      </c>
      <c r="B177" s="339" t="s">
        <v>7317</v>
      </c>
      <c r="C177" s="339" t="s">
        <v>7317</v>
      </c>
      <c r="D177" s="337" t="s">
        <v>1194</v>
      </c>
      <c r="E177" s="353" t="s">
        <v>1193</v>
      </c>
      <c r="F177" s="339" t="s">
        <v>6418</v>
      </c>
      <c r="I177" s="342"/>
      <c r="J177" s="342"/>
      <c r="K177" s="342"/>
      <c r="L177" s="342"/>
    </row>
    <row r="178" spans="1:12" ht="13.5" customHeight="1" outlineLevel="6" x14ac:dyDescent="0.25">
      <c r="A178" s="397" t="s">
        <v>7851</v>
      </c>
      <c r="B178" s="339" t="s">
        <v>7317</v>
      </c>
      <c r="C178" s="339" t="s">
        <v>7318</v>
      </c>
      <c r="D178" s="337" t="s">
        <v>2839</v>
      </c>
      <c r="E178" s="353" t="s">
        <v>2840</v>
      </c>
      <c r="F178" s="339" t="s">
        <v>6419</v>
      </c>
      <c r="I178" s="342"/>
      <c r="J178" s="342"/>
      <c r="K178" s="342"/>
      <c r="L178" s="342"/>
    </row>
    <row r="179" spans="1:12" ht="13.5" customHeight="1" outlineLevel="6" x14ac:dyDescent="0.25">
      <c r="A179" s="397" t="s">
        <v>7851</v>
      </c>
      <c r="B179" s="339" t="s">
        <v>7322</v>
      </c>
      <c r="C179" s="339" t="s">
        <v>7318</v>
      </c>
      <c r="D179" s="337" t="s">
        <v>1195</v>
      </c>
      <c r="E179" s="353" t="s">
        <v>3971</v>
      </c>
      <c r="I179" s="342"/>
      <c r="J179" s="342"/>
      <c r="K179" s="342"/>
      <c r="L179" s="342"/>
    </row>
    <row r="180" spans="1:12" ht="13.5" customHeight="1" outlineLevel="5" x14ac:dyDescent="0.25">
      <c r="A180" s="397" t="s">
        <v>8099</v>
      </c>
      <c r="B180" s="339" t="s">
        <v>7316</v>
      </c>
      <c r="C180" s="339" t="s">
        <v>7459</v>
      </c>
      <c r="D180" s="332" t="s">
        <v>3879</v>
      </c>
      <c r="E180" s="349" t="s">
        <v>996</v>
      </c>
      <c r="I180" s="342"/>
      <c r="J180" s="342"/>
      <c r="K180" s="342"/>
      <c r="L180" s="342"/>
    </row>
    <row r="181" spans="1:12" ht="13.5" customHeight="1" outlineLevel="6" x14ac:dyDescent="0.25">
      <c r="A181" s="397" t="s">
        <v>8099</v>
      </c>
      <c r="B181" s="339" t="s">
        <v>7317</v>
      </c>
      <c r="C181" s="339" t="s">
        <v>7460</v>
      </c>
      <c r="D181" s="337" t="s">
        <v>4214</v>
      </c>
      <c r="E181" s="353" t="s">
        <v>3972</v>
      </c>
      <c r="I181" s="342"/>
      <c r="J181" s="342"/>
      <c r="K181" s="342"/>
      <c r="L181" s="342"/>
    </row>
    <row r="182" spans="1:12" ht="13.5" customHeight="1" outlineLevel="6" x14ac:dyDescent="0.25">
      <c r="A182" s="397" t="s">
        <v>7852</v>
      </c>
      <c r="B182" s="339" t="s">
        <v>7317</v>
      </c>
      <c r="C182" s="339" t="s">
        <v>7317</v>
      </c>
      <c r="D182" s="337" t="s">
        <v>432</v>
      </c>
      <c r="E182" s="353" t="s">
        <v>721</v>
      </c>
      <c r="I182" s="342"/>
      <c r="J182" s="342"/>
      <c r="K182" s="342"/>
      <c r="L182" s="342"/>
    </row>
    <row r="183" spans="1:12" ht="13.5" customHeight="1" outlineLevel="6" x14ac:dyDescent="0.25">
      <c r="A183" s="397" t="s">
        <v>7852</v>
      </c>
      <c r="B183" s="339" t="s">
        <v>7317</v>
      </c>
      <c r="C183" s="339" t="s">
        <v>7317</v>
      </c>
      <c r="D183" s="337" t="s">
        <v>433</v>
      </c>
      <c r="E183" s="353" t="s">
        <v>722</v>
      </c>
      <c r="I183" s="342"/>
      <c r="J183" s="342"/>
      <c r="K183" s="342"/>
      <c r="L183" s="342"/>
    </row>
    <row r="184" spans="1:12" ht="13.5" customHeight="1" outlineLevel="6" x14ac:dyDescent="0.25">
      <c r="A184" s="397" t="s">
        <v>7853</v>
      </c>
      <c r="B184" s="339" t="s">
        <v>7317</v>
      </c>
      <c r="C184" s="339" t="s">
        <v>7317</v>
      </c>
      <c r="D184" s="337" t="s">
        <v>1151</v>
      </c>
      <c r="E184" s="353" t="s">
        <v>1152</v>
      </c>
      <c r="I184" s="342"/>
      <c r="J184" s="342"/>
      <c r="K184" s="342"/>
      <c r="L184" s="342"/>
    </row>
    <row r="185" spans="1:12" ht="13.5" customHeight="1" outlineLevel="6" x14ac:dyDescent="0.25">
      <c r="A185" s="397" t="s">
        <v>7852</v>
      </c>
      <c r="B185" s="339" t="s">
        <v>7317</v>
      </c>
      <c r="C185" s="339" t="s">
        <v>7317</v>
      </c>
      <c r="D185" s="337" t="s">
        <v>434</v>
      </c>
      <c r="E185" s="353" t="s">
        <v>723</v>
      </c>
      <c r="I185" s="342"/>
      <c r="J185" s="342"/>
      <c r="K185" s="342"/>
      <c r="L185" s="342"/>
    </row>
    <row r="186" spans="1:12" ht="13.5" customHeight="1" outlineLevel="6" x14ac:dyDescent="0.25">
      <c r="A186" s="397" t="s">
        <v>7853</v>
      </c>
      <c r="B186" s="339" t="s">
        <v>7317</v>
      </c>
      <c r="C186" s="339" t="s">
        <v>7317</v>
      </c>
      <c r="D186" s="337" t="s">
        <v>435</v>
      </c>
      <c r="E186" s="353" t="s">
        <v>3974</v>
      </c>
      <c r="I186" s="342"/>
      <c r="J186" s="342"/>
      <c r="K186" s="342"/>
      <c r="L186" s="342"/>
    </row>
    <row r="187" spans="1:12" ht="13.5" customHeight="1" outlineLevel="6" x14ac:dyDescent="0.25">
      <c r="A187" s="397" t="s">
        <v>8099</v>
      </c>
      <c r="B187" s="339" t="s">
        <v>7317</v>
      </c>
      <c r="C187" s="339" t="s">
        <v>7317</v>
      </c>
      <c r="D187" s="337" t="s">
        <v>436</v>
      </c>
      <c r="E187" s="353" t="s">
        <v>7520</v>
      </c>
      <c r="I187" s="342"/>
      <c r="J187" s="342"/>
      <c r="K187" s="342"/>
      <c r="L187" s="342"/>
    </row>
    <row r="188" spans="1:12" ht="13.5" customHeight="1" outlineLevel="6" x14ac:dyDescent="0.25">
      <c r="A188" s="339" t="s">
        <v>8111</v>
      </c>
      <c r="B188" s="339" t="s">
        <v>7317</v>
      </c>
      <c r="C188" s="339" t="s">
        <v>7317</v>
      </c>
      <c r="D188" s="339" t="s">
        <v>7521</v>
      </c>
      <c r="E188" s="353" t="s">
        <v>3975</v>
      </c>
      <c r="I188" s="342"/>
      <c r="J188" s="342"/>
      <c r="K188" s="342"/>
      <c r="L188" s="342"/>
    </row>
    <row r="189" spans="1:12" ht="13.5" customHeight="1" outlineLevel="6" x14ac:dyDescent="0.25">
      <c r="A189" s="397" t="s">
        <v>7852</v>
      </c>
      <c r="B189" s="339" t="s">
        <v>7317</v>
      </c>
      <c r="C189" s="339" t="s">
        <v>7318</v>
      </c>
      <c r="D189" s="337" t="s">
        <v>1153</v>
      </c>
      <c r="E189" s="353" t="s">
        <v>1154</v>
      </c>
      <c r="I189" s="342"/>
      <c r="J189" s="342"/>
      <c r="K189" s="342"/>
      <c r="L189" s="342"/>
    </row>
    <row r="190" spans="1:12" ht="13.5" customHeight="1" outlineLevel="6" x14ac:dyDescent="0.25">
      <c r="A190" s="397" t="s">
        <v>7853</v>
      </c>
      <c r="B190" s="339" t="s">
        <v>7317</v>
      </c>
      <c r="C190" s="339" t="s">
        <v>7317</v>
      </c>
      <c r="D190" s="337" t="s">
        <v>438</v>
      </c>
      <c r="E190" s="353" t="s">
        <v>725</v>
      </c>
      <c r="I190" s="342"/>
      <c r="J190" s="342"/>
      <c r="K190" s="342"/>
      <c r="L190" s="342"/>
    </row>
    <row r="191" spans="1:12" ht="13.5" customHeight="1" outlineLevel="6" x14ac:dyDescent="0.25">
      <c r="A191" s="397" t="s">
        <v>8099</v>
      </c>
      <c r="B191" s="339" t="s">
        <v>7317</v>
      </c>
      <c r="C191" s="339" t="s">
        <v>7317</v>
      </c>
      <c r="D191" s="337" t="s">
        <v>439</v>
      </c>
      <c r="E191" s="353" t="s">
        <v>1234</v>
      </c>
      <c r="I191" s="342"/>
      <c r="J191" s="342"/>
      <c r="K191" s="342"/>
      <c r="L191" s="342"/>
    </row>
    <row r="192" spans="1:12" ht="13.5" customHeight="1" outlineLevel="6" x14ac:dyDescent="0.25">
      <c r="A192" s="397" t="s">
        <v>8099</v>
      </c>
      <c r="B192" s="339" t="s">
        <v>7317</v>
      </c>
      <c r="C192" s="339" t="s">
        <v>7460</v>
      </c>
      <c r="D192" s="337" t="s">
        <v>4933</v>
      </c>
      <c r="E192" s="353" t="s">
        <v>4934</v>
      </c>
      <c r="F192" s="341"/>
      <c r="I192" s="342"/>
      <c r="J192" s="342"/>
      <c r="K192" s="342"/>
      <c r="L192" s="342"/>
    </row>
    <row r="193" spans="1:12" ht="13.5" customHeight="1" outlineLevel="6" x14ac:dyDescent="0.25">
      <c r="A193" s="397" t="s">
        <v>8099</v>
      </c>
      <c r="B193" s="339" t="s">
        <v>7317</v>
      </c>
      <c r="C193" s="339" t="s">
        <v>7460</v>
      </c>
      <c r="D193" s="337" t="s">
        <v>4935</v>
      </c>
      <c r="E193" s="353" t="s">
        <v>1225</v>
      </c>
      <c r="F193" s="341"/>
      <c r="I193" s="342"/>
      <c r="J193" s="342"/>
      <c r="K193" s="342"/>
      <c r="L193" s="342"/>
    </row>
    <row r="194" spans="1:12" ht="13.5" customHeight="1" outlineLevel="5" x14ac:dyDescent="0.25">
      <c r="A194" s="397" t="s">
        <v>8099</v>
      </c>
      <c r="B194" s="339" t="s">
        <v>7316</v>
      </c>
      <c r="C194" s="339" t="s">
        <v>7459</v>
      </c>
      <c r="D194" s="332" t="s">
        <v>3880</v>
      </c>
      <c r="E194" s="349" t="s">
        <v>1000</v>
      </c>
      <c r="I194" s="342"/>
      <c r="J194" s="342"/>
      <c r="K194" s="342"/>
      <c r="L194" s="342"/>
    </row>
    <row r="195" spans="1:12" ht="13.5" customHeight="1" outlineLevel="6" x14ac:dyDescent="0.25">
      <c r="A195" s="397" t="s">
        <v>8099</v>
      </c>
      <c r="B195" s="339" t="s">
        <v>7317</v>
      </c>
      <c r="C195" s="339" t="s">
        <v>7317</v>
      </c>
      <c r="D195" s="337" t="s">
        <v>1346</v>
      </c>
      <c r="E195" s="353" t="s">
        <v>1001</v>
      </c>
      <c r="I195" s="342"/>
      <c r="J195" s="342"/>
      <c r="K195" s="342"/>
      <c r="L195" s="342"/>
    </row>
    <row r="196" spans="1:12" ht="13.5" customHeight="1" outlineLevel="6" x14ac:dyDescent="0.25">
      <c r="A196" s="397" t="s">
        <v>7839</v>
      </c>
      <c r="B196" s="339" t="s">
        <v>7317</v>
      </c>
      <c r="C196" s="339" t="s">
        <v>7318</v>
      </c>
      <c r="D196" s="337" t="s">
        <v>6040</v>
      </c>
      <c r="E196" s="353" t="s">
        <v>6041</v>
      </c>
      <c r="F196" s="339" t="s">
        <v>7364</v>
      </c>
      <c r="I196" s="342"/>
      <c r="J196" s="342"/>
      <c r="K196" s="342"/>
      <c r="L196" s="342"/>
    </row>
    <row r="197" spans="1:12" ht="13.5" customHeight="1" outlineLevel="5" x14ac:dyDescent="0.25">
      <c r="A197" s="397" t="s">
        <v>8099</v>
      </c>
      <c r="B197" s="339" t="s">
        <v>7316</v>
      </c>
      <c r="C197" s="339" t="s">
        <v>7459</v>
      </c>
      <c r="D197" s="332" t="s">
        <v>3881</v>
      </c>
      <c r="E197" s="349" t="s">
        <v>997</v>
      </c>
      <c r="I197" s="342"/>
      <c r="J197" s="342"/>
      <c r="K197" s="342"/>
      <c r="L197" s="342"/>
    </row>
    <row r="198" spans="1:12" ht="12.75" customHeight="1" outlineLevel="6" x14ac:dyDescent="0.25">
      <c r="A198" s="339" t="s">
        <v>8112</v>
      </c>
      <c r="B198" s="339" t="s">
        <v>7317</v>
      </c>
      <c r="C198" s="339" t="s">
        <v>7317</v>
      </c>
      <c r="D198" s="337" t="s">
        <v>7522</v>
      </c>
      <c r="E198" s="353" t="s">
        <v>7523</v>
      </c>
      <c r="I198" s="342"/>
      <c r="J198" s="342"/>
      <c r="K198" s="342"/>
      <c r="L198" s="342"/>
    </row>
    <row r="199" spans="1:12" ht="13.5" customHeight="1" outlineLevel="6" x14ac:dyDescent="0.25">
      <c r="A199" s="339" t="s">
        <v>8113</v>
      </c>
      <c r="B199" s="339" t="s">
        <v>7317</v>
      </c>
      <c r="C199" s="339" t="s">
        <v>7317</v>
      </c>
      <c r="D199" s="337" t="s">
        <v>7526</v>
      </c>
      <c r="E199" s="353" t="s">
        <v>7527</v>
      </c>
      <c r="I199" s="342"/>
      <c r="J199" s="342"/>
      <c r="K199" s="342"/>
      <c r="L199" s="342"/>
    </row>
    <row r="200" spans="1:12" ht="13.5" customHeight="1" outlineLevel="6" x14ac:dyDescent="0.25">
      <c r="A200" s="397" t="s">
        <v>8099</v>
      </c>
      <c r="B200" s="339" t="s">
        <v>7317</v>
      </c>
      <c r="C200" s="339" t="s">
        <v>7460</v>
      </c>
      <c r="D200" s="337" t="s">
        <v>1201</v>
      </c>
      <c r="E200" s="353" t="s">
        <v>1236</v>
      </c>
      <c r="I200" s="342"/>
      <c r="J200" s="342"/>
      <c r="K200" s="342"/>
      <c r="L200" s="342"/>
    </row>
    <row r="201" spans="1:12" ht="13.5" customHeight="1" outlineLevel="6" x14ac:dyDescent="0.25">
      <c r="A201" s="397" t="s">
        <v>8099</v>
      </c>
      <c r="B201" s="339" t="s">
        <v>7317</v>
      </c>
      <c r="C201" s="339" t="s">
        <v>7460</v>
      </c>
      <c r="D201" s="337" t="s">
        <v>1202</v>
      </c>
      <c r="E201" s="357" t="s">
        <v>5877</v>
      </c>
      <c r="I201" s="342"/>
      <c r="J201" s="342"/>
      <c r="K201" s="342"/>
      <c r="L201" s="342"/>
    </row>
    <row r="202" spans="1:12" ht="13.5" customHeight="1" outlineLevel="6" x14ac:dyDescent="0.25">
      <c r="A202" s="397" t="s">
        <v>7839</v>
      </c>
      <c r="B202" s="339" t="s">
        <v>7317</v>
      </c>
      <c r="C202" s="339" t="s">
        <v>7318</v>
      </c>
      <c r="D202" s="337" t="s">
        <v>1203</v>
      </c>
      <c r="E202" s="353" t="s">
        <v>1186</v>
      </c>
      <c r="I202" s="342"/>
      <c r="J202" s="342"/>
      <c r="K202" s="342"/>
      <c r="L202" s="342"/>
    </row>
    <row r="203" spans="1:12" ht="13.5" customHeight="1" outlineLevel="6" x14ac:dyDescent="0.25">
      <c r="A203" s="397" t="s">
        <v>8099</v>
      </c>
      <c r="B203" s="339" t="s">
        <v>7317</v>
      </c>
      <c r="C203" s="339" t="s">
        <v>7460</v>
      </c>
      <c r="D203" s="337" t="s">
        <v>4937</v>
      </c>
      <c r="E203" s="353" t="s">
        <v>4936</v>
      </c>
      <c r="F203" s="341"/>
      <c r="I203" s="342"/>
      <c r="J203" s="342"/>
      <c r="K203" s="342"/>
      <c r="L203" s="342"/>
    </row>
    <row r="204" spans="1:12" ht="13.5" customHeight="1" outlineLevel="3" x14ac:dyDescent="0.25">
      <c r="A204" s="397" t="s">
        <v>8099</v>
      </c>
      <c r="B204" s="339" t="s">
        <v>7316</v>
      </c>
      <c r="C204" s="339" t="s">
        <v>7459</v>
      </c>
      <c r="D204" s="332" t="s">
        <v>901</v>
      </c>
      <c r="E204" s="335" t="s">
        <v>3962</v>
      </c>
      <c r="I204" s="342"/>
      <c r="J204" s="342"/>
      <c r="K204" s="342"/>
      <c r="L204" s="342"/>
    </row>
    <row r="205" spans="1:12" ht="13.5" customHeight="1" outlineLevel="4" x14ac:dyDescent="0.25">
      <c r="A205" s="397" t="s">
        <v>8099</v>
      </c>
      <c r="B205" s="339" t="s">
        <v>7316</v>
      </c>
      <c r="C205" s="339" t="s">
        <v>7459</v>
      </c>
      <c r="D205" s="344" t="s">
        <v>4696</v>
      </c>
      <c r="E205" s="345" t="s">
        <v>2329</v>
      </c>
      <c r="I205" s="342"/>
      <c r="J205" s="342"/>
      <c r="K205" s="342"/>
      <c r="L205" s="342"/>
    </row>
    <row r="206" spans="1:12" ht="13.5" customHeight="1" outlineLevel="5" x14ac:dyDescent="0.25">
      <c r="A206" s="397" t="s">
        <v>8099</v>
      </c>
      <c r="B206" s="339" t="s">
        <v>7317</v>
      </c>
      <c r="C206" s="339" t="s">
        <v>7317</v>
      </c>
      <c r="D206" s="337" t="s">
        <v>443</v>
      </c>
      <c r="E206" s="346" t="s">
        <v>7524</v>
      </c>
      <c r="I206" s="342"/>
      <c r="J206" s="342"/>
      <c r="K206" s="342"/>
      <c r="L206" s="342"/>
    </row>
    <row r="207" spans="1:12" ht="13.5" customHeight="1" outlineLevel="5" x14ac:dyDescent="0.25">
      <c r="A207" s="397" t="s">
        <v>7829</v>
      </c>
      <c r="B207" s="339" t="s">
        <v>7317</v>
      </c>
      <c r="C207" s="339" t="s">
        <v>7317</v>
      </c>
      <c r="D207" s="337" t="s">
        <v>7984</v>
      </c>
      <c r="E207" s="346" t="s">
        <v>7985</v>
      </c>
      <c r="I207" s="342"/>
      <c r="J207" s="342"/>
      <c r="K207" s="342"/>
      <c r="L207" s="342"/>
    </row>
    <row r="208" spans="1:12" ht="13.5" customHeight="1" outlineLevel="5" x14ac:dyDescent="0.25">
      <c r="A208" s="397" t="s">
        <v>7829</v>
      </c>
      <c r="B208" s="339" t="s">
        <v>7317</v>
      </c>
      <c r="C208" s="339" t="s">
        <v>7317</v>
      </c>
      <c r="D208" s="337" t="s">
        <v>7986</v>
      </c>
      <c r="E208" s="346" t="s">
        <v>7987</v>
      </c>
      <c r="I208" s="342"/>
      <c r="J208" s="342"/>
      <c r="K208" s="342"/>
      <c r="L208" s="342"/>
    </row>
    <row r="209" spans="1:12" ht="13.5" customHeight="1" outlineLevel="5" x14ac:dyDescent="0.25">
      <c r="A209" s="397" t="s">
        <v>7829</v>
      </c>
      <c r="B209" s="339" t="s">
        <v>7317</v>
      </c>
      <c r="C209" s="339" t="s">
        <v>7317</v>
      </c>
      <c r="D209" s="337" t="s">
        <v>7988</v>
      </c>
      <c r="E209" s="346" t="s">
        <v>7989</v>
      </c>
      <c r="I209" s="342"/>
      <c r="J209" s="342"/>
      <c r="K209" s="342"/>
      <c r="L209" s="342"/>
    </row>
    <row r="210" spans="1:12" ht="13.5" customHeight="1" outlineLevel="5" x14ac:dyDescent="0.25">
      <c r="A210" s="397" t="s">
        <v>7829</v>
      </c>
      <c r="B210" s="339" t="s">
        <v>7317</v>
      </c>
      <c r="C210" s="339" t="s">
        <v>7317</v>
      </c>
      <c r="D210" s="337" t="s">
        <v>7990</v>
      </c>
      <c r="E210" s="346" t="s">
        <v>7991</v>
      </c>
      <c r="I210" s="342"/>
      <c r="J210" s="342"/>
      <c r="K210" s="342"/>
      <c r="L210" s="342"/>
    </row>
    <row r="211" spans="1:12" ht="13.5" customHeight="1" outlineLevel="5" x14ac:dyDescent="0.25">
      <c r="A211" s="397" t="s">
        <v>7829</v>
      </c>
      <c r="B211" s="339" t="s">
        <v>7317</v>
      </c>
      <c r="C211" s="339" t="s">
        <v>7317</v>
      </c>
      <c r="D211" s="337" t="s">
        <v>7992</v>
      </c>
      <c r="E211" s="346" t="s">
        <v>7993</v>
      </c>
      <c r="I211" s="342"/>
      <c r="J211" s="342"/>
      <c r="K211" s="342"/>
      <c r="L211" s="342"/>
    </row>
    <row r="212" spans="1:12" ht="13.5" customHeight="1" outlineLevel="5" x14ac:dyDescent="0.25">
      <c r="A212" s="397" t="s">
        <v>7829</v>
      </c>
      <c r="B212" s="339" t="s">
        <v>7317</v>
      </c>
      <c r="C212" s="339" t="s">
        <v>7317</v>
      </c>
      <c r="D212" s="337" t="s">
        <v>7994</v>
      </c>
      <c r="E212" s="346" t="s">
        <v>7995</v>
      </c>
      <c r="I212" s="342"/>
      <c r="J212" s="342"/>
      <c r="K212" s="342"/>
      <c r="L212" s="342"/>
    </row>
    <row r="213" spans="1:12" ht="13.5" customHeight="1" outlineLevel="5" x14ac:dyDescent="0.25">
      <c r="A213" s="397" t="s">
        <v>7829</v>
      </c>
      <c r="B213" s="339" t="s">
        <v>7317</v>
      </c>
      <c r="C213" s="339" t="s">
        <v>7317</v>
      </c>
      <c r="D213" s="337" t="s">
        <v>7996</v>
      </c>
      <c r="E213" s="346" t="s">
        <v>7997</v>
      </c>
      <c r="I213" s="342"/>
      <c r="J213" s="342"/>
      <c r="K213" s="342"/>
      <c r="L213" s="342"/>
    </row>
    <row r="214" spans="1:12" ht="13.5" customHeight="1" outlineLevel="5" x14ac:dyDescent="0.25">
      <c r="A214" s="397" t="s">
        <v>7829</v>
      </c>
      <c r="B214" s="339" t="s">
        <v>7317</v>
      </c>
      <c r="C214" s="339" t="s">
        <v>7317</v>
      </c>
      <c r="D214" s="337" t="s">
        <v>7998</v>
      </c>
      <c r="E214" s="346" t="s">
        <v>7999</v>
      </c>
      <c r="I214" s="342"/>
      <c r="J214" s="342"/>
      <c r="K214" s="342"/>
      <c r="L214" s="342"/>
    </row>
    <row r="215" spans="1:12" ht="13.5" customHeight="1" outlineLevel="5" x14ac:dyDescent="0.25">
      <c r="A215" s="397" t="s">
        <v>7829</v>
      </c>
      <c r="B215" s="339" t="s">
        <v>7317</v>
      </c>
      <c r="C215" s="339" t="s">
        <v>7317</v>
      </c>
      <c r="D215" s="337" t="s">
        <v>8000</v>
      </c>
      <c r="E215" s="346" t="s">
        <v>8001</v>
      </c>
      <c r="I215" s="342"/>
      <c r="J215" s="342"/>
      <c r="K215" s="342"/>
      <c r="L215" s="342"/>
    </row>
    <row r="216" spans="1:12" ht="13.5" customHeight="1" outlineLevel="5" x14ac:dyDescent="0.25">
      <c r="A216" s="397" t="s">
        <v>7829</v>
      </c>
      <c r="B216" s="339" t="s">
        <v>7317</v>
      </c>
      <c r="C216" s="339" t="s">
        <v>7317</v>
      </c>
      <c r="D216" s="337" t="s">
        <v>8002</v>
      </c>
      <c r="E216" s="346" t="s">
        <v>8003</v>
      </c>
      <c r="I216" s="342"/>
      <c r="J216" s="342"/>
      <c r="K216" s="342"/>
      <c r="L216" s="342"/>
    </row>
    <row r="217" spans="1:12" ht="13.5" customHeight="1" outlineLevel="5" x14ac:dyDescent="0.25">
      <c r="A217" s="397" t="s">
        <v>7854</v>
      </c>
      <c r="B217" s="339" t="s">
        <v>7317</v>
      </c>
      <c r="C217" s="339" t="s">
        <v>7318</v>
      </c>
      <c r="D217" s="337" t="s">
        <v>1198</v>
      </c>
      <c r="E217" s="346" t="s">
        <v>3596</v>
      </c>
      <c r="I217" s="342"/>
      <c r="J217" s="342"/>
      <c r="K217" s="342"/>
      <c r="L217" s="342"/>
    </row>
    <row r="218" spans="1:12" ht="13.5" customHeight="1" outlineLevel="5" x14ac:dyDescent="0.25">
      <c r="A218" s="397" t="s">
        <v>8099</v>
      </c>
      <c r="B218" s="339" t="s">
        <v>7316</v>
      </c>
      <c r="C218" s="339" t="s">
        <v>7459</v>
      </c>
      <c r="D218" s="332" t="s">
        <v>900</v>
      </c>
      <c r="E218" s="349" t="s">
        <v>4567</v>
      </c>
      <c r="I218" s="342"/>
      <c r="J218" s="342"/>
      <c r="K218" s="342"/>
      <c r="L218" s="342"/>
    </row>
    <row r="219" spans="1:12" ht="13.5" customHeight="1" outlineLevel="6" x14ac:dyDescent="0.25">
      <c r="A219" s="397" t="s">
        <v>8099</v>
      </c>
      <c r="B219" s="339" t="s">
        <v>7317</v>
      </c>
      <c r="C219" s="339" t="s">
        <v>7317</v>
      </c>
      <c r="D219" s="337" t="s">
        <v>4563</v>
      </c>
      <c r="E219" s="353" t="s">
        <v>7525</v>
      </c>
      <c r="I219" s="342"/>
      <c r="J219" s="342"/>
      <c r="K219" s="342"/>
      <c r="L219" s="342"/>
    </row>
    <row r="220" spans="1:12" ht="13.5" customHeight="1" outlineLevel="4" x14ac:dyDescent="0.25">
      <c r="A220" s="397" t="s">
        <v>8099</v>
      </c>
      <c r="B220" s="339" t="s">
        <v>7316</v>
      </c>
      <c r="C220" s="339" t="s">
        <v>7459</v>
      </c>
      <c r="D220" s="332" t="s">
        <v>902</v>
      </c>
      <c r="E220" s="336" t="s">
        <v>2971</v>
      </c>
      <c r="I220" s="342"/>
      <c r="J220" s="342"/>
      <c r="K220" s="342"/>
      <c r="L220" s="342"/>
    </row>
    <row r="221" spans="1:12" ht="13.5" customHeight="1" outlineLevel="5" x14ac:dyDescent="0.25">
      <c r="A221" s="397" t="s">
        <v>8099</v>
      </c>
      <c r="B221" s="339" t="s">
        <v>7316</v>
      </c>
      <c r="C221" s="339" t="s">
        <v>7459</v>
      </c>
      <c r="D221" s="332" t="s">
        <v>4938</v>
      </c>
      <c r="E221" s="349" t="s">
        <v>4939</v>
      </c>
      <c r="I221" s="342"/>
      <c r="J221" s="342"/>
      <c r="K221" s="342"/>
      <c r="L221" s="342"/>
    </row>
    <row r="222" spans="1:12" ht="13.5" customHeight="1" outlineLevel="6" x14ac:dyDescent="0.25">
      <c r="A222" s="397" t="s">
        <v>8099</v>
      </c>
      <c r="B222" s="339" t="s">
        <v>7317</v>
      </c>
      <c r="C222" s="339" t="s">
        <v>7460</v>
      </c>
      <c r="D222" s="337" t="s">
        <v>4940</v>
      </c>
      <c r="E222" s="353" t="s">
        <v>8004</v>
      </c>
      <c r="F222" s="341"/>
      <c r="I222" s="342"/>
      <c r="J222" s="342"/>
      <c r="K222" s="342"/>
      <c r="L222" s="342"/>
    </row>
    <row r="223" spans="1:12" ht="13.5" customHeight="1" outlineLevel="6" x14ac:dyDescent="0.25">
      <c r="A223" s="397" t="s">
        <v>8099</v>
      </c>
      <c r="B223" s="339" t="s">
        <v>7317</v>
      </c>
      <c r="C223" s="339" t="s">
        <v>7460</v>
      </c>
      <c r="D223" s="337" t="s">
        <v>4970</v>
      </c>
      <c r="E223" s="353" t="s">
        <v>8005</v>
      </c>
      <c r="I223" s="342"/>
      <c r="J223" s="342"/>
      <c r="K223" s="342"/>
      <c r="L223" s="342"/>
    </row>
    <row r="224" spans="1:12" ht="13.5" customHeight="1" outlineLevel="6" x14ac:dyDescent="0.25">
      <c r="A224" s="397" t="s">
        <v>7839</v>
      </c>
      <c r="B224" s="339" t="s">
        <v>7317</v>
      </c>
      <c r="C224" s="339" t="s">
        <v>7318</v>
      </c>
      <c r="D224" s="337" t="s">
        <v>4971</v>
      </c>
      <c r="E224" s="353" t="s">
        <v>4972</v>
      </c>
      <c r="I224" s="342"/>
      <c r="J224" s="342"/>
      <c r="K224" s="342"/>
      <c r="L224" s="342"/>
    </row>
    <row r="225" spans="1:12" ht="13.5" customHeight="1" outlineLevel="6" x14ac:dyDescent="0.25">
      <c r="A225" s="397" t="s">
        <v>8099</v>
      </c>
      <c r="B225" s="339" t="s">
        <v>7317</v>
      </c>
      <c r="C225" s="339" t="s">
        <v>7460</v>
      </c>
      <c r="D225" s="337" t="s">
        <v>6235</v>
      </c>
      <c r="E225" s="353" t="s">
        <v>8006</v>
      </c>
      <c r="I225" s="342"/>
      <c r="J225" s="342"/>
      <c r="K225" s="342"/>
      <c r="L225" s="342"/>
    </row>
    <row r="226" spans="1:12" ht="13.5" customHeight="1" outlineLevel="5" x14ac:dyDescent="0.25">
      <c r="A226" s="397" t="s">
        <v>7839</v>
      </c>
      <c r="B226" s="339" t="s">
        <v>7317</v>
      </c>
      <c r="C226" s="339" t="s">
        <v>7318</v>
      </c>
      <c r="D226" s="337" t="s">
        <v>4566</v>
      </c>
      <c r="E226" s="346" t="s">
        <v>4568</v>
      </c>
      <c r="I226" s="342"/>
      <c r="J226" s="342"/>
      <c r="K226" s="342"/>
      <c r="L226" s="342"/>
    </row>
    <row r="227" spans="1:12" ht="13.5" customHeight="1" outlineLevel="1" x14ac:dyDescent="0.25">
      <c r="A227" s="397" t="s">
        <v>8099</v>
      </c>
      <c r="B227" s="339" t="s">
        <v>7316</v>
      </c>
      <c r="C227" s="339" t="s">
        <v>7459</v>
      </c>
      <c r="D227" s="332" t="s">
        <v>903</v>
      </c>
      <c r="E227" s="333" t="s">
        <v>1133</v>
      </c>
      <c r="I227" s="342"/>
      <c r="J227" s="342"/>
      <c r="K227" s="342"/>
      <c r="L227" s="342"/>
    </row>
    <row r="228" spans="1:12" ht="13.5" customHeight="1" outlineLevel="2" x14ac:dyDescent="0.25">
      <c r="A228" s="397" t="s">
        <v>8099</v>
      </c>
      <c r="B228" s="339" t="s">
        <v>7316</v>
      </c>
      <c r="C228" s="339" t="s">
        <v>7459</v>
      </c>
      <c r="D228" s="332" t="s">
        <v>904</v>
      </c>
      <c r="E228" s="334" t="s">
        <v>1132</v>
      </c>
      <c r="I228" s="342"/>
      <c r="J228" s="342"/>
      <c r="K228" s="342"/>
      <c r="L228" s="342"/>
    </row>
    <row r="229" spans="1:12" ht="13.5" customHeight="1" outlineLevel="3" x14ac:dyDescent="0.25">
      <c r="A229" s="397" t="s">
        <v>8099</v>
      </c>
      <c r="B229" s="339" t="s">
        <v>7316</v>
      </c>
      <c r="C229" s="339" t="s">
        <v>7459</v>
      </c>
      <c r="D229" s="332" t="s">
        <v>1585</v>
      </c>
      <c r="E229" s="335" t="s">
        <v>1131</v>
      </c>
      <c r="I229" s="342"/>
      <c r="J229" s="342"/>
      <c r="K229" s="342"/>
      <c r="L229" s="342"/>
    </row>
    <row r="230" spans="1:12" ht="13.5" customHeight="1" outlineLevel="4" x14ac:dyDescent="0.25">
      <c r="A230" s="397" t="s">
        <v>8099</v>
      </c>
      <c r="B230" s="339" t="s">
        <v>7316</v>
      </c>
      <c r="C230" s="339" t="s">
        <v>7459</v>
      </c>
      <c r="D230" s="332" t="s">
        <v>1586</v>
      </c>
      <c r="E230" s="336" t="s">
        <v>1003</v>
      </c>
      <c r="I230" s="342"/>
      <c r="J230" s="342"/>
      <c r="K230" s="342"/>
      <c r="L230" s="342"/>
    </row>
    <row r="231" spans="1:12" ht="13.5" customHeight="1" outlineLevel="5" x14ac:dyDescent="0.25">
      <c r="A231" s="397" t="s">
        <v>8099</v>
      </c>
      <c r="B231" s="339" t="s">
        <v>7316</v>
      </c>
      <c r="C231" s="339" t="s">
        <v>7459</v>
      </c>
      <c r="D231" s="332" t="s">
        <v>4419</v>
      </c>
      <c r="E231" s="349" t="s">
        <v>4411</v>
      </c>
      <c r="I231" s="342"/>
      <c r="J231" s="342"/>
      <c r="K231" s="342"/>
      <c r="L231" s="342"/>
    </row>
    <row r="232" spans="1:12" ht="13.5" customHeight="1" outlineLevel="6" x14ac:dyDescent="0.25">
      <c r="A232" s="397" t="s">
        <v>8099</v>
      </c>
      <c r="B232" s="339" t="s">
        <v>7317</v>
      </c>
      <c r="C232" s="339" t="s">
        <v>7317</v>
      </c>
      <c r="D232" s="337" t="s">
        <v>465</v>
      </c>
      <c r="E232" s="353" t="s">
        <v>1261</v>
      </c>
      <c r="I232" s="342"/>
      <c r="J232" s="342"/>
      <c r="K232" s="342"/>
      <c r="L232" s="342"/>
    </row>
    <row r="233" spans="1:12" ht="13.5" customHeight="1" outlineLevel="6" x14ac:dyDescent="0.25">
      <c r="A233" s="397" t="s">
        <v>7855</v>
      </c>
      <c r="B233" s="339" t="s">
        <v>7317</v>
      </c>
      <c r="C233" s="339" t="s">
        <v>7317</v>
      </c>
      <c r="D233" s="337" t="s">
        <v>466</v>
      </c>
      <c r="E233" s="353" t="s">
        <v>1262</v>
      </c>
      <c r="I233" s="342"/>
      <c r="J233" s="342"/>
      <c r="K233" s="342"/>
      <c r="L233" s="342"/>
    </row>
    <row r="234" spans="1:12" ht="13.5" customHeight="1" outlineLevel="6" x14ac:dyDescent="0.25">
      <c r="A234" s="397" t="s">
        <v>8099</v>
      </c>
      <c r="B234" s="339" t="s">
        <v>7317</v>
      </c>
      <c r="C234" s="339" t="s">
        <v>7317</v>
      </c>
      <c r="D234" s="337" t="s">
        <v>467</v>
      </c>
      <c r="E234" s="353" t="s">
        <v>1264</v>
      </c>
      <c r="I234" s="342"/>
      <c r="J234" s="342"/>
      <c r="K234" s="342"/>
      <c r="L234" s="342"/>
    </row>
    <row r="235" spans="1:12" ht="13.5" customHeight="1" outlineLevel="6" x14ac:dyDescent="0.25">
      <c r="A235" s="397" t="s">
        <v>7856</v>
      </c>
      <c r="B235" s="339" t="s">
        <v>7317</v>
      </c>
      <c r="C235" s="339" t="s">
        <v>7317</v>
      </c>
      <c r="D235" s="337" t="s">
        <v>1149</v>
      </c>
      <c r="E235" s="353" t="s">
        <v>1150</v>
      </c>
      <c r="I235" s="342"/>
      <c r="J235" s="342"/>
      <c r="K235" s="342"/>
      <c r="L235" s="342"/>
    </row>
    <row r="236" spans="1:12" ht="13.5" customHeight="1" outlineLevel="6" x14ac:dyDescent="0.25">
      <c r="A236" s="397" t="s">
        <v>7856</v>
      </c>
      <c r="B236" s="339" t="s">
        <v>7317</v>
      </c>
      <c r="C236" s="339" t="s">
        <v>7317</v>
      </c>
      <c r="D236" s="337" t="s">
        <v>565</v>
      </c>
      <c r="E236" s="353" t="s">
        <v>1263</v>
      </c>
      <c r="I236" s="342"/>
      <c r="J236" s="342"/>
      <c r="K236" s="342"/>
      <c r="L236" s="342"/>
    </row>
    <row r="237" spans="1:12" ht="13.5" customHeight="1" outlineLevel="6" x14ac:dyDescent="0.25">
      <c r="A237" s="397" t="s">
        <v>7856</v>
      </c>
      <c r="B237" s="339" t="s">
        <v>7317</v>
      </c>
      <c r="C237" s="339" t="s">
        <v>7317</v>
      </c>
      <c r="D237" s="337" t="s">
        <v>468</v>
      </c>
      <c r="E237" s="353" t="s">
        <v>1588</v>
      </c>
      <c r="I237" s="342"/>
      <c r="J237" s="342"/>
      <c r="K237" s="342"/>
      <c r="L237" s="342"/>
    </row>
    <row r="238" spans="1:12" ht="13.5" customHeight="1" outlineLevel="6" x14ac:dyDescent="0.25">
      <c r="A238" s="397" t="s">
        <v>8099</v>
      </c>
      <c r="B238" s="339" t="s">
        <v>7317</v>
      </c>
      <c r="C238" s="339" t="s">
        <v>7317</v>
      </c>
      <c r="D238" s="337" t="s">
        <v>469</v>
      </c>
      <c r="E238" s="353" t="s">
        <v>2828</v>
      </c>
      <c r="I238" s="342"/>
      <c r="J238" s="342"/>
      <c r="K238" s="342"/>
      <c r="L238" s="342"/>
    </row>
    <row r="239" spans="1:12" ht="13.5" customHeight="1" outlineLevel="6" x14ac:dyDescent="0.25">
      <c r="A239" s="397" t="s">
        <v>7856</v>
      </c>
      <c r="B239" s="339" t="s">
        <v>7317</v>
      </c>
      <c r="C239" s="339" t="s">
        <v>7317</v>
      </c>
      <c r="D239" s="337" t="s">
        <v>470</v>
      </c>
      <c r="E239" s="353" t="s">
        <v>4846</v>
      </c>
      <c r="I239" s="342"/>
      <c r="J239" s="342"/>
      <c r="K239" s="342"/>
      <c r="L239" s="342"/>
    </row>
    <row r="240" spans="1:12" ht="13.5" customHeight="1" outlineLevel="6" x14ac:dyDescent="0.25">
      <c r="A240" s="397" t="s">
        <v>7856</v>
      </c>
      <c r="B240" s="339" t="s">
        <v>7317</v>
      </c>
      <c r="C240" s="339" t="s">
        <v>7317</v>
      </c>
      <c r="D240" s="337" t="s">
        <v>471</v>
      </c>
      <c r="E240" s="353" t="s">
        <v>2829</v>
      </c>
      <c r="I240" s="342"/>
      <c r="J240" s="342"/>
      <c r="K240" s="342"/>
      <c r="L240" s="342"/>
    </row>
    <row r="241" spans="1:12" ht="13.5" customHeight="1" outlineLevel="6" x14ac:dyDescent="0.25">
      <c r="A241" s="397" t="s">
        <v>7857</v>
      </c>
      <c r="B241" s="339" t="s">
        <v>7317</v>
      </c>
      <c r="C241" s="339" t="s">
        <v>7317</v>
      </c>
      <c r="D241" s="337" t="s">
        <v>472</v>
      </c>
      <c r="E241" s="353" t="s">
        <v>3976</v>
      </c>
      <c r="I241" s="342"/>
      <c r="J241" s="342"/>
      <c r="K241" s="342"/>
      <c r="L241" s="342"/>
    </row>
    <row r="242" spans="1:12" ht="13.5" customHeight="1" outlineLevel="6" x14ac:dyDescent="0.25">
      <c r="A242" s="397" t="s">
        <v>8099</v>
      </c>
      <c r="B242" s="339" t="s">
        <v>7317</v>
      </c>
      <c r="C242" s="339" t="s">
        <v>7317</v>
      </c>
      <c r="D242" s="337" t="s">
        <v>473</v>
      </c>
      <c r="E242" s="353" t="s">
        <v>2141</v>
      </c>
      <c r="I242" s="342"/>
      <c r="J242" s="342"/>
      <c r="K242" s="342"/>
      <c r="L242" s="342"/>
    </row>
    <row r="243" spans="1:12" ht="13.5" customHeight="1" outlineLevel="6" x14ac:dyDescent="0.25">
      <c r="A243" s="397" t="s">
        <v>8099</v>
      </c>
      <c r="B243" s="339" t="s">
        <v>7317</v>
      </c>
      <c r="C243" s="339" t="s">
        <v>7317</v>
      </c>
      <c r="D243" s="337" t="s">
        <v>6239</v>
      </c>
      <c r="E243" s="353" t="s">
        <v>6240</v>
      </c>
      <c r="I243" s="342"/>
      <c r="J243" s="342"/>
      <c r="K243" s="342"/>
      <c r="L243" s="342"/>
    </row>
    <row r="244" spans="1:12" ht="13.5" customHeight="1" outlineLevel="6" x14ac:dyDescent="0.25">
      <c r="A244" s="397" t="s">
        <v>8099</v>
      </c>
      <c r="B244" s="339" t="s">
        <v>7317</v>
      </c>
      <c r="C244" s="339" t="s">
        <v>7317</v>
      </c>
      <c r="D244" s="337" t="s">
        <v>474</v>
      </c>
      <c r="E244" s="353" t="s">
        <v>1294</v>
      </c>
      <c r="I244" s="342"/>
      <c r="J244" s="342"/>
      <c r="K244" s="342"/>
      <c r="L244" s="342"/>
    </row>
    <row r="245" spans="1:12" ht="13.5" customHeight="1" outlineLevel="6" x14ac:dyDescent="0.25">
      <c r="A245" s="397" t="s">
        <v>8099</v>
      </c>
      <c r="B245" s="339" t="s">
        <v>7317</v>
      </c>
      <c r="C245" s="339" t="s">
        <v>7317</v>
      </c>
      <c r="D245" s="337" t="s">
        <v>2142</v>
      </c>
      <c r="E245" s="353" t="s">
        <v>4402</v>
      </c>
      <c r="I245" s="342"/>
      <c r="J245" s="342"/>
      <c r="K245" s="342"/>
      <c r="L245" s="342"/>
    </row>
    <row r="246" spans="1:12" ht="13.5" customHeight="1" outlineLevel="5" x14ac:dyDescent="0.25">
      <c r="A246" s="397" t="s">
        <v>8099</v>
      </c>
      <c r="B246" s="339" t="s">
        <v>7316</v>
      </c>
      <c r="C246" s="339" t="s">
        <v>7459</v>
      </c>
      <c r="D246" s="332" t="s">
        <v>4403</v>
      </c>
      <c r="E246" s="349" t="s">
        <v>4420</v>
      </c>
      <c r="I246" s="342"/>
      <c r="J246" s="342"/>
      <c r="K246" s="342"/>
      <c r="L246" s="342"/>
    </row>
    <row r="247" spans="1:12" ht="13.5" customHeight="1" outlineLevel="6" x14ac:dyDescent="0.25">
      <c r="A247" s="397" t="s">
        <v>8099</v>
      </c>
      <c r="B247" s="339" t="s">
        <v>7317</v>
      </c>
      <c r="C247" s="339" t="s">
        <v>7317</v>
      </c>
      <c r="D247" s="337" t="s">
        <v>4417</v>
      </c>
      <c r="E247" s="353" t="s">
        <v>7528</v>
      </c>
      <c r="I247" s="342"/>
      <c r="J247" s="342"/>
      <c r="K247" s="342"/>
      <c r="L247" s="342"/>
    </row>
    <row r="248" spans="1:12" ht="13.5" customHeight="1" outlineLevel="6" x14ac:dyDescent="0.25">
      <c r="A248" s="397" t="s">
        <v>8099</v>
      </c>
      <c r="B248" s="339" t="s">
        <v>7317</v>
      </c>
      <c r="C248" s="339" t="s">
        <v>7317</v>
      </c>
      <c r="D248" s="337" t="s">
        <v>4404</v>
      </c>
      <c r="E248" s="353" t="s">
        <v>7529</v>
      </c>
      <c r="I248" s="342"/>
      <c r="J248" s="342"/>
      <c r="K248" s="342"/>
      <c r="L248" s="342"/>
    </row>
    <row r="249" spans="1:12" ht="13.5" customHeight="1" outlineLevel="6" x14ac:dyDescent="0.25">
      <c r="A249" s="397" t="s">
        <v>8099</v>
      </c>
      <c r="B249" s="339" t="s">
        <v>7317</v>
      </c>
      <c r="C249" s="339" t="s">
        <v>7317</v>
      </c>
      <c r="D249" s="337" t="s">
        <v>4418</v>
      </c>
      <c r="E249" s="353" t="s">
        <v>7530</v>
      </c>
      <c r="I249" s="342"/>
      <c r="J249" s="342"/>
      <c r="K249" s="342"/>
      <c r="L249" s="342"/>
    </row>
    <row r="250" spans="1:12" ht="13.5" customHeight="1" outlineLevel="6" x14ac:dyDescent="0.25">
      <c r="A250" s="397" t="s">
        <v>8099</v>
      </c>
      <c r="B250" s="339" t="s">
        <v>7317</v>
      </c>
      <c r="C250" s="339" t="s">
        <v>7317</v>
      </c>
      <c r="D250" s="337" t="s">
        <v>4412</v>
      </c>
      <c r="E250" s="353" t="s">
        <v>7531</v>
      </c>
      <c r="I250" s="342"/>
      <c r="J250" s="342"/>
      <c r="K250" s="342"/>
      <c r="L250" s="342"/>
    </row>
    <row r="251" spans="1:12" ht="13.5" customHeight="1" outlineLevel="6" x14ac:dyDescent="0.25">
      <c r="A251" s="397" t="s">
        <v>8099</v>
      </c>
      <c r="B251" s="339" t="s">
        <v>7317</v>
      </c>
      <c r="C251" s="339" t="s">
        <v>7317</v>
      </c>
      <c r="D251" s="337" t="s">
        <v>4413</v>
      </c>
      <c r="E251" s="353" t="s">
        <v>7532</v>
      </c>
      <c r="I251" s="342"/>
      <c r="J251" s="342"/>
      <c r="K251" s="342"/>
      <c r="L251" s="342"/>
    </row>
    <row r="252" spans="1:12" ht="13.5" customHeight="1" outlineLevel="6" x14ac:dyDescent="0.25">
      <c r="A252" s="397" t="s">
        <v>8099</v>
      </c>
      <c r="B252" s="339" t="s">
        <v>7317</v>
      </c>
      <c r="C252" s="339" t="s">
        <v>7317</v>
      </c>
      <c r="D252" s="337" t="s">
        <v>4405</v>
      </c>
      <c r="E252" s="353" t="s">
        <v>7533</v>
      </c>
      <c r="I252" s="342"/>
      <c r="J252" s="342"/>
      <c r="K252" s="342"/>
      <c r="L252" s="342"/>
    </row>
    <row r="253" spans="1:12" ht="13.5" customHeight="1" outlineLevel="6" x14ac:dyDescent="0.25">
      <c r="A253" s="397" t="s">
        <v>7858</v>
      </c>
      <c r="B253" s="339" t="s">
        <v>7317</v>
      </c>
      <c r="C253" s="339" t="s">
        <v>7317</v>
      </c>
      <c r="D253" s="337" t="s">
        <v>4406</v>
      </c>
      <c r="E253" s="353" t="s">
        <v>7530</v>
      </c>
      <c r="I253" s="342"/>
      <c r="J253" s="342"/>
      <c r="K253" s="342"/>
      <c r="L253" s="342"/>
    </row>
    <row r="254" spans="1:12" ht="13.5" customHeight="1" outlineLevel="6" x14ac:dyDescent="0.25">
      <c r="A254" s="397" t="s">
        <v>7859</v>
      </c>
      <c r="B254" s="339" t="s">
        <v>7317</v>
      </c>
      <c r="C254" s="339" t="s">
        <v>7317</v>
      </c>
      <c r="D254" s="337" t="s">
        <v>4407</v>
      </c>
      <c r="E254" s="353" t="s">
        <v>7528</v>
      </c>
      <c r="I254" s="342"/>
      <c r="J254" s="342"/>
      <c r="K254" s="342"/>
      <c r="L254" s="342"/>
    </row>
    <row r="255" spans="1:12" ht="13.5" customHeight="1" outlineLevel="6" x14ac:dyDescent="0.25">
      <c r="A255" s="397" t="s">
        <v>8099</v>
      </c>
      <c r="B255" s="339" t="s">
        <v>7317</v>
      </c>
      <c r="C255" s="339" t="s">
        <v>7460</v>
      </c>
      <c r="D255" s="337" t="s">
        <v>4847</v>
      </c>
      <c r="E255" s="353" t="s">
        <v>4848</v>
      </c>
      <c r="F255" s="341"/>
      <c r="I255" s="342"/>
      <c r="J255" s="342"/>
      <c r="K255" s="342"/>
      <c r="L255" s="342"/>
    </row>
    <row r="256" spans="1:12" ht="13.5" customHeight="1" outlineLevel="5" x14ac:dyDescent="0.25">
      <c r="A256" s="397" t="s">
        <v>8099</v>
      </c>
      <c r="B256" s="339" t="s">
        <v>7316</v>
      </c>
      <c r="C256" s="339" t="s">
        <v>7459</v>
      </c>
      <c r="D256" s="332" t="s">
        <v>4400</v>
      </c>
      <c r="E256" s="349" t="s">
        <v>4401</v>
      </c>
      <c r="I256" s="342"/>
      <c r="J256" s="342"/>
      <c r="K256" s="342"/>
      <c r="L256" s="342"/>
    </row>
    <row r="257" spans="1:12" ht="13.5" customHeight="1" outlineLevel="6" x14ac:dyDescent="0.25">
      <c r="A257" s="397" t="s">
        <v>8099</v>
      </c>
      <c r="B257" s="339" t="s">
        <v>7317</v>
      </c>
      <c r="C257" s="339" t="s">
        <v>7317</v>
      </c>
      <c r="D257" s="337" t="s">
        <v>4414</v>
      </c>
      <c r="E257" s="353" t="s">
        <v>7534</v>
      </c>
      <c r="I257" s="342"/>
      <c r="J257" s="342"/>
      <c r="K257" s="342"/>
      <c r="L257" s="342"/>
    </row>
    <row r="258" spans="1:12" ht="13.5" customHeight="1" outlineLevel="6" x14ac:dyDescent="0.25">
      <c r="A258" s="397" t="s">
        <v>8099</v>
      </c>
      <c r="B258" s="339" t="s">
        <v>7317</v>
      </c>
      <c r="C258" s="339" t="s">
        <v>7317</v>
      </c>
      <c r="D258" s="337" t="s">
        <v>4415</v>
      </c>
      <c r="E258" s="353" t="s">
        <v>7535</v>
      </c>
      <c r="I258" s="342"/>
      <c r="J258" s="342"/>
      <c r="K258" s="342"/>
      <c r="L258" s="342"/>
    </row>
    <row r="259" spans="1:12" ht="13.5" customHeight="1" outlineLevel="6" x14ac:dyDescent="0.25">
      <c r="A259" s="397" t="s">
        <v>8099</v>
      </c>
      <c r="B259" s="339" t="s">
        <v>7317</v>
      </c>
      <c r="C259" s="339" t="s">
        <v>7317</v>
      </c>
      <c r="D259" s="337" t="s">
        <v>4394</v>
      </c>
      <c r="E259" s="353" t="s">
        <v>7536</v>
      </c>
      <c r="I259" s="342"/>
      <c r="J259" s="342"/>
      <c r="K259" s="342"/>
      <c r="L259" s="342"/>
    </row>
    <row r="260" spans="1:12" ht="13.5" customHeight="1" outlineLevel="6" x14ac:dyDescent="0.25">
      <c r="A260" s="397" t="s">
        <v>8099</v>
      </c>
      <c r="B260" s="339" t="s">
        <v>7317</v>
      </c>
      <c r="C260" s="339" t="s">
        <v>7317</v>
      </c>
      <c r="D260" s="337" t="s">
        <v>4395</v>
      </c>
      <c r="E260" s="353" t="s">
        <v>7537</v>
      </c>
      <c r="I260" s="342"/>
      <c r="J260" s="342"/>
      <c r="K260" s="342"/>
      <c r="L260" s="342"/>
    </row>
    <row r="261" spans="1:12" ht="13.5" customHeight="1" outlineLevel="6" x14ac:dyDescent="0.25">
      <c r="A261" s="397" t="s">
        <v>8099</v>
      </c>
      <c r="B261" s="339" t="s">
        <v>7317</v>
      </c>
      <c r="C261" s="339" t="s">
        <v>7317</v>
      </c>
      <c r="D261" s="337" t="s">
        <v>7401</v>
      </c>
      <c r="E261" s="353" t="s">
        <v>7821</v>
      </c>
      <c r="I261" s="342"/>
      <c r="J261" s="342"/>
      <c r="K261" s="342"/>
      <c r="L261" s="342"/>
    </row>
    <row r="262" spans="1:12" ht="13.5" customHeight="1" outlineLevel="6" x14ac:dyDescent="0.25">
      <c r="A262" s="397" t="s">
        <v>8099</v>
      </c>
      <c r="B262" s="339" t="s">
        <v>7317</v>
      </c>
      <c r="C262" s="339" t="s">
        <v>7317</v>
      </c>
      <c r="D262" s="337" t="s">
        <v>4396</v>
      </c>
      <c r="E262" s="353" t="s">
        <v>7538</v>
      </c>
      <c r="I262" s="342"/>
      <c r="J262" s="342"/>
      <c r="K262" s="342"/>
      <c r="L262" s="342"/>
    </row>
    <row r="263" spans="1:12" ht="13.5" customHeight="1" outlineLevel="6" x14ac:dyDescent="0.25">
      <c r="A263" s="397" t="s">
        <v>8099</v>
      </c>
      <c r="B263" s="339" t="s">
        <v>7317</v>
      </c>
      <c r="C263" s="339" t="s">
        <v>7317</v>
      </c>
      <c r="D263" s="337" t="s">
        <v>4397</v>
      </c>
      <c r="E263" s="353" t="s">
        <v>7539</v>
      </c>
      <c r="I263" s="342"/>
      <c r="J263" s="342"/>
      <c r="K263" s="342"/>
      <c r="L263" s="342"/>
    </row>
    <row r="264" spans="1:12" ht="13.5" customHeight="1" outlineLevel="6" x14ac:dyDescent="0.25">
      <c r="A264" s="397" t="s">
        <v>8099</v>
      </c>
      <c r="B264" s="339" t="s">
        <v>7317</v>
      </c>
      <c r="C264" s="339" t="s">
        <v>7317</v>
      </c>
      <c r="D264" s="337" t="s">
        <v>7189</v>
      </c>
      <c r="E264" s="353" t="s">
        <v>7540</v>
      </c>
      <c r="I264" s="342"/>
      <c r="J264" s="342"/>
      <c r="K264" s="342"/>
      <c r="L264" s="342"/>
    </row>
    <row r="265" spans="1:12" ht="13.5" customHeight="1" outlineLevel="6" x14ac:dyDescent="0.25">
      <c r="A265" s="397" t="s">
        <v>8099</v>
      </c>
      <c r="B265" s="339" t="s">
        <v>7317</v>
      </c>
      <c r="C265" s="339" t="s">
        <v>7317</v>
      </c>
      <c r="D265" s="337" t="s">
        <v>4398</v>
      </c>
      <c r="E265" s="353" t="s">
        <v>7541</v>
      </c>
      <c r="I265" s="342"/>
      <c r="J265" s="342"/>
      <c r="K265" s="342"/>
      <c r="L265" s="342"/>
    </row>
    <row r="266" spans="1:12" ht="13.5" customHeight="1" outlineLevel="6" x14ac:dyDescent="0.25">
      <c r="A266" s="397" t="s">
        <v>8099</v>
      </c>
      <c r="B266" s="339" t="s">
        <v>7317</v>
      </c>
      <c r="C266" s="339" t="s">
        <v>7317</v>
      </c>
      <c r="D266" s="337" t="s">
        <v>4399</v>
      </c>
      <c r="E266" s="353" t="s">
        <v>7542</v>
      </c>
      <c r="I266" s="342"/>
      <c r="J266" s="342"/>
      <c r="K266" s="342"/>
      <c r="L266" s="342"/>
    </row>
    <row r="267" spans="1:12" ht="13.5" customHeight="1" outlineLevel="6" x14ac:dyDescent="0.25">
      <c r="A267" s="397" t="s">
        <v>8099</v>
      </c>
      <c r="B267" s="339" t="s">
        <v>7317</v>
      </c>
      <c r="C267" s="339" t="s">
        <v>7317</v>
      </c>
      <c r="D267" s="337" t="s">
        <v>2830</v>
      </c>
      <c r="E267" s="353" t="s">
        <v>7543</v>
      </c>
      <c r="I267" s="342"/>
      <c r="J267" s="342"/>
      <c r="K267" s="342"/>
      <c r="L267" s="342"/>
    </row>
    <row r="268" spans="1:12" ht="13.5" customHeight="1" outlineLevel="6" x14ac:dyDescent="0.25">
      <c r="A268" s="397" t="s">
        <v>8099</v>
      </c>
      <c r="B268" s="339" t="s">
        <v>7317</v>
      </c>
      <c r="C268" s="339" t="s">
        <v>7317</v>
      </c>
      <c r="D268" s="337" t="s">
        <v>6310</v>
      </c>
      <c r="E268" s="353" t="s">
        <v>7544</v>
      </c>
      <c r="I268" s="342"/>
      <c r="J268" s="342"/>
      <c r="K268" s="342"/>
      <c r="L268" s="342"/>
    </row>
    <row r="269" spans="1:12" ht="13.5" customHeight="1" outlineLevel="6" x14ac:dyDescent="0.25">
      <c r="A269" s="397" t="s">
        <v>8099</v>
      </c>
      <c r="B269" s="339" t="s">
        <v>7317</v>
      </c>
      <c r="C269" s="339" t="s">
        <v>7317</v>
      </c>
      <c r="D269" s="337" t="s">
        <v>4416</v>
      </c>
      <c r="E269" s="353" t="s">
        <v>7545</v>
      </c>
      <c r="I269" s="342"/>
      <c r="J269" s="342"/>
      <c r="K269" s="342"/>
      <c r="L269" s="342"/>
    </row>
    <row r="270" spans="1:12" ht="13.5" customHeight="1" outlineLevel="6" x14ac:dyDescent="0.25">
      <c r="A270" s="397" t="s">
        <v>8099</v>
      </c>
      <c r="B270" s="339" t="s">
        <v>7317</v>
      </c>
      <c r="C270" s="339" t="s">
        <v>7317</v>
      </c>
      <c r="D270" s="337" t="s">
        <v>4736</v>
      </c>
      <c r="E270" s="353" t="s">
        <v>7546</v>
      </c>
      <c r="I270" s="342"/>
      <c r="J270" s="342"/>
      <c r="K270" s="342"/>
      <c r="L270" s="342"/>
    </row>
    <row r="271" spans="1:12" ht="13.5" customHeight="1" outlineLevel="6" x14ac:dyDescent="0.25">
      <c r="A271" s="397" t="s">
        <v>8099</v>
      </c>
      <c r="B271" s="339" t="s">
        <v>7317</v>
      </c>
      <c r="C271" s="339" t="s">
        <v>7317</v>
      </c>
      <c r="D271" s="337" t="s">
        <v>2831</v>
      </c>
      <c r="E271" s="353" t="s">
        <v>7547</v>
      </c>
      <c r="I271" s="342"/>
      <c r="J271" s="342"/>
      <c r="K271" s="342"/>
      <c r="L271" s="342"/>
    </row>
    <row r="272" spans="1:12" ht="13.5" customHeight="1" outlineLevel="6" x14ac:dyDescent="0.25">
      <c r="A272" s="397" t="s">
        <v>8099</v>
      </c>
      <c r="B272" s="339" t="s">
        <v>7317</v>
      </c>
      <c r="C272" s="339" t="s">
        <v>7317</v>
      </c>
      <c r="D272" s="337" t="s">
        <v>4744</v>
      </c>
      <c r="E272" s="353" t="s">
        <v>7548</v>
      </c>
      <c r="I272" s="342"/>
      <c r="J272" s="342"/>
      <c r="K272" s="342"/>
      <c r="L272" s="342"/>
    </row>
    <row r="273" spans="1:12" ht="13.5" customHeight="1" outlineLevel="4" x14ac:dyDescent="0.25">
      <c r="A273" s="397" t="s">
        <v>8099</v>
      </c>
      <c r="B273" s="339" t="s">
        <v>7316</v>
      </c>
      <c r="C273" s="339" t="s">
        <v>7459</v>
      </c>
      <c r="D273" s="332" t="s">
        <v>1587</v>
      </c>
      <c r="E273" s="336" t="s">
        <v>1004</v>
      </c>
      <c r="I273" s="342"/>
      <c r="J273" s="342"/>
      <c r="K273" s="342"/>
      <c r="L273" s="342"/>
    </row>
    <row r="274" spans="1:12" ht="13.5" customHeight="1" outlineLevel="5" x14ac:dyDescent="0.25">
      <c r="A274" s="397" t="s">
        <v>8099</v>
      </c>
      <c r="B274" s="339" t="s">
        <v>7317</v>
      </c>
      <c r="C274" s="339" t="s">
        <v>7317</v>
      </c>
      <c r="D274" s="337" t="s">
        <v>475</v>
      </c>
      <c r="E274" s="346" t="s">
        <v>7549</v>
      </c>
      <c r="I274" s="342"/>
      <c r="J274" s="342"/>
      <c r="K274" s="342"/>
      <c r="L274" s="342"/>
    </row>
    <row r="275" spans="1:12" ht="13.5" customHeight="1" outlineLevel="5" x14ac:dyDescent="0.25">
      <c r="A275" s="397" t="s">
        <v>8099</v>
      </c>
      <c r="B275" s="339" t="s">
        <v>7317</v>
      </c>
      <c r="C275" s="339" t="s">
        <v>7317</v>
      </c>
      <c r="D275" s="337" t="s">
        <v>5836</v>
      </c>
      <c r="E275" s="346" t="s">
        <v>7550</v>
      </c>
      <c r="I275" s="342"/>
      <c r="J275" s="342"/>
      <c r="K275" s="342"/>
      <c r="L275" s="342"/>
    </row>
    <row r="276" spans="1:12" ht="13.5" customHeight="1" outlineLevel="4" x14ac:dyDescent="0.25">
      <c r="A276" s="397" t="s">
        <v>8099</v>
      </c>
      <c r="B276" s="339" t="s">
        <v>7316</v>
      </c>
      <c r="C276" s="339" t="s">
        <v>7459</v>
      </c>
      <c r="D276" s="332" t="s">
        <v>1589</v>
      </c>
      <c r="E276" s="336" t="s">
        <v>1005</v>
      </c>
      <c r="I276" s="342"/>
      <c r="J276" s="342"/>
      <c r="K276" s="342"/>
      <c r="L276" s="342"/>
    </row>
    <row r="277" spans="1:12" ht="13.5" customHeight="1" outlineLevel="5" x14ac:dyDescent="0.25">
      <c r="A277" s="397" t="s">
        <v>8099</v>
      </c>
      <c r="B277" s="339" t="s">
        <v>7317</v>
      </c>
      <c r="C277" s="339" t="s">
        <v>7317</v>
      </c>
      <c r="D277" s="337" t="s">
        <v>476</v>
      </c>
      <c r="E277" s="346" t="s">
        <v>6196</v>
      </c>
      <c r="I277" s="342"/>
      <c r="J277" s="342"/>
      <c r="K277" s="342"/>
      <c r="L277" s="342"/>
    </row>
    <row r="278" spans="1:12" ht="13.5" customHeight="1" outlineLevel="5" x14ac:dyDescent="0.25">
      <c r="A278" s="397" t="s">
        <v>7860</v>
      </c>
      <c r="B278" s="339" t="s">
        <v>7317</v>
      </c>
      <c r="C278" s="339" t="s">
        <v>7317</v>
      </c>
      <c r="D278" s="337" t="s">
        <v>477</v>
      </c>
      <c r="E278" s="346" t="s">
        <v>6195</v>
      </c>
      <c r="I278" s="342"/>
      <c r="J278" s="342"/>
      <c r="K278" s="342"/>
      <c r="L278" s="342"/>
    </row>
    <row r="279" spans="1:12" ht="13.5" customHeight="1" outlineLevel="5" x14ac:dyDescent="0.25">
      <c r="A279" s="397" t="s">
        <v>7860</v>
      </c>
      <c r="B279" s="339" t="s">
        <v>7317</v>
      </c>
      <c r="C279" s="339" t="s">
        <v>7317</v>
      </c>
      <c r="D279" s="337" t="s">
        <v>6194</v>
      </c>
      <c r="E279" s="346" t="s">
        <v>6197</v>
      </c>
      <c r="I279" s="342"/>
      <c r="J279" s="342"/>
      <c r="K279" s="342"/>
      <c r="L279" s="342"/>
    </row>
    <row r="280" spans="1:12" ht="13.5" customHeight="1" outlineLevel="4" x14ac:dyDescent="0.25">
      <c r="A280" s="397" t="s">
        <v>8099</v>
      </c>
      <c r="B280" s="339" t="s">
        <v>7316</v>
      </c>
      <c r="C280" s="339" t="s">
        <v>7459</v>
      </c>
      <c r="D280" s="332" t="s">
        <v>1590</v>
      </c>
      <c r="E280" s="336" t="s">
        <v>3145</v>
      </c>
      <c r="I280" s="342"/>
      <c r="J280" s="342"/>
      <c r="K280" s="342"/>
      <c r="L280" s="342"/>
    </row>
    <row r="281" spans="1:12" ht="13.5" customHeight="1" outlineLevel="5" x14ac:dyDescent="0.25">
      <c r="A281" s="397" t="s">
        <v>8099</v>
      </c>
      <c r="B281" s="339" t="s">
        <v>7317</v>
      </c>
      <c r="C281" s="339" t="s">
        <v>7317</v>
      </c>
      <c r="D281" s="337" t="s">
        <v>478</v>
      </c>
      <c r="E281" s="346" t="s">
        <v>1296</v>
      </c>
      <c r="I281" s="342"/>
      <c r="J281" s="342"/>
      <c r="K281" s="342"/>
      <c r="L281" s="342"/>
    </row>
    <row r="282" spans="1:12" ht="13.5" customHeight="1" outlineLevel="5" x14ac:dyDescent="0.25">
      <c r="A282" s="397" t="s">
        <v>7861</v>
      </c>
      <c r="B282" s="339" t="s">
        <v>7317</v>
      </c>
      <c r="C282" s="339" t="s">
        <v>7317</v>
      </c>
      <c r="D282" s="337" t="s">
        <v>479</v>
      </c>
      <c r="E282" s="346" t="s">
        <v>1297</v>
      </c>
      <c r="I282" s="342"/>
      <c r="J282" s="342"/>
      <c r="K282" s="342"/>
      <c r="L282" s="342"/>
    </row>
    <row r="283" spans="1:12" ht="13.5" customHeight="1" outlineLevel="4" x14ac:dyDescent="0.25">
      <c r="A283" s="397" t="s">
        <v>8099</v>
      </c>
      <c r="B283" s="339" t="s">
        <v>7316</v>
      </c>
      <c r="C283" s="339" t="s">
        <v>7459</v>
      </c>
      <c r="D283" s="332" t="s">
        <v>1591</v>
      </c>
      <c r="E283" s="336" t="s">
        <v>1009</v>
      </c>
      <c r="I283" s="342"/>
      <c r="J283" s="342"/>
      <c r="K283" s="342"/>
      <c r="L283" s="342"/>
    </row>
    <row r="284" spans="1:12" ht="13.5" customHeight="1" outlineLevel="5" x14ac:dyDescent="0.25">
      <c r="A284" s="397" t="s">
        <v>8099</v>
      </c>
      <c r="B284" s="339" t="s">
        <v>7317</v>
      </c>
      <c r="C284" s="339" t="s">
        <v>7317</v>
      </c>
      <c r="D284" s="337" t="s">
        <v>480</v>
      </c>
      <c r="E284" s="346" t="s">
        <v>7551</v>
      </c>
      <c r="I284" s="342"/>
      <c r="J284" s="342"/>
      <c r="K284" s="342"/>
      <c r="L284" s="342"/>
    </row>
    <row r="285" spans="1:12" ht="13.5" customHeight="1" outlineLevel="5" x14ac:dyDescent="0.25">
      <c r="A285" s="397" t="s">
        <v>8099</v>
      </c>
      <c r="B285" s="339" t="s">
        <v>7317</v>
      </c>
      <c r="C285" s="339" t="s">
        <v>7317</v>
      </c>
      <c r="D285" s="337" t="s">
        <v>481</v>
      </c>
      <c r="E285" s="346" t="s">
        <v>7552</v>
      </c>
      <c r="I285" s="342"/>
      <c r="J285" s="342"/>
      <c r="K285" s="342"/>
      <c r="L285" s="342"/>
    </row>
    <row r="286" spans="1:12" ht="13.5" customHeight="1" outlineLevel="4" x14ac:dyDescent="0.25">
      <c r="A286" s="397" t="s">
        <v>8099</v>
      </c>
      <c r="B286" s="339" t="s">
        <v>7316</v>
      </c>
      <c r="C286" s="339" t="s">
        <v>7459</v>
      </c>
      <c r="D286" s="332" t="s">
        <v>1592</v>
      </c>
      <c r="E286" s="336" t="s">
        <v>1013</v>
      </c>
      <c r="I286" s="342"/>
      <c r="J286" s="342"/>
      <c r="K286" s="342"/>
      <c r="L286" s="342"/>
    </row>
    <row r="287" spans="1:12" ht="13.5" customHeight="1" outlineLevel="5" x14ac:dyDescent="0.25">
      <c r="A287" s="397" t="s">
        <v>7862</v>
      </c>
      <c r="B287" s="339" t="s">
        <v>7317</v>
      </c>
      <c r="C287" s="339" t="s">
        <v>7317</v>
      </c>
      <c r="D287" s="337" t="s">
        <v>482</v>
      </c>
      <c r="E287" s="346" t="s">
        <v>1012</v>
      </c>
      <c r="I287" s="342"/>
      <c r="J287" s="342"/>
      <c r="K287" s="342"/>
      <c r="L287" s="342"/>
    </row>
    <row r="288" spans="1:12" ht="13.5" customHeight="1" outlineLevel="4" x14ac:dyDescent="0.25">
      <c r="A288" s="397" t="s">
        <v>8099</v>
      </c>
      <c r="B288" s="339" t="s">
        <v>7316</v>
      </c>
      <c r="C288" s="339" t="s">
        <v>7459</v>
      </c>
      <c r="D288" s="332" t="s">
        <v>1593</v>
      </c>
      <c r="E288" s="336" t="s">
        <v>3161</v>
      </c>
      <c r="I288" s="342"/>
      <c r="J288" s="342"/>
      <c r="K288" s="342"/>
      <c r="L288" s="342"/>
    </row>
    <row r="289" spans="1:12" ht="13.5" customHeight="1" outlineLevel="5" x14ac:dyDescent="0.25">
      <c r="A289" s="397" t="s">
        <v>8099</v>
      </c>
      <c r="B289" s="339" t="s">
        <v>7317</v>
      </c>
      <c r="C289" s="339" t="s">
        <v>7317</v>
      </c>
      <c r="D289" s="337" t="s">
        <v>483</v>
      </c>
      <c r="E289" s="338" t="s">
        <v>7553</v>
      </c>
      <c r="I289" s="342"/>
      <c r="J289" s="342"/>
      <c r="K289" s="342"/>
      <c r="L289" s="342"/>
    </row>
    <row r="290" spans="1:12" ht="13.5" customHeight="1" outlineLevel="5" x14ac:dyDescent="0.25">
      <c r="A290" s="397" t="s">
        <v>8099</v>
      </c>
      <c r="B290" s="339" t="s">
        <v>7317</v>
      </c>
      <c r="C290" s="339" t="s">
        <v>7317</v>
      </c>
      <c r="D290" s="337" t="s">
        <v>566</v>
      </c>
      <c r="E290" s="338" t="s">
        <v>7554</v>
      </c>
      <c r="I290" s="342"/>
      <c r="J290" s="342"/>
      <c r="K290" s="342"/>
      <c r="L290" s="342"/>
    </row>
    <row r="291" spans="1:12" ht="13.5" customHeight="1" outlineLevel="5" x14ac:dyDescent="0.25">
      <c r="A291" s="397" t="s">
        <v>8099</v>
      </c>
      <c r="B291" s="339" t="s">
        <v>7317</v>
      </c>
      <c r="C291" s="339" t="s">
        <v>7317</v>
      </c>
      <c r="D291" s="337" t="s">
        <v>5985</v>
      </c>
      <c r="E291" s="338" t="s">
        <v>7555</v>
      </c>
      <c r="I291" s="342"/>
      <c r="J291" s="342"/>
      <c r="K291" s="342"/>
      <c r="L291" s="342"/>
    </row>
    <row r="292" spans="1:12" ht="13.5" customHeight="1" outlineLevel="5" x14ac:dyDescent="0.25">
      <c r="A292" s="397" t="s">
        <v>7863</v>
      </c>
      <c r="B292" s="339" t="s">
        <v>7318</v>
      </c>
      <c r="C292" s="339" t="s">
        <v>7318</v>
      </c>
      <c r="D292" s="337" t="s">
        <v>3980</v>
      </c>
      <c r="E292" s="338" t="s">
        <v>1598</v>
      </c>
      <c r="F292" s="339" t="s">
        <v>6069</v>
      </c>
      <c r="I292" s="342"/>
      <c r="J292" s="342"/>
      <c r="K292" s="342"/>
      <c r="L292" s="342"/>
    </row>
    <row r="293" spans="1:12" ht="13.5" customHeight="1" outlineLevel="5" x14ac:dyDescent="0.25">
      <c r="A293" s="397" t="s">
        <v>7820</v>
      </c>
      <c r="B293" s="339" t="s">
        <v>7318</v>
      </c>
      <c r="C293" s="339" t="s">
        <v>7318</v>
      </c>
      <c r="D293" s="337" t="s">
        <v>1596</v>
      </c>
      <c r="E293" s="338" t="s">
        <v>1599</v>
      </c>
      <c r="F293" s="339" t="s">
        <v>6072</v>
      </c>
      <c r="I293" s="342"/>
      <c r="J293" s="342"/>
      <c r="K293" s="342"/>
      <c r="L293" s="342"/>
    </row>
    <row r="294" spans="1:12" ht="13.5" customHeight="1" outlineLevel="5" x14ac:dyDescent="0.25">
      <c r="A294" s="397" t="s">
        <v>8099</v>
      </c>
      <c r="B294" s="339" t="s">
        <v>7317</v>
      </c>
      <c r="C294" s="339" t="s">
        <v>7317</v>
      </c>
      <c r="D294" s="337" t="s">
        <v>5986</v>
      </c>
      <c r="E294" s="338" t="s">
        <v>7556</v>
      </c>
      <c r="I294" s="342"/>
      <c r="J294" s="342"/>
      <c r="K294" s="342"/>
      <c r="L294" s="342"/>
    </row>
    <row r="295" spans="1:12" ht="13.5" customHeight="1" outlineLevel="5" x14ac:dyDescent="0.25">
      <c r="A295" s="397" t="s">
        <v>7864</v>
      </c>
      <c r="B295" s="339" t="s">
        <v>7318</v>
      </c>
      <c r="C295" s="339" t="s">
        <v>7318</v>
      </c>
      <c r="D295" s="337" t="s">
        <v>3405</v>
      </c>
      <c r="E295" s="346" t="s">
        <v>1595</v>
      </c>
      <c r="F295" s="339" t="s">
        <v>6070</v>
      </c>
      <c r="I295" s="342"/>
      <c r="J295" s="342"/>
      <c r="K295" s="342"/>
      <c r="L295" s="342"/>
    </row>
    <row r="296" spans="1:12" ht="13.5" customHeight="1" outlineLevel="5" x14ac:dyDescent="0.25">
      <c r="A296" s="397" t="s">
        <v>7820</v>
      </c>
      <c r="B296" s="339" t="s">
        <v>7318</v>
      </c>
      <c r="C296" s="339" t="s">
        <v>7318</v>
      </c>
      <c r="D296" s="337" t="s">
        <v>3406</v>
      </c>
      <c r="E296" s="346" t="s">
        <v>1597</v>
      </c>
      <c r="F296" s="339" t="s">
        <v>6071</v>
      </c>
      <c r="I296" s="342"/>
      <c r="J296" s="342"/>
      <c r="K296" s="342"/>
      <c r="L296" s="342"/>
    </row>
    <row r="297" spans="1:12" ht="13.5" customHeight="1" outlineLevel="4" x14ac:dyDescent="0.25">
      <c r="A297" s="397" t="s">
        <v>8099</v>
      </c>
      <c r="B297" s="339" t="s">
        <v>7316</v>
      </c>
      <c r="C297" s="339" t="s">
        <v>7459</v>
      </c>
      <c r="D297" s="332" t="s">
        <v>1594</v>
      </c>
      <c r="E297" s="336" t="s">
        <v>1006</v>
      </c>
      <c r="I297" s="342"/>
      <c r="J297" s="342"/>
      <c r="K297" s="342"/>
      <c r="L297" s="342"/>
    </row>
    <row r="298" spans="1:12" ht="13.5" customHeight="1" outlineLevel="5" x14ac:dyDescent="0.25">
      <c r="A298" s="397" t="s">
        <v>8099</v>
      </c>
      <c r="B298" s="339" t="s">
        <v>7317</v>
      </c>
      <c r="C298" s="339" t="s">
        <v>7317</v>
      </c>
      <c r="D298" s="337" t="s">
        <v>484</v>
      </c>
      <c r="E298" s="346" t="s">
        <v>1298</v>
      </c>
      <c r="I298" s="342"/>
      <c r="J298" s="342"/>
      <c r="K298" s="342"/>
      <c r="L298" s="342"/>
    </row>
    <row r="299" spans="1:12" ht="13.5" customHeight="1" outlineLevel="5" x14ac:dyDescent="0.25">
      <c r="A299" s="397" t="s">
        <v>8099</v>
      </c>
      <c r="B299" s="339" t="s">
        <v>7317</v>
      </c>
      <c r="C299" s="339" t="s">
        <v>7317</v>
      </c>
      <c r="D299" s="337" t="s">
        <v>485</v>
      </c>
      <c r="E299" s="346" t="s">
        <v>1299</v>
      </c>
      <c r="I299" s="342"/>
      <c r="J299" s="342"/>
      <c r="K299" s="342"/>
      <c r="L299" s="342"/>
    </row>
    <row r="300" spans="1:12" ht="13.5" customHeight="1" outlineLevel="5" x14ac:dyDescent="0.25">
      <c r="A300" s="397" t="s">
        <v>8099</v>
      </c>
      <c r="B300" s="339" t="s">
        <v>7316</v>
      </c>
      <c r="C300" s="339" t="s">
        <v>7459</v>
      </c>
      <c r="D300" s="332" t="s">
        <v>5998</v>
      </c>
      <c r="E300" s="349" t="s">
        <v>5902</v>
      </c>
      <c r="I300" s="342"/>
      <c r="J300" s="342"/>
      <c r="K300" s="342"/>
      <c r="L300" s="342"/>
    </row>
    <row r="301" spans="1:12" ht="13.5" customHeight="1" outlineLevel="6" x14ac:dyDescent="0.25">
      <c r="A301" s="397" t="s">
        <v>8099</v>
      </c>
      <c r="B301" s="339" t="s">
        <v>7317</v>
      </c>
      <c r="C301" s="339" t="s">
        <v>7317</v>
      </c>
      <c r="D301" s="337" t="s">
        <v>486</v>
      </c>
      <c r="E301" s="353" t="s">
        <v>7557</v>
      </c>
      <c r="I301" s="342"/>
      <c r="J301" s="342"/>
      <c r="K301" s="342"/>
      <c r="L301" s="342"/>
    </row>
    <row r="302" spans="1:12" ht="13.5" customHeight="1" outlineLevel="6" x14ac:dyDescent="0.25">
      <c r="A302" s="397" t="s">
        <v>8099</v>
      </c>
      <c r="B302" s="339" t="s">
        <v>7317</v>
      </c>
      <c r="C302" s="339" t="s">
        <v>7317</v>
      </c>
      <c r="D302" s="337" t="s">
        <v>487</v>
      </c>
      <c r="E302" s="353" t="s">
        <v>1300</v>
      </c>
      <c r="I302" s="342"/>
      <c r="J302" s="342"/>
      <c r="K302" s="342"/>
      <c r="L302" s="342"/>
    </row>
    <row r="303" spans="1:12" ht="13.5" customHeight="1" outlineLevel="6" x14ac:dyDescent="0.25">
      <c r="A303" s="397" t="s">
        <v>8099</v>
      </c>
      <c r="B303" s="339" t="s">
        <v>7317</v>
      </c>
      <c r="C303" s="339" t="s">
        <v>7317</v>
      </c>
      <c r="D303" s="337" t="s">
        <v>488</v>
      </c>
      <c r="E303" s="353" t="s">
        <v>3981</v>
      </c>
      <c r="I303" s="342"/>
      <c r="J303" s="342"/>
      <c r="K303" s="342"/>
      <c r="L303" s="342"/>
    </row>
    <row r="304" spans="1:12" ht="13.5" customHeight="1" outlineLevel="6" x14ac:dyDescent="0.25">
      <c r="A304" s="397" t="s">
        <v>8099</v>
      </c>
      <c r="B304" s="339" t="s">
        <v>7317</v>
      </c>
      <c r="C304" s="339" t="s">
        <v>7317</v>
      </c>
      <c r="D304" s="337" t="s">
        <v>489</v>
      </c>
      <c r="E304" s="353" t="s">
        <v>3982</v>
      </c>
      <c r="I304" s="342"/>
      <c r="J304" s="342"/>
      <c r="K304" s="342"/>
      <c r="L304" s="342"/>
    </row>
    <row r="305" spans="1:12" ht="13.5" customHeight="1" outlineLevel="6" x14ac:dyDescent="0.25">
      <c r="A305" s="397" t="s">
        <v>8099</v>
      </c>
      <c r="B305" s="339" t="s">
        <v>7317</v>
      </c>
      <c r="C305" s="339" t="s">
        <v>7317</v>
      </c>
      <c r="D305" s="337" t="s">
        <v>490</v>
      </c>
      <c r="E305" s="353" t="s">
        <v>3983</v>
      </c>
      <c r="I305" s="342"/>
      <c r="J305" s="342"/>
      <c r="K305" s="342"/>
      <c r="L305" s="342"/>
    </row>
    <row r="306" spans="1:12" ht="13.5" customHeight="1" outlineLevel="4" x14ac:dyDescent="0.25">
      <c r="A306" s="397" t="s">
        <v>8099</v>
      </c>
      <c r="B306" s="339" t="s">
        <v>7316</v>
      </c>
      <c r="C306" s="339" t="s">
        <v>7459</v>
      </c>
      <c r="D306" s="332" t="s">
        <v>1600</v>
      </c>
      <c r="E306" s="336" t="s">
        <v>1008</v>
      </c>
      <c r="I306" s="342"/>
      <c r="J306" s="342"/>
      <c r="K306" s="342"/>
      <c r="L306" s="342"/>
    </row>
    <row r="307" spans="1:12" ht="13.5" customHeight="1" outlineLevel="5" x14ac:dyDescent="0.25">
      <c r="A307" s="397" t="s">
        <v>8099</v>
      </c>
      <c r="B307" s="339" t="s">
        <v>7317</v>
      </c>
      <c r="C307" s="339" t="s">
        <v>7317</v>
      </c>
      <c r="D307" s="337" t="s">
        <v>491</v>
      </c>
      <c r="E307" s="346" t="s">
        <v>7495</v>
      </c>
      <c r="I307" s="342"/>
      <c r="J307" s="342"/>
      <c r="K307" s="342"/>
      <c r="L307" s="342"/>
    </row>
    <row r="308" spans="1:12" ht="13.5" customHeight="1" outlineLevel="5" x14ac:dyDescent="0.25">
      <c r="A308" s="397" t="s">
        <v>6503</v>
      </c>
      <c r="B308" s="339" t="s">
        <v>7317</v>
      </c>
      <c r="C308" s="339" t="s">
        <v>7317</v>
      </c>
      <c r="D308" s="337" t="s">
        <v>7496</v>
      </c>
      <c r="E308" s="346" t="s">
        <v>7497</v>
      </c>
      <c r="I308" s="342"/>
      <c r="J308" s="342"/>
      <c r="K308" s="342"/>
      <c r="L308" s="342"/>
    </row>
    <row r="309" spans="1:12" ht="13.5" customHeight="1" outlineLevel="4" x14ac:dyDescent="0.25">
      <c r="A309" s="397" t="s">
        <v>8099</v>
      </c>
      <c r="B309" s="339" t="s">
        <v>7316</v>
      </c>
      <c r="C309" s="339" t="s">
        <v>7459</v>
      </c>
      <c r="D309" s="332" t="s">
        <v>1601</v>
      </c>
      <c r="E309" s="336" t="s">
        <v>1014</v>
      </c>
      <c r="I309" s="342"/>
      <c r="J309" s="342"/>
      <c r="K309" s="342"/>
      <c r="L309" s="342"/>
    </row>
    <row r="310" spans="1:12" ht="13.5" customHeight="1" outlineLevel="5" x14ac:dyDescent="0.25">
      <c r="A310" s="397" t="s">
        <v>8099</v>
      </c>
      <c r="B310" s="339" t="s">
        <v>7316</v>
      </c>
      <c r="C310" s="339" t="s">
        <v>7459</v>
      </c>
      <c r="D310" s="332" t="s">
        <v>5999</v>
      </c>
      <c r="E310" s="349" t="s">
        <v>6000</v>
      </c>
      <c r="I310" s="342"/>
      <c r="J310" s="342"/>
      <c r="K310" s="342"/>
      <c r="L310" s="342"/>
    </row>
    <row r="311" spans="1:12" ht="13.5" customHeight="1" outlineLevel="6" x14ac:dyDescent="0.25">
      <c r="A311" s="397" t="s">
        <v>8099</v>
      </c>
      <c r="B311" s="339" t="s">
        <v>7317</v>
      </c>
      <c r="C311" s="339" t="s">
        <v>7317</v>
      </c>
      <c r="D311" s="337" t="s">
        <v>4741</v>
      </c>
      <c r="E311" s="353" t="s">
        <v>7558</v>
      </c>
      <c r="I311" s="342"/>
      <c r="J311" s="342"/>
      <c r="K311" s="342"/>
      <c r="L311" s="342"/>
    </row>
    <row r="312" spans="1:12" ht="13.5" customHeight="1" outlineLevel="6" x14ac:dyDescent="0.25">
      <c r="A312" s="397" t="s">
        <v>8099</v>
      </c>
      <c r="B312" s="339" t="s">
        <v>7317</v>
      </c>
      <c r="C312" s="339" t="s">
        <v>7317</v>
      </c>
      <c r="D312" s="337" t="s">
        <v>492</v>
      </c>
      <c r="E312" s="353" t="s">
        <v>7559</v>
      </c>
      <c r="I312" s="342"/>
      <c r="J312" s="342"/>
      <c r="K312" s="342"/>
      <c r="L312" s="342"/>
    </row>
    <row r="313" spans="1:12" ht="13.5" customHeight="1" outlineLevel="6" x14ac:dyDescent="0.25">
      <c r="A313" s="397" t="s">
        <v>8099</v>
      </c>
      <c r="B313" s="339" t="s">
        <v>7317</v>
      </c>
      <c r="C313" s="339" t="s">
        <v>7317</v>
      </c>
      <c r="D313" s="337" t="s">
        <v>3305</v>
      </c>
      <c r="E313" s="353" t="s">
        <v>7560</v>
      </c>
      <c r="I313" s="342"/>
      <c r="J313" s="342"/>
      <c r="K313" s="342"/>
      <c r="L313" s="342"/>
    </row>
    <row r="314" spans="1:12" ht="13.5" customHeight="1" outlineLevel="6" x14ac:dyDescent="0.25">
      <c r="A314" s="397" t="s">
        <v>8099</v>
      </c>
      <c r="B314" s="339" t="s">
        <v>7316</v>
      </c>
      <c r="C314" s="339" t="s">
        <v>7459</v>
      </c>
      <c r="D314" s="332" t="s">
        <v>1602</v>
      </c>
      <c r="E314" s="350" t="s">
        <v>1015</v>
      </c>
      <c r="I314" s="342"/>
      <c r="J314" s="342"/>
      <c r="K314" s="342"/>
      <c r="L314" s="342"/>
    </row>
    <row r="315" spans="1:12" ht="13.5" customHeight="1" outlineLevel="7" x14ac:dyDescent="0.25">
      <c r="A315" s="397" t="s">
        <v>8099</v>
      </c>
      <c r="B315" s="339" t="s">
        <v>7317</v>
      </c>
      <c r="C315" s="339" t="s">
        <v>7317</v>
      </c>
      <c r="D315" s="337" t="s">
        <v>499</v>
      </c>
      <c r="E315" s="351" t="s">
        <v>7561</v>
      </c>
      <c r="I315" s="342"/>
      <c r="J315" s="342"/>
      <c r="K315" s="342"/>
      <c r="L315" s="342"/>
    </row>
    <row r="316" spans="1:12" ht="13.5" customHeight="1" outlineLevel="7" x14ac:dyDescent="0.25">
      <c r="A316" s="397" t="s">
        <v>8099</v>
      </c>
      <c r="B316" s="339" t="s">
        <v>7317</v>
      </c>
      <c r="C316" s="339" t="s">
        <v>7317</v>
      </c>
      <c r="D316" s="337" t="s">
        <v>500</v>
      </c>
      <c r="E316" s="351" t="s">
        <v>7562</v>
      </c>
      <c r="I316" s="342"/>
      <c r="J316" s="342"/>
      <c r="K316" s="342"/>
      <c r="L316" s="342"/>
    </row>
    <row r="317" spans="1:12" ht="13.5" customHeight="1" outlineLevel="7" x14ac:dyDescent="0.25">
      <c r="A317" s="397" t="s">
        <v>8099</v>
      </c>
      <c r="B317" s="339" t="s">
        <v>7317</v>
      </c>
      <c r="C317" s="339" t="s">
        <v>7317</v>
      </c>
      <c r="D317" s="337" t="s">
        <v>501</v>
      </c>
      <c r="E317" s="351" t="s">
        <v>7563</v>
      </c>
      <c r="I317" s="342"/>
      <c r="J317" s="342"/>
      <c r="K317" s="342"/>
      <c r="L317" s="342"/>
    </row>
    <row r="318" spans="1:12" ht="13.5" customHeight="1" outlineLevel="7" x14ac:dyDescent="0.25">
      <c r="A318" s="397" t="s">
        <v>8099</v>
      </c>
      <c r="B318" s="339" t="s">
        <v>7317</v>
      </c>
      <c r="C318" s="339" t="s">
        <v>7317</v>
      </c>
      <c r="D318" s="337" t="s">
        <v>7190</v>
      </c>
      <c r="E318" s="351" t="s">
        <v>7564</v>
      </c>
      <c r="I318" s="342"/>
      <c r="J318" s="342"/>
      <c r="K318" s="342"/>
      <c r="L318" s="342"/>
    </row>
    <row r="319" spans="1:12" ht="13.5" customHeight="1" outlineLevel="5" x14ac:dyDescent="0.25">
      <c r="A319" s="397" t="s">
        <v>8099</v>
      </c>
      <c r="B319" s="339" t="s">
        <v>7316</v>
      </c>
      <c r="C319" s="339" t="s">
        <v>7459</v>
      </c>
      <c r="D319" s="332" t="s">
        <v>6001</v>
      </c>
      <c r="E319" s="349" t="s">
        <v>5901</v>
      </c>
      <c r="I319" s="342"/>
      <c r="J319" s="342"/>
      <c r="K319" s="342"/>
      <c r="L319" s="342"/>
    </row>
    <row r="320" spans="1:12" ht="13.5" customHeight="1" outlineLevel="6" x14ac:dyDescent="0.25">
      <c r="A320" s="397" t="s">
        <v>8099</v>
      </c>
      <c r="B320" s="339" t="s">
        <v>7317</v>
      </c>
      <c r="C320" s="339" t="s">
        <v>7317</v>
      </c>
      <c r="D320" s="337" t="s">
        <v>493</v>
      </c>
      <c r="E320" s="353" t="s">
        <v>7565</v>
      </c>
      <c r="I320" s="342"/>
      <c r="J320" s="342"/>
      <c r="K320" s="342"/>
      <c r="L320" s="342"/>
    </row>
    <row r="321" spans="1:12" ht="13.5" customHeight="1" outlineLevel="6" x14ac:dyDescent="0.25">
      <c r="A321" s="397" t="s">
        <v>7865</v>
      </c>
      <c r="B321" s="339" t="s">
        <v>7317</v>
      </c>
      <c r="C321" s="339" t="s">
        <v>7317</v>
      </c>
      <c r="D321" s="337" t="s">
        <v>494</v>
      </c>
      <c r="E321" s="353" t="s">
        <v>3986</v>
      </c>
      <c r="I321" s="342"/>
      <c r="J321" s="342"/>
      <c r="K321" s="342"/>
      <c r="L321" s="342"/>
    </row>
    <row r="322" spans="1:12" ht="13.5" customHeight="1" outlineLevel="6" x14ac:dyDescent="0.25">
      <c r="A322" s="397" t="s">
        <v>8099</v>
      </c>
      <c r="B322" s="339" t="s">
        <v>7317</v>
      </c>
      <c r="C322" s="339" t="s">
        <v>7317</v>
      </c>
      <c r="D322" s="337" t="s">
        <v>495</v>
      </c>
      <c r="E322" s="353" t="s">
        <v>7566</v>
      </c>
      <c r="I322" s="342"/>
      <c r="J322" s="342"/>
      <c r="K322" s="342"/>
      <c r="L322" s="342"/>
    </row>
    <row r="323" spans="1:12" ht="13.5" customHeight="1" outlineLevel="5" x14ac:dyDescent="0.25">
      <c r="A323" s="397" t="s">
        <v>8099</v>
      </c>
      <c r="B323" s="339" t="s">
        <v>7316</v>
      </c>
      <c r="C323" s="339" t="s">
        <v>7459</v>
      </c>
      <c r="D323" s="332" t="s">
        <v>6002</v>
      </c>
      <c r="E323" s="349" t="s">
        <v>3240</v>
      </c>
      <c r="I323" s="342"/>
      <c r="J323" s="342"/>
      <c r="K323" s="342"/>
      <c r="L323" s="342"/>
    </row>
    <row r="324" spans="1:12" ht="13.5" customHeight="1" outlineLevel="6" x14ac:dyDescent="0.25">
      <c r="A324" s="397" t="s">
        <v>8099</v>
      </c>
      <c r="B324" s="339" t="s">
        <v>7317</v>
      </c>
      <c r="C324" s="339" t="s">
        <v>7317</v>
      </c>
      <c r="D324" s="337" t="s">
        <v>496</v>
      </c>
      <c r="E324" s="353" t="s">
        <v>7567</v>
      </c>
      <c r="I324" s="342"/>
      <c r="J324" s="342"/>
      <c r="K324" s="342"/>
      <c r="L324" s="342"/>
    </row>
    <row r="325" spans="1:12" ht="13.5" customHeight="1" outlineLevel="6" x14ac:dyDescent="0.25">
      <c r="A325" s="339" t="s">
        <v>8114</v>
      </c>
      <c r="B325" s="339" t="s">
        <v>7317</v>
      </c>
      <c r="C325" s="339" t="s">
        <v>7317</v>
      </c>
      <c r="D325" s="339" t="s">
        <v>498</v>
      </c>
      <c r="E325" s="353" t="s">
        <v>7568</v>
      </c>
      <c r="I325" s="342"/>
      <c r="J325" s="342"/>
      <c r="K325" s="342"/>
      <c r="L325" s="342"/>
    </row>
    <row r="326" spans="1:12" ht="13.5" customHeight="1" outlineLevel="5" x14ac:dyDescent="0.25">
      <c r="A326" s="397" t="s">
        <v>8099</v>
      </c>
      <c r="B326" s="339" t="s">
        <v>7316</v>
      </c>
      <c r="C326" s="339" t="s">
        <v>7459</v>
      </c>
      <c r="D326" s="332" t="s">
        <v>6003</v>
      </c>
      <c r="E326" s="349" t="s">
        <v>5900</v>
      </c>
      <c r="I326" s="342"/>
      <c r="J326" s="342"/>
      <c r="K326" s="342"/>
      <c r="L326" s="342"/>
    </row>
    <row r="327" spans="1:12" ht="13.5" customHeight="1" outlineLevel="6" x14ac:dyDescent="0.25">
      <c r="A327" s="397" t="s">
        <v>7866</v>
      </c>
      <c r="B327" s="339" t="s">
        <v>7317</v>
      </c>
      <c r="C327" s="339" t="s">
        <v>7317</v>
      </c>
      <c r="D327" s="337" t="s">
        <v>497</v>
      </c>
      <c r="E327" s="353" t="s">
        <v>1304</v>
      </c>
      <c r="I327" s="342"/>
      <c r="J327" s="342"/>
      <c r="K327" s="342"/>
      <c r="L327" s="342"/>
    </row>
    <row r="328" spans="1:12" ht="13.5" customHeight="1" outlineLevel="6" x14ac:dyDescent="0.25">
      <c r="A328" s="397" t="s">
        <v>8099</v>
      </c>
      <c r="B328" s="339" t="s">
        <v>7317</v>
      </c>
      <c r="C328" s="339" t="s">
        <v>7317</v>
      </c>
      <c r="D328" s="337" t="s">
        <v>498</v>
      </c>
      <c r="E328" s="353" t="s">
        <v>7568</v>
      </c>
      <c r="I328" s="342"/>
      <c r="J328" s="342"/>
      <c r="K328" s="342"/>
      <c r="L328" s="342"/>
    </row>
    <row r="329" spans="1:12" ht="13.5" customHeight="1" outlineLevel="4" x14ac:dyDescent="0.25">
      <c r="A329" s="397" t="s">
        <v>8099</v>
      </c>
      <c r="B329" s="339" t="s">
        <v>7316</v>
      </c>
      <c r="C329" s="339" t="s">
        <v>7460</v>
      </c>
      <c r="D329" s="332" t="s">
        <v>6544</v>
      </c>
      <c r="E329" s="336" t="s">
        <v>6545</v>
      </c>
      <c r="F329" s="341"/>
      <c r="I329" s="342"/>
      <c r="J329" s="342"/>
      <c r="K329" s="342"/>
      <c r="L329" s="342"/>
    </row>
    <row r="330" spans="1:12" ht="13.5" customHeight="1" outlineLevel="5" x14ac:dyDescent="0.25">
      <c r="A330" s="397" t="s">
        <v>8099</v>
      </c>
      <c r="B330" s="339" t="s">
        <v>7317</v>
      </c>
      <c r="C330" s="339" t="s">
        <v>7460</v>
      </c>
      <c r="D330" s="337" t="s">
        <v>6546</v>
      </c>
      <c r="E330" s="346" t="s">
        <v>6547</v>
      </c>
      <c r="F330" s="341"/>
      <c r="I330" s="342"/>
      <c r="J330" s="342"/>
      <c r="K330" s="342"/>
      <c r="L330" s="342"/>
    </row>
    <row r="331" spans="1:12" ht="13.5" customHeight="1" outlineLevel="3" x14ac:dyDescent="0.25">
      <c r="A331" s="397" t="s">
        <v>8099</v>
      </c>
      <c r="B331" s="339" t="s">
        <v>7316</v>
      </c>
      <c r="C331" s="339" t="s">
        <v>7459</v>
      </c>
      <c r="D331" s="332" t="s">
        <v>1603</v>
      </c>
      <c r="E331" s="335" t="s">
        <v>1020</v>
      </c>
      <c r="I331" s="342"/>
      <c r="J331" s="342"/>
      <c r="K331" s="342"/>
      <c r="L331" s="342"/>
    </row>
    <row r="332" spans="1:12" ht="13.5" customHeight="1" outlineLevel="4" x14ac:dyDescent="0.25">
      <c r="A332" s="397" t="s">
        <v>8099</v>
      </c>
      <c r="B332" s="339" t="s">
        <v>7316</v>
      </c>
      <c r="C332" s="339" t="s">
        <v>7459</v>
      </c>
      <c r="D332" s="332" t="s">
        <v>1604</v>
      </c>
      <c r="E332" s="336" t="s">
        <v>1018</v>
      </c>
      <c r="I332" s="342"/>
      <c r="J332" s="342"/>
      <c r="K332" s="342"/>
      <c r="L332" s="342"/>
    </row>
    <row r="333" spans="1:12" ht="13.5" customHeight="1" outlineLevel="5" x14ac:dyDescent="0.25">
      <c r="A333" s="397" t="s">
        <v>8099</v>
      </c>
      <c r="B333" s="339" t="s">
        <v>7316</v>
      </c>
      <c r="C333" s="339" t="s">
        <v>7459</v>
      </c>
      <c r="D333" s="332" t="s">
        <v>1605</v>
      </c>
      <c r="E333" s="349" t="s">
        <v>1016</v>
      </c>
      <c r="I333" s="342"/>
      <c r="J333" s="342"/>
      <c r="K333" s="342"/>
      <c r="L333" s="342"/>
    </row>
    <row r="334" spans="1:12" ht="13.5" customHeight="1" outlineLevel="6" x14ac:dyDescent="0.25">
      <c r="A334" s="397" t="s">
        <v>8099</v>
      </c>
      <c r="B334" s="339" t="s">
        <v>7316</v>
      </c>
      <c r="C334" s="339" t="s">
        <v>7459</v>
      </c>
      <c r="D334" s="332" t="s">
        <v>1606</v>
      </c>
      <c r="E334" s="350" t="s">
        <v>1143</v>
      </c>
      <c r="I334" s="342"/>
      <c r="J334" s="342"/>
      <c r="K334" s="342"/>
      <c r="L334" s="342"/>
    </row>
    <row r="335" spans="1:12" ht="13.5" customHeight="1" outlineLevel="7" x14ac:dyDescent="0.25">
      <c r="A335" s="397" t="s">
        <v>7867</v>
      </c>
      <c r="B335" s="339" t="s">
        <v>7317</v>
      </c>
      <c r="C335" s="339" t="s">
        <v>7317</v>
      </c>
      <c r="D335" s="337" t="s">
        <v>274</v>
      </c>
      <c r="E335" s="351" t="s">
        <v>1305</v>
      </c>
      <c r="I335" s="342"/>
      <c r="J335" s="342"/>
      <c r="K335" s="342"/>
      <c r="L335" s="342"/>
    </row>
    <row r="336" spans="1:12" ht="13.5" customHeight="1" outlineLevel="7" x14ac:dyDescent="0.25">
      <c r="A336" s="397" t="s">
        <v>7868</v>
      </c>
      <c r="B336" s="339" t="s">
        <v>7317</v>
      </c>
      <c r="C336" s="339" t="s">
        <v>7317</v>
      </c>
      <c r="D336" s="337" t="s">
        <v>1138</v>
      </c>
      <c r="E336" s="351" t="s">
        <v>4573</v>
      </c>
      <c r="I336" s="342"/>
      <c r="J336" s="342"/>
      <c r="K336" s="342"/>
      <c r="L336" s="342"/>
    </row>
    <row r="337" spans="1:12" ht="13.5" customHeight="1" outlineLevel="6" x14ac:dyDescent="0.25">
      <c r="A337" s="397" t="s">
        <v>8099</v>
      </c>
      <c r="B337" s="339" t="s">
        <v>7316</v>
      </c>
      <c r="C337" s="339" t="s">
        <v>7459</v>
      </c>
      <c r="D337" s="332" t="s">
        <v>1607</v>
      </c>
      <c r="E337" s="350" t="s">
        <v>4128</v>
      </c>
      <c r="I337" s="342"/>
      <c r="J337" s="342"/>
      <c r="K337" s="342"/>
      <c r="L337" s="342"/>
    </row>
    <row r="338" spans="1:12" ht="13.5" customHeight="1" outlineLevel="7" x14ac:dyDescent="0.25">
      <c r="A338" s="397" t="s">
        <v>7869</v>
      </c>
      <c r="B338" s="339" t="s">
        <v>7317</v>
      </c>
      <c r="C338" s="339" t="s">
        <v>7317</v>
      </c>
      <c r="D338" s="337" t="s">
        <v>502</v>
      </c>
      <c r="E338" s="351" t="s">
        <v>1139</v>
      </c>
      <c r="I338" s="342"/>
      <c r="J338" s="342"/>
      <c r="K338" s="342"/>
      <c r="L338" s="342"/>
    </row>
    <row r="339" spans="1:12" ht="13.5" customHeight="1" outlineLevel="7" x14ac:dyDescent="0.25">
      <c r="A339" s="397" t="s">
        <v>7870</v>
      </c>
      <c r="B339" s="339" t="s">
        <v>7317</v>
      </c>
      <c r="C339" s="339" t="s">
        <v>7317</v>
      </c>
      <c r="D339" s="337" t="s">
        <v>571</v>
      </c>
      <c r="E339" s="351" t="s">
        <v>4572</v>
      </c>
      <c r="I339" s="342"/>
      <c r="J339" s="342"/>
      <c r="K339" s="342"/>
      <c r="L339" s="342"/>
    </row>
    <row r="340" spans="1:12" ht="13.5" customHeight="1" outlineLevel="7" x14ac:dyDescent="0.25">
      <c r="A340" s="397" t="s">
        <v>8099</v>
      </c>
      <c r="B340" s="339" t="s">
        <v>7317</v>
      </c>
      <c r="C340" s="339" t="s">
        <v>7317</v>
      </c>
      <c r="D340" s="337" t="s">
        <v>569</v>
      </c>
      <c r="E340" s="351" t="s">
        <v>7571</v>
      </c>
      <c r="I340" s="342"/>
      <c r="J340" s="342"/>
      <c r="K340" s="342"/>
      <c r="L340" s="342"/>
    </row>
    <row r="341" spans="1:12" ht="13.5" customHeight="1" outlineLevel="7" x14ac:dyDescent="0.25">
      <c r="A341" s="397" t="s">
        <v>8099</v>
      </c>
      <c r="B341" s="339" t="s">
        <v>7317</v>
      </c>
      <c r="C341" s="339" t="s">
        <v>7317</v>
      </c>
      <c r="D341" s="337" t="s">
        <v>570</v>
      </c>
      <c r="E341" s="351" t="s">
        <v>7572</v>
      </c>
      <c r="I341" s="342"/>
      <c r="J341" s="342"/>
      <c r="K341" s="342"/>
      <c r="L341" s="342"/>
    </row>
    <row r="342" spans="1:12" ht="13.5" customHeight="1" outlineLevel="7" x14ac:dyDescent="0.25">
      <c r="A342" s="397" t="s">
        <v>8099</v>
      </c>
      <c r="B342" s="339" t="s">
        <v>7317</v>
      </c>
      <c r="C342" s="339" t="s">
        <v>7317</v>
      </c>
      <c r="D342" s="337" t="s">
        <v>1136</v>
      </c>
      <c r="E342" s="351" t="s">
        <v>7573</v>
      </c>
      <c r="I342" s="342"/>
      <c r="J342" s="342"/>
      <c r="K342" s="342"/>
      <c r="L342" s="342"/>
    </row>
    <row r="343" spans="1:12" ht="13.5" customHeight="1" outlineLevel="6" x14ac:dyDescent="0.25">
      <c r="A343" s="397" t="s">
        <v>8099</v>
      </c>
      <c r="B343" s="339" t="s">
        <v>7316</v>
      </c>
      <c r="C343" s="339" t="s">
        <v>7459</v>
      </c>
      <c r="D343" s="332" t="s">
        <v>1608</v>
      </c>
      <c r="E343" s="350" t="s">
        <v>4129</v>
      </c>
      <c r="I343" s="342"/>
      <c r="J343" s="342"/>
      <c r="K343" s="342"/>
      <c r="L343" s="342"/>
    </row>
    <row r="344" spans="1:12" ht="13.5" customHeight="1" outlineLevel="7" x14ac:dyDescent="0.25">
      <c r="A344" s="397" t="s">
        <v>7867</v>
      </c>
      <c r="B344" s="339" t="s">
        <v>7317</v>
      </c>
      <c r="C344" s="339" t="s">
        <v>7317</v>
      </c>
      <c r="D344" s="337" t="s">
        <v>1135</v>
      </c>
      <c r="E344" s="351" t="s">
        <v>3988</v>
      </c>
      <c r="I344" s="342"/>
      <c r="J344" s="342"/>
      <c r="K344" s="342"/>
      <c r="L344" s="342"/>
    </row>
    <row r="345" spans="1:12" ht="13.5" customHeight="1" outlineLevel="7" x14ac:dyDescent="0.25">
      <c r="A345" s="397" t="s">
        <v>7868</v>
      </c>
      <c r="B345" s="339" t="s">
        <v>7317</v>
      </c>
      <c r="C345" s="339" t="s">
        <v>7317</v>
      </c>
      <c r="D345" s="337" t="s">
        <v>1137</v>
      </c>
      <c r="E345" s="351" t="s">
        <v>4571</v>
      </c>
      <c r="I345" s="342"/>
      <c r="J345" s="342"/>
      <c r="K345" s="342"/>
      <c r="L345" s="342"/>
    </row>
    <row r="346" spans="1:12" ht="13.5" customHeight="1" outlineLevel="6" x14ac:dyDescent="0.25">
      <c r="A346" s="397" t="s">
        <v>8099</v>
      </c>
      <c r="B346" s="339" t="s">
        <v>7316</v>
      </c>
      <c r="C346" s="339" t="s">
        <v>7460</v>
      </c>
      <c r="D346" s="388" t="s">
        <v>4852</v>
      </c>
      <c r="E346" s="350" t="s">
        <v>4849</v>
      </c>
      <c r="I346" s="342"/>
      <c r="J346" s="342"/>
      <c r="K346" s="342"/>
      <c r="L346" s="342"/>
    </row>
    <row r="347" spans="1:12" ht="13.5" customHeight="1" outlineLevel="7" x14ac:dyDescent="0.25">
      <c r="A347" s="397" t="s">
        <v>8099</v>
      </c>
      <c r="B347" s="339" t="s">
        <v>7317</v>
      </c>
      <c r="C347" s="339" t="s">
        <v>7460</v>
      </c>
      <c r="D347" s="337" t="s">
        <v>4853</v>
      </c>
      <c r="E347" s="351" t="s">
        <v>4850</v>
      </c>
      <c r="F347" s="341"/>
      <c r="I347" s="342"/>
      <c r="J347" s="342"/>
      <c r="K347" s="342"/>
      <c r="L347" s="342"/>
    </row>
    <row r="348" spans="1:12" ht="13.5" customHeight="1" outlineLevel="7" x14ac:dyDescent="0.25">
      <c r="A348" s="397" t="s">
        <v>8099</v>
      </c>
      <c r="B348" s="339" t="s">
        <v>7317</v>
      </c>
      <c r="C348" s="339" t="s">
        <v>7460</v>
      </c>
      <c r="D348" s="337" t="s">
        <v>4854</v>
      </c>
      <c r="E348" s="351" t="s">
        <v>4851</v>
      </c>
      <c r="F348" s="341"/>
      <c r="I348" s="342"/>
      <c r="J348" s="342"/>
      <c r="K348" s="342"/>
      <c r="L348" s="342"/>
    </row>
    <row r="349" spans="1:12" ht="13.5" customHeight="1" outlineLevel="7" x14ac:dyDescent="0.25">
      <c r="A349" s="397" t="s">
        <v>8099</v>
      </c>
      <c r="B349" s="339" t="s">
        <v>7317</v>
      </c>
      <c r="C349" s="339" t="s">
        <v>7460</v>
      </c>
      <c r="D349" s="337" t="s">
        <v>4855</v>
      </c>
      <c r="E349" s="351" t="s">
        <v>4857</v>
      </c>
      <c r="F349" s="341"/>
      <c r="I349" s="342"/>
      <c r="J349" s="342"/>
      <c r="K349" s="342"/>
      <c r="L349" s="342"/>
    </row>
    <row r="350" spans="1:12" ht="13.5" customHeight="1" outlineLevel="7" x14ac:dyDescent="0.25">
      <c r="A350" s="397" t="s">
        <v>8099</v>
      </c>
      <c r="B350" s="339" t="s">
        <v>7317</v>
      </c>
      <c r="C350" s="339" t="s">
        <v>7460</v>
      </c>
      <c r="D350" s="337" t="s">
        <v>4856</v>
      </c>
      <c r="E350" s="351" t="s">
        <v>4858</v>
      </c>
      <c r="F350" s="341"/>
      <c r="I350" s="342"/>
      <c r="J350" s="342"/>
      <c r="K350" s="342"/>
      <c r="L350" s="342"/>
    </row>
    <row r="351" spans="1:12" ht="13.5" customHeight="1" outlineLevel="7" x14ac:dyDescent="0.25">
      <c r="A351" s="397" t="s">
        <v>8099</v>
      </c>
      <c r="B351" s="339" t="s">
        <v>7317</v>
      </c>
      <c r="C351" s="339" t="s">
        <v>7460</v>
      </c>
      <c r="D351" s="337" t="s">
        <v>4859</v>
      </c>
      <c r="E351" s="351" t="s">
        <v>4861</v>
      </c>
      <c r="F351" s="341"/>
      <c r="I351" s="342"/>
      <c r="J351" s="342"/>
      <c r="K351" s="342"/>
      <c r="L351" s="342"/>
    </row>
    <row r="352" spans="1:12" ht="13.5" customHeight="1" outlineLevel="7" x14ac:dyDescent="0.25">
      <c r="A352" s="397" t="s">
        <v>8099</v>
      </c>
      <c r="B352" s="339" t="s">
        <v>7317</v>
      </c>
      <c r="C352" s="339" t="s">
        <v>7460</v>
      </c>
      <c r="D352" s="337" t="s">
        <v>4860</v>
      </c>
      <c r="E352" s="351" t="s">
        <v>4862</v>
      </c>
      <c r="F352" s="341"/>
      <c r="I352" s="342"/>
      <c r="J352" s="342"/>
      <c r="K352" s="342"/>
      <c r="L352" s="342"/>
    </row>
    <row r="353" spans="1:12" ht="13.5" customHeight="1" outlineLevel="6" x14ac:dyDescent="0.25">
      <c r="A353" s="397" t="s">
        <v>8099</v>
      </c>
      <c r="B353" s="339" t="s">
        <v>7316</v>
      </c>
      <c r="C353" s="339" t="s">
        <v>7459</v>
      </c>
      <c r="D353" s="332" t="s">
        <v>6129</v>
      </c>
      <c r="E353" s="350" t="s">
        <v>6128</v>
      </c>
      <c r="I353" s="342"/>
      <c r="J353" s="342"/>
      <c r="K353" s="342"/>
      <c r="L353" s="342"/>
    </row>
    <row r="354" spans="1:12" ht="13.5" customHeight="1" outlineLevel="7" x14ac:dyDescent="0.25">
      <c r="A354" s="397" t="s">
        <v>8099</v>
      </c>
      <c r="B354" s="339" t="s">
        <v>7317</v>
      </c>
      <c r="C354" s="339" t="s">
        <v>7317</v>
      </c>
      <c r="D354" s="337" t="s">
        <v>6130</v>
      </c>
      <c r="E354" s="351" t="s">
        <v>7569</v>
      </c>
      <c r="I354" s="342"/>
      <c r="J354" s="342"/>
      <c r="K354" s="342"/>
      <c r="L354" s="342"/>
    </row>
    <row r="355" spans="1:12" ht="13.5" customHeight="1" outlineLevel="7" x14ac:dyDescent="0.25">
      <c r="A355" s="397" t="s">
        <v>8099</v>
      </c>
      <c r="B355" s="339" t="s">
        <v>7317</v>
      </c>
      <c r="C355" s="339" t="s">
        <v>7317</v>
      </c>
      <c r="D355" s="337" t="s">
        <v>6131</v>
      </c>
      <c r="E355" s="351" t="s">
        <v>7570</v>
      </c>
      <c r="I355" s="342"/>
      <c r="J355" s="342"/>
      <c r="K355" s="342"/>
      <c r="L355" s="342"/>
    </row>
    <row r="356" spans="1:12" ht="13.5" customHeight="1" outlineLevel="5" x14ac:dyDescent="0.25">
      <c r="A356" s="397" t="s">
        <v>8099</v>
      </c>
      <c r="B356" s="339" t="s">
        <v>7316</v>
      </c>
      <c r="C356" s="339" t="s">
        <v>7459</v>
      </c>
      <c r="D356" s="332" t="s">
        <v>1609</v>
      </c>
      <c r="E356" s="349" t="s">
        <v>1017</v>
      </c>
      <c r="I356" s="342"/>
      <c r="J356" s="342"/>
      <c r="K356" s="342"/>
      <c r="L356" s="342"/>
    </row>
    <row r="357" spans="1:12" ht="13.5" customHeight="1" outlineLevel="6" x14ac:dyDescent="0.25">
      <c r="A357" s="397" t="s">
        <v>8099</v>
      </c>
      <c r="B357" s="339" t="s">
        <v>7316</v>
      </c>
      <c r="C357" s="339" t="s">
        <v>7459</v>
      </c>
      <c r="D357" s="332" t="s">
        <v>1610</v>
      </c>
      <c r="E357" s="350" t="s">
        <v>4130</v>
      </c>
      <c r="I357" s="342"/>
      <c r="J357" s="342"/>
      <c r="K357" s="342"/>
      <c r="L357" s="342"/>
    </row>
    <row r="358" spans="1:12" ht="13.5" customHeight="1" outlineLevel="7" x14ac:dyDescent="0.25">
      <c r="A358" s="397" t="s">
        <v>7867</v>
      </c>
      <c r="B358" s="339" t="s">
        <v>7317</v>
      </c>
      <c r="C358" s="339" t="s">
        <v>7317</v>
      </c>
      <c r="D358" s="337" t="s">
        <v>503</v>
      </c>
      <c r="E358" s="351" t="s">
        <v>1140</v>
      </c>
      <c r="I358" s="342"/>
      <c r="J358" s="342"/>
      <c r="K358" s="342"/>
      <c r="L358" s="342"/>
    </row>
    <row r="359" spans="1:12" ht="13.5" customHeight="1" outlineLevel="7" x14ac:dyDescent="0.25">
      <c r="A359" s="397" t="s">
        <v>7868</v>
      </c>
      <c r="B359" s="339" t="s">
        <v>7317</v>
      </c>
      <c r="C359" s="339" t="s">
        <v>7317</v>
      </c>
      <c r="D359" s="337" t="s">
        <v>275</v>
      </c>
      <c r="E359" s="351" t="s">
        <v>4574</v>
      </c>
      <c r="I359" s="342"/>
      <c r="J359" s="342"/>
      <c r="K359" s="342"/>
      <c r="L359" s="342"/>
    </row>
    <row r="360" spans="1:12" ht="13.5" customHeight="1" outlineLevel="6" collapsed="1" x14ac:dyDescent="0.25">
      <c r="A360" s="397" t="s">
        <v>8099</v>
      </c>
      <c r="B360" s="339" t="s">
        <v>7316</v>
      </c>
      <c r="C360" s="339" t="s">
        <v>7459</v>
      </c>
      <c r="D360" s="332" t="s">
        <v>1611</v>
      </c>
      <c r="E360" s="350" t="s">
        <v>4131</v>
      </c>
      <c r="I360" s="342"/>
      <c r="J360" s="342"/>
      <c r="K360" s="342"/>
      <c r="L360" s="342"/>
    </row>
    <row r="361" spans="1:12" ht="13.5" customHeight="1" outlineLevel="6" x14ac:dyDescent="0.25">
      <c r="A361" s="397" t="s">
        <v>7867</v>
      </c>
      <c r="B361" s="339" t="s">
        <v>7317</v>
      </c>
      <c r="C361" s="339" t="s">
        <v>7317</v>
      </c>
      <c r="D361" s="337" t="s">
        <v>504</v>
      </c>
      <c r="E361" s="351" t="s">
        <v>1142</v>
      </c>
      <c r="I361" s="342"/>
      <c r="J361" s="342"/>
      <c r="K361" s="342"/>
      <c r="L361" s="342"/>
    </row>
    <row r="362" spans="1:12" ht="13.5" customHeight="1" outlineLevel="6" x14ac:dyDescent="0.25">
      <c r="A362" s="397" t="s">
        <v>7868</v>
      </c>
      <c r="B362" s="339" t="s">
        <v>7317</v>
      </c>
      <c r="C362" s="339" t="s">
        <v>7317</v>
      </c>
      <c r="D362" s="337" t="s">
        <v>1141</v>
      </c>
      <c r="E362" s="351" t="s">
        <v>4575</v>
      </c>
      <c r="I362" s="342"/>
      <c r="J362" s="342"/>
      <c r="K362" s="342"/>
      <c r="L362" s="342"/>
    </row>
    <row r="363" spans="1:12" ht="13.5" customHeight="1" outlineLevel="5" x14ac:dyDescent="0.25">
      <c r="A363" s="397" t="s">
        <v>8099</v>
      </c>
      <c r="B363" s="339" t="s">
        <v>7316</v>
      </c>
      <c r="C363" s="339" t="s">
        <v>7459</v>
      </c>
      <c r="D363" s="332" t="s">
        <v>1612</v>
      </c>
      <c r="E363" s="349" t="s">
        <v>1019</v>
      </c>
      <c r="I363" s="342"/>
      <c r="J363" s="342"/>
      <c r="K363" s="342"/>
      <c r="L363" s="342"/>
    </row>
    <row r="364" spans="1:12" ht="13.5" customHeight="1" outlineLevel="6" x14ac:dyDescent="0.25">
      <c r="A364" s="397" t="s">
        <v>8099</v>
      </c>
      <c r="B364" s="339" t="s">
        <v>7317</v>
      </c>
      <c r="C364" s="339" t="s">
        <v>7317</v>
      </c>
      <c r="D364" s="337" t="s">
        <v>505</v>
      </c>
      <c r="E364" s="353" t="s">
        <v>3989</v>
      </c>
      <c r="I364" s="342"/>
      <c r="J364" s="342"/>
      <c r="K364" s="342"/>
      <c r="L364" s="342"/>
    </row>
    <row r="365" spans="1:12" ht="13.5" customHeight="1" outlineLevel="6" x14ac:dyDescent="0.25">
      <c r="A365" s="397" t="s">
        <v>8099</v>
      </c>
      <c r="B365" s="339" t="s">
        <v>7317</v>
      </c>
      <c r="C365" s="339" t="s">
        <v>7317</v>
      </c>
      <c r="D365" s="337" t="s">
        <v>276</v>
      </c>
      <c r="E365" s="353" t="s">
        <v>4576</v>
      </c>
      <c r="I365" s="342"/>
      <c r="J365" s="342"/>
      <c r="K365" s="342"/>
      <c r="L365" s="342"/>
    </row>
    <row r="366" spans="1:12" ht="13.5" customHeight="1" outlineLevel="4" x14ac:dyDescent="0.25">
      <c r="A366" s="397" t="s">
        <v>8099</v>
      </c>
      <c r="B366" s="339" t="s">
        <v>7316</v>
      </c>
      <c r="C366" s="339" t="s">
        <v>7459</v>
      </c>
      <c r="D366" s="332" t="s">
        <v>1613</v>
      </c>
      <c r="E366" s="336" t="s">
        <v>4945</v>
      </c>
      <c r="I366" s="342"/>
      <c r="J366" s="342"/>
      <c r="K366" s="342"/>
      <c r="L366" s="342"/>
    </row>
    <row r="367" spans="1:12" ht="13.5" customHeight="1" outlineLevel="5" x14ac:dyDescent="0.25">
      <c r="A367" s="397" t="s">
        <v>8099</v>
      </c>
      <c r="B367" s="339" t="s">
        <v>7316</v>
      </c>
      <c r="C367" s="339" t="s">
        <v>7459</v>
      </c>
      <c r="D367" s="332" t="s">
        <v>1614</v>
      </c>
      <c r="E367" s="349" t="s">
        <v>1020</v>
      </c>
      <c r="I367" s="342"/>
      <c r="J367" s="342"/>
      <c r="K367" s="342"/>
      <c r="L367" s="342"/>
    </row>
    <row r="368" spans="1:12" ht="13.5" customHeight="1" outlineLevel="6" x14ac:dyDescent="0.25">
      <c r="A368" s="397" t="s">
        <v>8099</v>
      </c>
      <c r="B368" s="339" t="s">
        <v>7317</v>
      </c>
      <c r="C368" s="339" t="s">
        <v>7317</v>
      </c>
      <c r="D368" s="337" t="s">
        <v>4816</v>
      </c>
      <c r="E368" s="353" t="s">
        <v>4819</v>
      </c>
      <c r="I368" s="342"/>
      <c r="J368" s="342"/>
      <c r="K368" s="342"/>
      <c r="L368" s="342"/>
    </row>
    <row r="369" spans="1:12" ht="13.5" customHeight="1" outlineLevel="6" x14ac:dyDescent="0.25">
      <c r="A369" s="397" t="s">
        <v>8099</v>
      </c>
      <c r="B369" s="339" t="s">
        <v>7317</v>
      </c>
      <c r="C369" s="339" t="s">
        <v>7460</v>
      </c>
      <c r="D369" s="337" t="s">
        <v>4864</v>
      </c>
      <c r="E369" s="353" t="s">
        <v>4865</v>
      </c>
      <c r="F369" s="341"/>
      <c r="I369" s="342"/>
      <c r="J369" s="342"/>
      <c r="K369" s="342"/>
      <c r="L369" s="342"/>
    </row>
    <row r="370" spans="1:12" ht="13.5" customHeight="1" outlineLevel="6" x14ac:dyDescent="0.25">
      <c r="A370" s="397" t="s">
        <v>8099</v>
      </c>
      <c r="B370" s="339" t="s">
        <v>7317</v>
      </c>
      <c r="C370" s="339" t="s">
        <v>7460</v>
      </c>
      <c r="D370" s="337" t="s">
        <v>4867</v>
      </c>
      <c r="E370" s="353" t="s">
        <v>4863</v>
      </c>
      <c r="F370" s="341"/>
      <c r="I370" s="342"/>
      <c r="J370" s="342"/>
      <c r="K370" s="342"/>
      <c r="L370" s="342"/>
    </row>
    <row r="371" spans="1:12" ht="13.5" customHeight="1" outlineLevel="6" x14ac:dyDescent="0.25">
      <c r="A371" s="397" t="s">
        <v>8099</v>
      </c>
      <c r="B371" s="339" t="s">
        <v>7317</v>
      </c>
      <c r="C371" s="339" t="s">
        <v>7460</v>
      </c>
      <c r="D371" s="337" t="s">
        <v>4866</v>
      </c>
      <c r="E371" s="353" t="s">
        <v>4868</v>
      </c>
      <c r="F371" s="341"/>
      <c r="I371" s="342"/>
      <c r="J371" s="342"/>
      <c r="K371" s="342"/>
      <c r="L371" s="342"/>
    </row>
    <row r="372" spans="1:12" ht="13.5" customHeight="1" outlineLevel="6" x14ac:dyDescent="0.25">
      <c r="A372" s="397" t="s">
        <v>8099</v>
      </c>
      <c r="B372" s="339" t="s">
        <v>7316</v>
      </c>
      <c r="C372" s="339" t="s">
        <v>7459</v>
      </c>
      <c r="D372" s="332" t="s">
        <v>6005</v>
      </c>
      <c r="E372" s="350" t="s">
        <v>6004</v>
      </c>
      <c r="I372" s="342"/>
      <c r="J372" s="342"/>
      <c r="K372" s="342"/>
      <c r="L372" s="342"/>
    </row>
    <row r="373" spans="1:12" ht="13.5" customHeight="1" outlineLevel="7" x14ac:dyDescent="0.25">
      <c r="A373" s="397" t="s">
        <v>8099</v>
      </c>
      <c r="B373" s="339" t="s">
        <v>7317</v>
      </c>
      <c r="C373" s="339" t="s">
        <v>7317</v>
      </c>
      <c r="D373" s="337" t="s">
        <v>506</v>
      </c>
      <c r="E373" s="351" t="s">
        <v>1306</v>
      </c>
      <c r="I373" s="342"/>
      <c r="J373" s="342"/>
      <c r="K373" s="342"/>
      <c r="L373" s="342"/>
    </row>
    <row r="374" spans="1:12" ht="13.5" customHeight="1" outlineLevel="7" x14ac:dyDescent="0.25">
      <c r="A374" s="397" t="s">
        <v>7871</v>
      </c>
      <c r="B374" s="339" t="s">
        <v>7317</v>
      </c>
      <c r="C374" s="339" t="s">
        <v>7317</v>
      </c>
      <c r="D374" s="337" t="s">
        <v>507</v>
      </c>
      <c r="E374" s="351" t="s">
        <v>3759</v>
      </c>
      <c r="I374" s="342"/>
      <c r="J374" s="342"/>
      <c r="K374" s="342"/>
      <c r="L374" s="342"/>
    </row>
    <row r="375" spans="1:12" ht="13.5" customHeight="1" outlineLevel="7" x14ac:dyDescent="0.25">
      <c r="A375" s="397" t="s">
        <v>8099</v>
      </c>
      <c r="B375" s="339" t="s">
        <v>7317</v>
      </c>
      <c r="C375" s="339" t="s">
        <v>7317</v>
      </c>
      <c r="D375" s="337" t="s">
        <v>3306</v>
      </c>
      <c r="E375" s="351" t="s">
        <v>3307</v>
      </c>
      <c r="I375" s="342"/>
      <c r="J375" s="342"/>
      <c r="K375" s="342"/>
      <c r="L375" s="342"/>
    </row>
    <row r="376" spans="1:12" ht="13.5" customHeight="1" outlineLevel="5" x14ac:dyDescent="0.25">
      <c r="A376" s="397" t="s">
        <v>8099</v>
      </c>
      <c r="B376" s="339" t="s">
        <v>7316</v>
      </c>
      <c r="C376" s="339" t="s">
        <v>7459</v>
      </c>
      <c r="D376" s="332" t="s">
        <v>1615</v>
      </c>
      <c r="E376" s="349" t="s">
        <v>1021</v>
      </c>
      <c r="I376" s="342"/>
      <c r="J376" s="342"/>
      <c r="K376" s="342"/>
      <c r="L376" s="342"/>
    </row>
    <row r="377" spans="1:12" ht="13.5" customHeight="1" outlineLevel="6" x14ac:dyDescent="0.25">
      <c r="A377" s="339" t="s">
        <v>8115</v>
      </c>
      <c r="B377" s="339" t="s">
        <v>7317</v>
      </c>
      <c r="C377" s="339" t="s">
        <v>7317</v>
      </c>
      <c r="D377" s="337" t="s">
        <v>7501</v>
      </c>
      <c r="E377" s="353" t="s">
        <v>7502</v>
      </c>
      <c r="I377" s="342"/>
      <c r="J377" s="342"/>
      <c r="K377" s="342"/>
      <c r="L377" s="342"/>
    </row>
    <row r="378" spans="1:12" ht="13.5" customHeight="1" outlineLevel="6" x14ac:dyDescent="0.25">
      <c r="A378" s="339" t="s">
        <v>8116</v>
      </c>
      <c r="B378" s="339" t="s">
        <v>7317</v>
      </c>
      <c r="C378" s="339" t="s">
        <v>7317</v>
      </c>
      <c r="D378" s="337" t="s">
        <v>508</v>
      </c>
      <c r="E378" s="353" t="s">
        <v>7574</v>
      </c>
      <c r="I378" s="342"/>
      <c r="J378" s="342"/>
      <c r="K378" s="342"/>
      <c r="L378" s="342"/>
    </row>
    <row r="379" spans="1:12" ht="13.5" customHeight="1" outlineLevel="6" x14ac:dyDescent="0.25">
      <c r="A379" s="397" t="s">
        <v>8099</v>
      </c>
      <c r="B379" s="339" t="s">
        <v>7317</v>
      </c>
      <c r="C379" s="339" t="s">
        <v>7317</v>
      </c>
      <c r="D379" s="337" t="s">
        <v>5874</v>
      </c>
      <c r="E379" s="353" t="s">
        <v>7503</v>
      </c>
      <c r="I379" s="342"/>
      <c r="J379" s="342"/>
      <c r="K379" s="342"/>
      <c r="L379" s="342"/>
    </row>
    <row r="380" spans="1:12" ht="13.5" customHeight="1" outlineLevel="5" x14ac:dyDescent="0.25">
      <c r="A380" s="397" t="s">
        <v>8099</v>
      </c>
      <c r="B380" s="339" t="s">
        <v>7316</v>
      </c>
      <c r="C380" s="339" t="s">
        <v>7459</v>
      </c>
      <c r="D380" s="332" t="s">
        <v>1616</v>
      </c>
      <c r="E380" s="349" t="s">
        <v>4944</v>
      </c>
      <c r="I380" s="342"/>
      <c r="J380" s="342"/>
      <c r="K380" s="342"/>
      <c r="L380" s="342"/>
    </row>
    <row r="381" spans="1:12" ht="13.5" customHeight="1" outlineLevel="6" x14ac:dyDescent="0.25">
      <c r="A381" s="397" t="s">
        <v>8099</v>
      </c>
      <c r="B381" s="339" t="s">
        <v>7316</v>
      </c>
      <c r="C381" s="339" t="s">
        <v>7459</v>
      </c>
      <c r="D381" s="332" t="s">
        <v>1617</v>
      </c>
      <c r="E381" s="350" t="s">
        <v>3758</v>
      </c>
      <c r="I381" s="342"/>
      <c r="J381" s="342"/>
      <c r="K381" s="342"/>
      <c r="L381" s="342"/>
    </row>
    <row r="382" spans="1:12" ht="13.5" customHeight="1" outlineLevel="7" x14ac:dyDescent="0.25">
      <c r="A382" s="397" t="s">
        <v>8099</v>
      </c>
      <c r="B382" s="339" t="s">
        <v>7317</v>
      </c>
      <c r="C382" s="339" t="s">
        <v>7317</v>
      </c>
      <c r="D382" s="337" t="s">
        <v>3757</v>
      </c>
      <c r="E382" s="351" t="s">
        <v>1307</v>
      </c>
      <c r="I382" s="342"/>
      <c r="J382" s="342"/>
      <c r="K382" s="342"/>
      <c r="L382" s="342"/>
    </row>
    <row r="383" spans="1:12" ht="13.5" customHeight="1" outlineLevel="7" x14ac:dyDescent="0.25">
      <c r="A383" s="397" t="s">
        <v>8099</v>
      </c>
      <c r="B383" s="339" t="s">
        <v>7317</v>
      </c>
      <c r="C383" s="339" t="s">
        <v>7460</v>
      </c>
      <c r="D383" s="337" t="s">
        <v>4869</v>
      </c>
      <c r="E383" s="351" t="s">
        <v>4870</v>
      </c>
      <c r="F383" s="341"/>
      <c r="I383" s="342"/>
      <c r="J383" s="342"/>
      <c r="K383" s="342"/>
      <c r="L383" s="342"/>
    </row>
    <row r="384" spans="1:12" ht="13.5" customHeight="1" outlineLevel="7" x14ac:dyDescent="0.25">
      <c r="A384" s="397" t="s">
        <v>7872</v>
      </c>
      <c r="B384" s="339" t="s">
        <v>7317</v>
      </c>
      <c r="C384" s="339" t="s">
        <v>7317</v>
      </c>
      <c r="D384" s="337" t="s">
        <v>5171</v>
      </c>
      <c r="E384" s="351" t="s">
        <v>5170</v>
      </c>
      <c r="I384" s="342"/>
      <c r="J384" s="342"/>
      <c r="K384" s="342"/>
      <c r="L384" s="342"/>
    </row>
    <row r="385" spans="1:12" ht="13.5" customHeight="1" outlineLevel="6" x14ac:dyDescent="0.25">
      <c r="A385" s="397" t="s">
        <v>8099</v>
      </c>
      <c r="B385" s="339" t="s">
        <v>7317</v>
      </c>
      <c r="C385" s="339" t="s">
        <v>7317</v>
      </c>
      <c r="D385" s="337" t="s">
        <v>509</v>
      </c>
      <c r="E385" s="353" t="s">
        <v>7504</v>
      </c>
      <c r="I385" s="342"/>
      <c r="J385" s="342"/>
      <c r="K385" s="342"/>
      <c r="L385" s="342"/>
    </row>
    <row r="386" spans="1:12" ht="13.5" customHeight="1" outlineLevel="2" x14ac:dyDescent="0.25">
      <c r="A386" s="397" t="s">
        <v>8099</v>
      </c>
      <c r="B386" s="339" t="s">
        <v>7316</v>
      </c>
      <c r="C386" s="339" t="s">
        <v>7459</v>
      </c>
      <c r="D386" s="332" t="s">
        <v>1618</v>
      </c>
      <c r="E386" s="334" t="s">
        <v>1023</v>
      </c>
      <c r="I386" s="342"/>
      <c r="J386" s="342"/>
      <c r="K386" s="342"/>
      <c r="L386" s="342"/>
    </row>
    <row r="387" spans="1:12" ht="13.5" customHeight="1" outlineLevel="3" x14ac:dyDescent="0.25">
      <c r="A387" s="397" t="s">
        <v>8099</v>
      </c>
      <c r="B387" s="339" t="s">
        <v>7316</v>
      </c>
      <c r="C387" s="339" t="s">
        <v>7459</v>
      </c>
      <c r="D387" s="332" t="s">
        <v>1619</v>
      </c>
      <c r="E387" s="335" t="s">
        <v>1024</v>
      </c>
      <c r="I387" s="342"/>
      <c r="J387" s="342"/>
      <c r="K387" s="342"/>
      <c r="L387" s="342"/>
    </row>
    <row r="388" spans="1:12" ht="13.5" customHeight="1" outlineLevel="4" x14ac:dyDescent="0.25">
      <c r="A388" s="397" t="s">
        <v>8099</v>
      </c>
      <c r="B388" s="339" t="s">
        <v>7317</v>
      </c>
      <c r="C388" s="339" t="s">
        <v>7317</v>
      </c>
      <c r="D388" s="337" t="s">
        <v>510</v>
      </c>
      <c r="E388" s="347" t="s">
        <v>1308</v>
      </c>
      <c r="I388" s="342"/>
      <c r="J388" s="342"/>
      <c r="K388" s="342"/>
      <c r="L388" s="342"/>
    </row>
    <row r="389" spans="1:12" ht="13.5" customHeight="1" outlineLevel="3" x14ac:dyDescent="0.25">
      <c r="A389" s="397" t="s">
        <v>8099</v>
      </c>
      <c r="B389" s="339" t="s">
        <v>7316</v>
      </c>
      <c r="C389" s="339" t="s">
        <v>7459</v>
      </c>
      <c r="D389" s="332" t="s">
        <v>1620</v>
      </c>
      <c r="E389" s="335" t="s">
        <v>1095</v>
      </c>
      <c r="I389" s="342"/>
      <c r="J389" s="342"/>
      <c r="K389" s="342"/>
      <c r="L389" s="342"/>
    </row>
    <row r="390" spans="1:12" ht="13.5" customHeight="1" outlineLevel="4" x14ac:dyDescent="0.25">
      <c r="A390" s="397" t="s">
        <v>8099</v>
      </c>
      <c r="B390" s="339" t="s">
        <v>7317</v>
      </c>
      <c r="C390" s="339" t="s">
        <v>7317</v>
      </c>
      <c r="D390" s="337" t="s">
        <v>1025</v>
      </c>
      <c r="E390" s="347" t="s">
        <v>1309</v>
      </c>
      <c r="I390" s="342"/>
      <c r="J390" s="342"/>
      <c r="K390" s="342"/>
      <c r="L390" s="342"/>
    </row>
    <row r="391" spans="1:12" ht="13.5" customHeight="1" outlineLevel="4" x14ac:dyDescent="0.25">
      <c r="A391" s="397" t="s">
        <v>7873</v>
      </c>
      <c r="B391" s="339" t="s">
        <v>7317</v>
      </c>
      <c r="C391" s="339" t="s">
        <v>7317</v>
      </c>
      <c r="D391" s="337" t="s">
        <v>1026</v>
      </c>
      <c r="E391" s="347" t="s">
        <v>277</v>
      </c>
      <c r="I391" s="342"/>
      <c r="J391" s="342"/>
      <c r="K391" s="342"/>
      <c r="L391" s="342"/>
    </row>
    <row r="392" spans="1:12" ht="13.5" customHeight="1" outlineLevel="3" x14ac:dyDescent="0.25">
      <c r="A392" s="397" t="s">
        <v>8099</v>
      </c>
      <c r="B392" s="339" t="s">
        <v>7316</v>
      </c>
      <c r="C392" s="339" t="s">
        <v>7459</v>
      </c>
      <c r="D392" s="332" t="s">
        <v>1621</v>
      </c>
      <c r="E392" s="335" t="s">
        <v>1027</v>
      </c>
      <c r="I392" s="342"/>
      <c r="J392" s="342"/>
      <c r="K392" s="342"/>
      <c r="L392" s="342"/>
    </row>
    <row r="393" spans="1:12" ht="13.5" customHeight="1" outlineLevel="4" x14ac:dyDescent="0.25">
      <c r="A393" s="397" t="s">
        <v>8099</v>
      </c>
      <c r="B393" s="339" t="s">
        <v>7317</v>
      </c>
      <c r="C393" s="339" t="s">
        <v>7317</v>
      </c>
      <c r="D393" s="337" t="s">
        <v>511</v>
      </c>
      <c r="E393" s="347" t="s">
        <v>1028</v>
      </c>
      <c r="I393" s="342"/>
      <c r="J393" s="342"/>
      <c r="K393" s="342"/>
      <c r="L393" s="342"/>
    </row>
    <row r="394" spans="1:12" ht="13.5" customHeight="1" outlineLevel="4" x14ac:dyDescent="0.25">
      <c r="A394" s="397" t="s">
        <v>8099</v>
      </c>
      <c r="B394" s="339" t="s">
        <v>7316</v>
      </c>
      <c r="C394" s="339" t="s">
        <v>7459</v>
      </c>
      <c r="D394" s="332" t="s">
        <v>1622</v>
      </c>
      <c r="E394" s="336" t="s">
        <v>1029</v>
      </c>
      <c r="I394" s="342"/>
      <c r="J394" s="342"/>
      <c r="K394" s="342"/>
      <c r="L394" s="342"/>
    </row>
    <row r="395" spans="1:12" ht="13.5" customHeight="1" outlineLevel="5" x14ac:dyDescent="0.25">
      <c r="A395" s="397" t="s">
        <v>8099</v>
      </c>
      <c r="B395" s="339" t="s">
        <v>7317</v>
      </c>
      <c r="C395" s="339" t="s">
        <v>7317</v>
      </c>
      <c r="D395" s="337" t="s">
        <v>512</v>
      </c>
      <c r="E395" s="346" t="s">
        <v>7575</v>
      </c>
      <c r="I395" s="342"/>
      <c r="J395" s="342"/>
      <c r="K395" s="342"/>
      <c r="L395" s="342"/>
    </row>
    <row r="396" spans="1:12" ht="13.5" customHeight="1" outlineLevel="5" x14ac:dyDescent="0.25">
      <c r="A396" s="397" t="s">
        <v>8099</v>
      </c>
      <c r="B396" s="339" t="s">
        <v>7317</v>
      </c>
      <c r="C396" s="339" t="s">
        <v>7317</v>
      </c>
      <c r="D396" s="337" t="s">
        <v>513</v>
      </c>
      <c r="E396" s="346" t="s">
        <v>7576</v>
      </c>
      <c r="I396" s="342"/>
      <c r="J396" s="342"/>
      <c r="K396" s="342"/>
      <c r="L396" s="342"/>
    </row>
    <row r="397" spans="1:12" ht="13.5" customHeight="1" outlineLevel="3" x14ac:dyDescent="0.25">
      <c r="A397" s="397" t="s">
        <v>8099</v>
      </c>
      <c r="B397" s="339" t="s">
        <v>7316</v>
      </c>
      <c r="C397" s="339" t="s">
        <v>7459</v>
      </c>
      <c r="D397" s="332" t="s">
        <v>1623</v>
      </c>
      <c r="E397" s="335" t="s">
        <v>1031</v>
      </c>
      <c r="I397" s="342"/>
      <c r="J397" s="342"/>
      <c r="K397" s="342"/>
      <c r="L397" s="342"/>
    </row>
    <row r="398" spans="1:12" ht="13.5" customHeight="1" outlineLevel="4" x14ac:dyDescent="0.25">
      <c r="A398" s="397" t="s">
        <v>8099</v>
      </c>
      <c r="B398" s="339" t="s">
        <v>7317</v>
      </c>
      <c r="C398" s="339" t="s">
        <v>7317</v>
      </c>
      <c r="D398" s="337" t="s">
        <v>514</v>
      </c>
      <c r="E398" s="347" t="s">
        <v>3990</v>
      </c>
      <c r="I398" s="342"/>
      <c r="J398" s="342"/>
      <c r="K398" s="342"/>
      <c r="L398" s="342"/>
    </row>
    <row r="399" spans="1:12" ht="13.5" customHeight="1" outlineLevel="4" x14ac:dyDescent="0.25">
      <c r="A399" s="397" t="s">
        <v>8099</v>
      </c>
      <c r="B399" s="339" t="s">
        <v>7316</v>
      </c>
      <c r="C399" s="339" t="s">
        <v>7459</v>
      </c>
      <c r="D399" s="332" t="s">
        <v>1624</v>
      </c>
      <c r="E399" s="336" t="s">
        <v>2908</v>
      </c>
      <c r="I399" s="342"/>
      <c r="J399" s="342"/>
      <c r="K399" s="342"/>
      <c r="L399" s="342"/>
    </row>
    <row r="400" spans="1:12" ht="13.5" customHeight="1" outlineLevel="5" x14ac:dyDescent="0.25">
      <c r="A400" s="397" t="s">
        <v>8099</v>
      </c>
      <c r="B400" s="339" t="s">
        <v>7317</v>
      </c>
      <c r="C400" s="339" t="s">
        <v>7317</v>
      </c>
      <c r="D400" s="337" t="s">
        <v>1032</v>
      </c>
      <c r="E400" s="346" t="s">
        <v>7577</v>
      </c>
      <c r="I400" s="342"/>
      <c r="J400" s="342"/>
      <c r="K400" s="342"/>
      <c r="L400" s="342"/>
    </row>
    <row r="401" spans="1:12" ht="13.5" customHeight="1" outlineLevel="5" x14ac:dyDescent="0.25">
      <c r="A401" s="397" t="s">
        <v>8099</v>
      </c>
      <c r="B401" s="339" t="s">
        <v>7317</v>
      </c>
      <c r="C401" s="339" t="s">
        <v>7317</v>
      </c>
      <c r="D401" s="337" t="s">
        <v>1033</v>
      </c>
      <c r="E401" s="346" t="s">
        <v>7578</v>
      </c>
      <c r="I401" s="342"/>
      <c r="J401" s="342"/>
      <c r="K401" s="342"/>
      <c r="L401" s="342"/>
    </row>
    <row r="402" spans="1:12" ht="13.5" customHeight="1" outlineLevel="5" x14ac:dyDescent="0.25">
      <c r="A402" s="397" t="s">
        <v>8099</v>
      </c>
      <c r="B402" s="339" t="s">
        <v>7317</v>
      </c>
      <c r="C402" s="339" t="s">
        <v>7460</v>
      </c>
      <c r="D402" s="337" t="s">
        <v>4975</v>
      </c>
      <c r="E402" s="346" t="s">
        <v>7822</v>
      </c>
      <c r="I402" s="342"/>
      <c r="J402" s="342"/>
      <c r="K402" s="342"/>
      <c r="L402" s="342"/>
    </row>
    <row r="403" spans="1:12" ht="13.5" customHeight="1" outlineLevel="5" x14ac:dyDescent="0.25">
      <c r="A403" s="397" t="s">
        <v>8099</v>
      </c>
      <c r="B403" s="339" t="s">
        <v>7317</v>
      </c>
      <c r="C403" s="339" t="s">
        <v>7460</v>
      </c>
      <c r="D403" s="337" t="s">
        <v>4976</v>
      </c>
      <c r="E403" s="346" t="s">
        <v>7823</v>
      </c>
      <c r="I403" s="342"/>
      <c r="J403" s="342"/>
      <c r="K403" s="342"/>
      <c r="L403" s="342"/>
    </row>
    <row r="404" spans="1:12" ht="13.5" customHeight="1" outlineLevel="5" x14ac:dyDescent="0.25">
      <c r="A404" s="397" t="s">
        <v>8099</v>
      </c>
      <c r="B404" s="339" t="s">
        <v>7317</v>
      </c>
      <c r="C404" s="339" t="s">
        <v>7317</v>
      </c>
      <c r="D404" s="337" t="s">
        <v>4983</v>
      </c>
      <c r="E404" s="346" t="s">
        <v>7579</v>
      </c>
      <c r="I404" s="342"/>
      <c r="J404" s="342"/>
      <c r="K404" s="342"/>
      <c r="L404" s="342"/>
    </row>
    <row r="405" spans="1:12" ht="13.5" customHeight="1" outlineLevel="5" x14ac:dyDescent="0.25">
      <c r="A405" s="397" t="s">
        <v>8099</v>
      </c>
      <c r="B405" s="339" t="s">
        <v>7317</v>
      </c>
      <c r="C405" s="339" t="s">
        <v>7317</v>
      </c>
      <c r="D405" s="337" t="s">
        <v>4984</v>
      </c>
      <c r="E405" s="346" t="s">
        <v>7580</v>
      </c>
      <c r="I405" s="342"/>
      <c r="J405" s="342"/>
      <c r="K405" s="342"/>
      <c r="L405" s="342"/>
    </row>
    <row r="406" spans="1:12" ht="13.5" customHeight="1" outlineLevel="3" x14ac:dyDescent="0.25">
      <c r="A406" s="397" t="s">
        <v>8099</v>
      </c>
      <c r="B406" s="339" t="s">
        <v>7316</v>
      </c>
      <c r="C406" s="339" t="s">
        <v>7459</v>
      </c>
      <c r="D406" s="332" t="s">
        <v>1625</v>
      </c>
      <c r="E406" s="335" t="s">
        <v>1107</v>
      </c>
      <c r="I406" s="342"/>
      <c r="J406" s="342"/>
      <c r="K406" s="342"/>
      <c r="L406" s="342"/>
    </row>
    <row r="407" spans="1:12" ht="13.5" customHeight="1" outlineLevel="4" x14ac:dyDescent="0.25">
      <c r="A407" s="397" t="s">
        <v>8099</v>
      </c>
      <c r="B407" s="339" t="s">
        <v>7317</v>
      </c>
      <c r="C407" s="339" t="s">
        <v>7317</v>
      </c>
      <c r="D407" s="337" t="s">
        <v>515</v>
      </c>
      <c r="E407" s="347" t="s">
        <v>2456</v>
      </c>
      <c r="I407" s="342"/>
      <c r="J407" s="342"/>
      <c r="K407" s="342"/>
      <c r="L407" s="342"/>
    </row>
    <row r="408" spans="1:12" ht="13.5" customHeight="1" outlineLevel="4" x14ac:dyDescent="0.25">
      <c r="A408" s="397" t="s">
        <v>8099</v>
      </c>
      <c r="B408" s="339" t="s">
        <v>7317</v>
      </c>
      <c r="C408" s="339" t="s">
        <v>7317</v>
      </c>
      <c r="D408" s="337" t="s">
        <v>4466</v>
      </c>
      <c r="E408" s="347" t="s">
        <v>4467</v>
      </c>
      <c r="I408" s="342"/>
      <c r="J408" s="342"/>
      <c r="K408" s="342"/>
      <c r="L408" s="342"/>
    </row>
    <row r="409" spans="1:12" ht="13.5" customHeight="1" outlineLevel="4" x14ac:dyDescent="0.25">
      <c r="A409" s="397" t="s">
        <v>8099</v>
      </c>
      <c r="B409" s="339" t="s">
        <v>7316</v>
      </c>
      <c r="C409" s="339" t="s">
        <v>7459</v>
      </c>
      <c r="D409" s="332" t="s">
        <v>1626</v>
      </c>
      <c r="E409" s="336" t="s">
        <v>1030</v>
      </c>
      <c r="I409" s="342"/>
      <c r="J409" s="342"/>
      <c r="K409" s="342"/>
      <c r="L409" s="342"/>
    </row>
    <row r="410" spans="1:12" ht="13.5" customHeight="1" outlineLevel="5" x14ac:dyDescent="0.25">
      <c r="A410" s="397" t="s">
        <v>8099</v>
      </c>
      <c r="B410" s="339" t="s">
        <v>7317</v>
      </c>
      <c r="C410" s="339" t="s">
        <v>7317</v>
      </c>
      <c r="D410" s="337" t="s">
        <v>516</v>
      </c>
      <c r="E410" s="346" t="s">
        <v>3991</v>
      </c>
      <c r="I410" s="342"/>
      <c r="J410" s="342"/>
      <c r="K410" s="342"/>
      <c r="L410" s="342"/>
    </row>
    <row r="411" spans="1:12" ht="13.5" customHeight="1" outlineLevel="5" x14ac:dyDescent="0.25">
      <c r="A411" s="397" t="s">
        <v>7874</v>
      </c>
      <c r="B411" s="339" t="s">
        <v>7317</v>
      </c>
      <c r="C411" s="339" t="s">
        <v>7317</v>
      </c>
      <c r="D411" s="337" t="s">
        <v>278</v>
      </c>
      <c r="E411" s="346" t="s">
        <v>3992</v>
      </c>
      <c r="I411" s="342"/>
      <c r="J411" s="342"/>
      <c r="K411" s="342"/>
      <c r="L411" s="342"/>
    </row>
    <row r="412" spans="1:12" ht="13.5" customHeight="1" outlineLevel="4" x14ac:dyDescent="0.25">
      <c r="A412" s="397" t="s">
        <v>8099</v>
      </c>
      <c r="B412" s="339" t="s">
        <v>7316</v>
      </c>
      <c r="C412" s="339" t="s">
        <v>7460</v>
      </c>
      <c r="D412" s="332" t="s">
        <v>6006</v>
      </c>
      <c r="E412" s="335" t="s">
        <v>6007</v>
      </c>
      <c r="I412" s="342"/>
      <c r="J412" s="342"/>
      <c r="K412" s="342"/>
      <c r="L412" s="342"/>
    </row>
    <row r="413" spans="1:12" ht="13.5" customHeight="1" outlineLevel="4" x14ac:dyDescent="0.25">
      <c r="A413" s="397" t="s">
        <v>8099</v>
      </c>
      <c r="B413" s="339" t="s">
        <v>7317</v>
      </c>
      <c r="C413" s="339" t="s">
        <v>7460</v>
      </c>
      <c r="D413" s="337" t="s">
        <v>4965</v>
      </c>
      <c r="E413" s="347" t="s">
        <v>4964</v>
      </c>
      <c r="I413" s="342"/>
      <c r="J413" s="342"/>
      <c r="K413" s="342"/>
      <c r="L413" s="342"/>
    </row>
    <row r="414" spans="1:12" ht="13.5" customHeight="1" x14ac:dyDescent="0.25">
      <c r="A414" s="397" t="s">
        <v>8099</v>
      </c>
      <c r="B414" s="339" t="s">
        <v>7320</v>
      </c>
      <c r="C414" s="339" t="s">
        <v>7459</v>
      </c>
      <c r="D414" s="332" t="s">
        <v>4466</v>
      </c>
      <c r="E414" s="358" t="s">
        <v>5121</v>
      </c>
      <c r="F414" s="339" t="s">
        <v>7824</v>
      </c>
      <c r="I414" s="342"/>
      <c r="J414" s="342"/>
      <c r="K414" s="342"/>
      <c r="L414" s="342"/>
    </row>
    <row r="415" spans="1:12" ht="13.5" customHeight="1" outlineLevel="1" x14ac:dyDescent="0.25">
      <c r="A415" s="397" t="s">
        <v>8099</v>
      </c>
      <c r="B415" s="339" t="s">
        <v>7316</v>
      </c>
      <c r="C415" s="339" t="s">
        <v>7459</v>
      </c>
      <c r="D415" s="332"/>
      <c r="E415" s="334" t="s">
        <v>5124</v>
      </c>
      <c r="I415" s="342"/>
      <c r="J415" s="342"/>
      <c r="K415" s="342"/>
      <c r="L415" s="342"/>
    </row>
    <row r="416" spans="1:12" ht="13.5" customHeight="1" outlineLevel="2" x14ac:dyDescent="0.25">
      <c r="A416" s="397" t="s">
        <v>8099</v>
      </c>
      <c r="B416" s="339" t="s">
        <v>7316</v>
      </c>
      <c r="C416" s="339" t="s">
        <v>7459</v>
      </c>
      <c r="D416" s="332" t="s">
        <v>1627</v>
      </c>
      <c r="E416" s="335" t="s">
        <v>1628</v>
      </c>
      <c r="I416" s="342"/>
      <c r="J416" s="342"/>
      <c r="K416" s="342"/>
      <c r="L416" s="342"/>
    </row>
    <row r="417" spans="1:12" ht="13.5" customHeight="1" outlineLevel="3" x14ac:dyDescent="0.25">
      <c r="A417" s="397" t="s">
        <v>8099</v>
      </c>
      <c r="B417" s="339" t="s">
        <v>7316</v>
      </c>
      <c r="C417" s="339" t="s">
        <v>7459</v>
      </c>
      <c r="D417" s="332" t="s">
        <v>1629</v>
      </c>
      <c r="E417" s="336" t="s">
        <v>1108</v>
      </c>
      <c r="I417" s="342"/>
      <c r="J417" s="342"/>
      <c r="K417" s="342"/>
      <c r="L417" s="342"/>
    </row>
    <row r="418" spans="1:12" ht="13.5" customHeight="1" outlineLevel="4" x14ac:dyDescent="0.25">
      <c r="A418" s="397" t="s">
        <v>8099</v>
      </c>
      <c r="B418" s="339" t="s">
        <v>7316</v>
      </c>
      <c r="C418" s="339" t="s">
        <v>7459</v>
      </c>
      <c r="D418" s="332" t="s">
        <v>1630</v>
      </c>
      <c r="E418" s="336" t="s">
        <v>1124</v>
      </c>
      <c r="I418" s="342"/>
      <c r="J418" s="342"/>
      <c r="K418" s="342"/>
      <c r="L418" s="342"/>
    </row>
    <row r="419" spans="1:12" ht="13.5" customHeight="1" outlineLevel="5" x14ac:dyDescent="0.25">
      <c r="A419" s="397" t="s">
        <v>8099</v>
      </c>
      <c r="B419" s="339" t="s">
        <v>7317</v>
      </c>
      <c r="C419" s="339" t="s">
        <v>7317</v>
      </c>
      <c r="D419" s="337" t="s">
        <v>517</v>
      </c>
      <c r="E419" s="346" t="s">
        <v>2457</v>
      </c>
      <c r="I419" s="342"/>
      <c r="J419" s="342"/>
      <c r="K419" s="342"/>
      <c r="L419" s="342"/>
    </row>
    <row r="420" spans="1:12" ht="13.5" customHeight="1" outlineLevel="5" x14ac:dyDescent="0.25">
      <c r="A420" s="397" t="s">
        <v>8099</v>
      </c>
      <c r="B420" s="339" t="s">
        <v>7317</v>
      </c>
      <c r="C420" s="339" t="s">
        <v>7317</v>
      </c>
      <c r="D420" s="337" t="s">
        <v>3327</v>
      </c>
      <c r="E420" s="346" t="s">
        <v>7581</v>
      </c>
      <c r="I420" s="342"/>
      <c r="J420" s="342"/>
      <c r="K420" s="342"/>
      <c r="L420" s="342"/>
    </row>
    <row r="421" spans="1:12" ht="13.5" customHeight="1" outlineLevel="4" x14ac:dyDescent="0.25">
      <c r="A421" s="397" t="s">
        <v>8099</v>
      </c>
      <c r="B421" s="339" t="s">
        <v>7316</v>
      </c>
      <c r="C421" s="339" t="s">
        <v>7459</v>
      </c>
      <c r="D421" s="332" t="s">
        <v>4871</v>
      </c>
      <c r="E421" s="336" t="s">
        <v>1127</v>
      </c>
      <c r="I421" s="342"/>
      <c r="J421" s="342"/>
      <c r="K421" s="342"/>
      <c r="L421" s="342"/>
    </row>
    <row r="422" spans="1:12" ht="13.5" customHeight="1" outlineLevel="5" x14ac:dyDescent="0.25">
      <c r="A422" s="397" t="s">
        <v>8099</v>
      </c>
      <c r="B422" s="339" t="s">
        <v>7317</v>
      </c>
      <c r="C422" s="339" t="s">
        <v>7317</v>
      </c>
      <c r="D422" s="337" t="s">
        <v>4217</v>
      </c>
      <c r="E422" s="338" t="s">
        <v>7582</v>
      </c>
      <c r="I422" s="342"/>
      <c r="J422" s="342"/>
      <c r="K422" s="342"/>
      <c r="L422" s="342"/>
    </row>
    <row r="423" spans="1:12" ht="13.5" customHeight="1" outlineLevel="5" x14ac:dyDescent="0.25">
      <c r="A423" s="397" t="s">
        <v>8099</v>
      </c>
      <c r="B423" s="339" t="s">
        <v>7317</v>
      </c>
      <c r="C423" s="339" t="s">
        <v>7317</v>
      </c>
      <c r="D423" s="337" t="s">
        <v>1125</v>
      </c>
      <c r="E423" s="338" t="s">
        <v>7583</v>
      </c>
      <c r="I423" s="342"/>
      <c r="J423" s="342"/>
      <c r="K423" s="342"/>
      <c r="L423" s="342"/>
    </row>
    <row r="424" spans="1:12" ht="15" outlineLevel="5" x14ac:dyDescent="0.25">
      <c r="A424" s="397" t="s">
        <v>7875</v>
      </c>
      <c r="B424" s="339" t="s">
        <v>7317</v>
      </c>
      <c r="C424" s="339" t="s">
        <v>7317</v>
      </c>
      <c r="D424" s="337" t="s">
        <v>1126</v>
      </c>
      <c r="E424" s="338" t="s">
        <v>5854</v>
      </c>
      <c r="I424" s="342"/>
      <c r="J424" s="342"/>
      <c r="K424" s="342"/>
      <c r="L424" s="342"/>
    </row>
    <row r="425" spans="1:12" ht="13.5" customHeight="1" outlineLevel="4" x14ac:dyDescent="0.25">
      <c r="A425" s="397" t="s">
        <v>8099</v>
      </c>
      <c r="B425" s="339" t="s">
        <v>7316</v>
      </c>
      <c r="C425" s="339" t="s">
        <v>7460</v>
      </c>
      <c r="D425" s="337" t="s">
        <v>4872</v>
      </c>
      <c r="E425" s="343" t="s">
        <v>4873</v>
      </c>
      <c r="F425" s="341"/>
      <c r="I425" s="342"/>
      <c r="J425" s="342"/>
      <c r="K425" s="342"/>
      <c r="L425" s="342"/>
    </row>
    <row r="426" spans="1:12" ht="13.5" customHeight="1" outlineLevel="6" x14ac:dyDescent="0.25">
      <c r="A426" s="397" t="s">
        <v>8099</v>
      </c>
      <c r="B426" s="339" t="s">
        <v>7317</v>
      </c>
      <c r="C426" s="339" t="s">
        <v>7460</v>
      </c>
      <c r="D426" s="337" t="s">
        <v>4874</v>
      </c>
      <c r="E426" s="338" t="s">
        <v>733</v>
      </c>
      <c r="F426" s="341"/>
      <c r="I426" s="342"/>
      <c r="J426" s="342"/>
      <c r="K426" s="342"/>
      <c r="L426" s="342"/>
    </row>
    <row r="427" spans="1:12" ht="13.5" customHeight="1" outlineLevel="6" x14ac:dyDescent="0.25">
      <c r="A427" s="397" t="s">
        <v>8099</v>
      </c>
      <c r="B427" s="339" t="s">
        <v>7317</v>
      </c>
      <c r="C427" s="339" t="s">
        <v>7460</v>
      </c>
      <c r="D427" s="337" t="s">
        <v>4875</v>
      </c>
      <c r="E427" s="338" t="s">
        <v>4876</v>
      </c>
      <c r="F427" s="341"/>
      <c r="I427" s="342"/>
      <c r="J427" s="342"/>
      <c r="K427" s="342"/>
      <c r="L427" s="342"/>
    </row>
    <row r="428" spans="1:12" ht="13.5" customHeight="1" outlineLevel="6" x14ac:dyDescent="0.25">
      <c r="A428" s="397" t="s">
        <v>8099</v>
      </c>
      <c r="B428" s="339" t="s">
        <v>7317</v>
      </c>
      <c r="C428" s="339" t="s">
        <v>7460</v>
      </c>
      <c r="D428" s="337" t="s">
        <v>4877</v>
      </c>
      <c r="E428" s="338" t="s">
        <v>4878</v>
      </c>
      <c r="F428" s="341"/>
      <c r="I428" s="342"/>
      <c r="J428" s="342"/>
      <c r="K428" s="342"/>
      <c r="L428" s="342"/>
    </row>
    <row r="429" spans="1:12" ht="13.5" customHeight="1" outlineLevel="4" x14ac:dyDescent="0.25">
      <c r="A429" s="397" t="s">
        <v>8099</v>
      </c>
      <c r="B429" s="339" t="s">
        <v>7316</v>
      </c>
      <c r="C429" s="339" t="s">
        <v>7459</v>
      </c>
      <c r="D429" s="332" t="s">
        <v>1631</v>
      </c>
      <c r="E429" s="343" t="s">
        <v>1128</v>
      </c>
      <c r="I429" s="342"/>
      <c r="J429" s="342"/>
      <c r="K429" s="342"/>
      <c r="L429" s="342"/>
    </row>
    <row r="430" spans="1:12" ht="13.5" customHeight="1" outlineLevel="5" x14ac:dyDescent="0.25">
      <c r="A430" s="397" t="s">
        <v>8099</v>
      </c>
      <c r="B430" s="339" t="s">
        <v>7317</v>
      </c>
      <c r="C430" s="339" t="s">
        <v>7317</v>
      </c>
      <c r="D430" s="337" t="s">
        <v>4227</v>
      </c>
      <c r="E430" s="338" t="s">
        <v>7584</v>
      </c>
      <c r="I430" s="342"/>
      <c r="J430" s="342"/>
      <c r="K430" s="342"/>
      <c r="L430" s="342"/>
    </row>
    <row r="431" spans="1:12" ht="13.5" customHeight="1" outlineLevel="5" x14ac:dyDescent="0.25">
      <c r="A431" s="397" t="s">
        <v>8099</v>
      </c>
      <c r="B431" s="339" t="s">
        <v>7317</v>
      </c>
      <c r="C431" s="339" t="s">
        <v>7317</v>
      </c>
      <c r="D431" s="337" t="s">
        <v>3318</v>
      </c>
      <c r="E431" s="338" t="s">
        <v>7585</v>
      </c>
      <c r="I431" s="342"/>
      <c r="J431" s="342"/>
      <c r="K431" s="342"/>
      <c r="L431" s="342"/>
    </row>
    <row r="432" spans="1:12" ht="13.5" customHeight="1" outlineLevel="5" x14ac:dyDescent="0.25">
      <c r="A432" s="397" t="s">
        <v>8099</v>
      </c>
      <c r="B432" s="339" t="s">
        <v>7317</v>
      </c>
      <c r="C432" s="339" t="s">
        <v>7317</v>
      </c>
      <c r="D432" s="337" t="s">
        <v>7825</v>
      </c>
      <c r="E432" s="338" t="s">
        <v>7827</v>
      </c>
      <c r="I432" s="342"/>
      <c r="J432" s="342"/>
      <c r="K432" s="342"/>
      <c r="L432" s="342"/>
    </row>
    <row r="433" spans="1:12" ht="13.5" customHeight="1" outlineLevel="5" x14ac:dyDescent="0.25">
      <c r="A433" s="397" t="s">
        <v>8099</v>
      </c>
      <c r="B433" s="339" t="s">
        <v>7317</v>
      </c>
      <c r="C433" s="339" t="s">
        <v>7317</v>
      </c>
      <c r="D433" s="337" t="s">
        <v>7826</v>
      </c>
      <c r="E433" s="338" t="s">
        <v>7828</v>
      </c>
      <c r="I433" s="342"/>
      <c r="J433" s="342"/>
      <c r="K433" s="342"/>
      <c r="L433" s="342"/>
    </row>
    <row r="434" spans="1:12" ht="13.5" customHeight="1" outlineLevel="4" x14ac:dyDescent="0.25">
      <c r="A434" s="397" t="s">
        <v>8099</v>
      </c>
      <c r="B434" s="339" t="s">
        <v>7316</v>
      </c>
      <c r="C434" s="339" t="s">
        <v>7459</v>
      </c>
      <c r="D434" s="332" t="s">
        <v>1632</v>
      </c>
      <c r="E434" s="343" t="s">
        <v>1129</v>
      </c>
      <c r="I434" s="342"/>
      <c r="J434" s="342"/>
      <c r="K434" s="342"/>
      <c r="L434" s="342"/>
    </row>
    <row r="435" spans="1:12" ht="13.5" customHeight="1" outlineLevel="5" x14ac:dyDescent="0.25">
      <c r="A435" s="397" t="s">
        <v>8099</v>
      </c>
      <c r="B435" s="339" t="s">
        <v>7317</v>
      </c>
      <c r="C435" s="339" t="s">
        <v>7317</v>
      </c>
      <c r="D435" s="337" t="s">
        <v>518</v>
      </c>
      <c r="E435" s="338" t="s">
        <v>5838</v>
      </c>
      <c r="I435" s="342"/>
      <c r="J435" s="342"/>
      <c r="K435" s="342"/>
      <c r="L435" s="342"/>
    </row>
    <row r="436" spans="1:12" ht="13.5" customHeight="1" outlineLevel="5" x14ac:dyDescent="0.25">
      <c r="A436" s="397" t="s">
        <v>8099</v>
      </c>
      <c r="B436" s="339" t="s">
        <v>7317</v>
      </c>
      <c r="C436" s="339" t="s">
        <v>7317</v>
      </c>
      <c r="D436" s="337" t="s">
        <v>5850</v>
      </c>
      <c r="E436" s="338" t="s">
        <v>5855</v>
      </c>
      <c r="I436" s="342"/>
      <c r="J436" s="342"/>
      <c r="K436" s="342"/>
      <c r="L436" s="342"/>
    </row>
    <row r="437" spans="1:12" ht="13.5" customHeight="1" outlineLevel="5" x14ac:dyDescent="0.25">
      <c r="A437" s="397" t="s">
        <v>8099</v>
      </c>
      <c r="B437" s="339" t="s">
        <v>7317</v>
      </c>
      <c r="C437" s="339" t="s">
        <v>7317</v>
      </c>
      <c r="D437" s="337" t="s">
        <v>5849</v>
      </c>
      <c r="E437" s="338" t="s">
        <v>7586</v>
      </c>
      <c r="I437" s="342"/>
      <c r="J437" s="342"/>
      <c r="K437" s="342"/>
      <c r="L437" s="342"/>
    </row>
    <row r="438" spans="1:12" ht="13.5" customHeight="1" outlineLevel="5" x14ac:dyDescent="0.25">
      <c r="A438" s="397" t="s">
        <v>7876</v>
      </c>
      <c r="B438" s="339" t="s">
        <v>7317</v>
      </c>
      <c r="C438" s="339" t="s">
        <v>7317</v>
      </c>
      <c r="D438" s="337" t="s">
        <v>1319</v>
      </c>
      <c r="E438" s="338" t="s">
        <v>2461</v>
      </c>
      <c r="I438" s="342"/>
      <c r="J438" s="342"/>
      <c r="K438" s="342"/>
      <c r="L438" s="342"/>
    </row>
    <row r="439" spans="1:12" ht="13.5" customHeight="1" outlineLevel="4" x14ac:dyDescent="0.25">
      <c r="A439" s="339" t="s">
        <v>8117</v>
      </c>
      <c r="B439" s="339" t="s">
        <v>7316</v>
      </c>
      <c r="C439" s="339" t="s">
        <v>7459</v>
      </c>
      <c r="D439" s="332" t="s">
        <v>7830</v>
      </c>
      <c r="E439" s="343" t="s">
        <v>7831</v>
      </c>
      <c r="I439" s="342"/>
      <c r="J439" s="342"/>
      <c r="K439" s="342"/>
      <c r="L439" s="342"/>
    </row>
    <row r="440" spans="1:12" ht="13.5" customHeight="1" outlineLevel="5" x14ac:dyDescent="0.25">
      <c r="A440" s="339" t="s">
        <v>8118</v>
      </c>
      <c r="B440" s="339" t="s">
        <v>7317</v>
      </c>
      <c r="C440" s="339" t="s">
        <v>7317</v>
      </c>
      <c r="D440" s="337" t="s">
        <v>7587</v>
      </c>
      <c r="E440" s="338" t="s">
        <v>7588</v>
      </c>
      <c r="I440" s="342"/>
      <c r="J440" s="342"/>
      <c r="K440" s="342"/>
      <c r="L440" s="342"/>
    </row>
    <row r="441" spans="1:12" ht="13.5" customHeight="1" outlineLevel="3" x14ac:dyDescent="0.25">
      <c r="A441" s="397" t="s">
        <v>8099</v>
      </c>
      <c r="B441" s="339" t="s">
        <v>7316</v>
      </c>
      <c r="C441" s="339" t="s">
        <v>7459</v>
      </c>
      <c r="D441" s="332" t="s">
        <v>1633</v>
      </c>
      <c r="E441" s="343" t="s">
        <v>1034</v>
      </c>
      <c r="I441" s="342"/>
      <c r="J441" s="342"/>
      <c r="K441" s="342"/>
      <c r="L441" s="342"/>
    </row>
    <row r="442" spans="1:12" ht="13.5" customHeight="1" outlineLevel="4" x14ac:dyDescent="0.25">
      <c r="A442" s="397" t="s">
        <v>8099</v>
      </c>
      <c r="B442" s="339" t="s">
        <v>7316</v>
      </c>
      <c r="C442" s="339" t="s">
        <v>7459</v>
      </c>
      <c r="D442" s="332" t="s">
        <v>1634</v>
      </c>
      <c r="E442" s="359" t="s">
        <v>1130</v>
      </c>
      <c r="I442" s="342"/>
      <c r="J442" s="342"/>
      <c r="K442" s="342"/>
      <c r="L442" s="342"/>
    </row>
    <row r="443" spans="1:12" ht="13.5" customHeight="1" outlineLevel="5" x14ac:dyDescent="0.25">
      <c r="A443" s="397" t="s">
        <v>8099</v>
      </c>
      <c r="B443" s="339" t="s">
        <v>7317</v>
      </c>
      <c r="C443" s="339" t="s">
        <v>7317</v>
      </c>
      <c r="D443" s="337" t="s">
        <v>520</v>
      </c>
      <c r="E443" s="357" t="s">
        <v>7589</v>
      </c>
      <c r="I443" s="342"/>
      <c r="J443" s="342"/>
      <c r="K443" s="342"/>
      <c r="L443" s="342"/>
    </row>
    <row r="444" spans="1:12" ht="13.5" customHeight="1" outlineLevel="5" x14ac:dyDescent="0.25">
      <c r="A444" s="397" t="s">
        <v>8099</v>
      </c>
      <c r="B444" s="339" t="s">
        <v>7317</v>
      </c>
      <c r="C444" s="339" t="s">
        <v>7317</v>
      </c>
      <c r="D444" s="337" t="s">
        <v>6495</v>
      </c>
      <c r="E444" s="357" t="s">
        <v>7590</v>
      </c>
      <c r="I444" s="342"/>
      <c r="J444" s="342"/>
      <c r="K444" s="342"/>
      <c r="L444" s="342"/>
    </row>
    <row r="445" spans="1:12" ht="13.5" customHeight="1" outlineLevel="5" x14ac:dyDescent="0.25">
      <c r="A445" s="397" t="s">
        <v>7877</v>
      </c>
      <c r="B445" s="339" t="s">
        <v>7317</v>
      </c>
      <c r="C445" s="339" t="s">
        <v>7317</v>
      </c>
      <c r="D445" s="337" t="s">
        <v>3328</v>
      </c>
      <c r="E445" s="357" t="s">
        <v>4001</v>
      </c>
      <c r="I445" s="342"/>
      <c r="J445" s="342"/>
      <c r="K445" s="342"/>
      <c r="L445" s="342"/>
    </row>
    <row r="446" spans="1:12" ht="13.5" customHeight="1" outlineLevel="4" collapsed="1" x14ac:dyDescent="0.25">
      <c r="A446" s="339" t="s">
        <v>8119</v>
      </c>
      <c r="B446" s="339" t="s">
        <v>7316</v>
      </c>
      <c r="C446" s="339" t="s">
        <v>7459</v>
      </c>
      <c r="D446" s="332" t="s">
        <v>7961</v>
      </c>
      <c r="E446" s="359" t="s">
        <v>6222</v>
      </c>
      <c r="I446" s="342"/>
      <c r="J446" s="342"/>
      <c r="K446" s="342"/>
      <c r="L446" s="342"/>
    </row>
    <row r="447" spans="1:12" ht="13.5" customHeight="1" outlineLevel="5" x14ac:dyDescent="0.25">
      <c r="A447" s="397" t="s">
        <v>8099</v>
      </c>
      <c r="B447" s="339" t="s">
        <v>7317</v>
      </c>
      <c r="C447" s="339" t="s">
        <v>7317</v>
      </c>
      <c r="D447" s="337" t="s">
        <v>3322</v>
      </c>
      <c r="E447" s="357" t="s">
        <v>7591</v>
      </c>
      <c r="I447" s="342"/>
      <c r="J447" s="342"/>
      <c r="K447" s="342"/>
      <c r="L447" s="342"/>
    </row>
    <row r="448" spans="1:12" ht="13.5" customHeight="1" outlineLevel="5" x14ac:dyDescent="0.25">
      <c r="A448" s="397" t="s">
        <v>6503</v>
      </c>
      <c r="B448" s="339" t="s">
        <v>7317</v>
      </c>
      <c r="C448" s="339" t="s">
        <v>7317</v>
      </c>
      <c r="D448" s="337" t="s">
        <v>8007</v>
      </c>
      <c r="E448" s="357" t="s">
        <v>8008</v>
      </c>
      <c r="I448" s="342"/>
      <c r="J448" s="342"/>
      <c r="K448" s="342"/>
      <c r="L448" s="342"/>
    </row>
    <row r="449" spans="1:12" ht="13.5" customHeight="1" outlineLevel="5" x14ac:dyDescent="0.25">
      <c r="A449" s="397" t="s">
        <v>7878</v>
      </c>
      <c r="B449" s="339" t="s">
        <v>7317</v>
      </c>
      <c r="C449" s="339" t="s">
        <v>7317</v>
      </c>
      <c r="D449" s="337">
        <v>508230</v>
      </c>
      <c r="E449" s="357" t="s">
        <v>5857</v>
      </c>
      <c r="I449" s="342"/>
      <c r="J449" s="342"/>
      <c r="K449" s="342"/>
      <c r="L449" s="342"/>
    </row>
    <row r="450" spans="1:12" ht="13.5" customHeight="1" outlineLevel="5" x14ac:dyDescent="0.25">
      <c r="A450" s="339" t="s">
        <v>8120</v>
      </c>
      <c r="B450" s="339" t="s">
        <v>7317</v>
      </c>
      <c r="C450" s="339" t="s">
        <v>7317</v>
      </c>
      <c r="D450" s="337" t="s">
        <v>7592</v>
      </c>
      <c r="E450" s="357" t="s">
        <v>7593</v>
      </c>
      <c r="I450" s="342"/>
      <c r="J450" s="342"/>
      <c r="K450" s="342"/>
      <c r="L450" s="342"/>
    </row>
    <row r="451" spans="1:12" ht="13.5" customHeight="1" outlineLevel="5" x14ac:dyDescent="0.25">
      <c r="A451" s="339" t="s">
        <v>8121</v>
      </c>
      <c r="B451" s="339" t="s">
        <v>7317</v>
      </c>
      <c r="C451" s="339" t="s">
        <v>7317</v>
      </c>
      <c r="D451" s="337" t="s">
        <v>7594</v>
      </c>
      <c r="E451" s="357" t="s">
        <v>7595</v>
      </c>
      <c r="I451" s="342"/>
      <c r="J451" s="342"/>
      <c r="K451" s="342"/>
      <c r="L451" s="342"/>
    </row>
    <row r="452" spans="1:12" ht="13.5" customHeight="1" outlineLevel="5" x14ac:dyDescent="0.25">
      <c r="A452" s="339" t="s">
        <v>8122</v>
      </c>
      <c r="B452" s="339" t="s">
        <v>7317</v>
      </c>
      <c r="C452" s="339" t="s">
        <v>7317</v>
      </c>
      <c r="D452" s="337" t="s">
        <v>7596</v>
      </c>
      <c r="E452" s="357" t="s">
        <v>7597</v>
      </c>
      <c r="F452" s="401"/>
      <c r="I452" s="342"/>
      <c r="J452" s="342"/>
      <c r="K452" s="342"/>
      <c r="L452" s="342"/>
    </row>
    <row r="453" spans="1:12" ht="13.5" customHeight="1" outlineLevel="5" x14ac:dyDescent="0.25">
      <c r="A453" s="397" t="s">
        <v>6503</v>
      </c>
      <c r="B453" s="339" t="s">
        <v>7317</v>
      </c>
      <c r="C453" s="339" t="s">
        <v>7317</v>
      </c>
      <c r="D453" s="337" t="s">
        <v>8011</v>
      </c>
      <c r="E453" s="357" t="s">
        <v>8012</v>
      </c>
      <c r="F453" s="401"/>
      <c r="I453" s="342"/>
      <c r="J453" s="342"/>
      <c r="K453" s="342"/>
      <c r="L453" s="342"/>
    </row>
    <row r="454" spans="1:12" ht="13.5" customHeight="1" outlineLevel="5" x14ac:dyDescent="0.25">
      <c r="A454" s="397" t="s">
        <v>8099</v>
      </c>
      <c r="C454" s="339" t="s">
        <v>7317</v>
      </c>
      <c r="D454" s="337" t="s">
        <v>7400</v>
      </c>
      <c r="E454" s="357" t="s">
        <v>7598</v>
      </c>
      <c r="F454" s="401"/>
      <c r="I454" s="342"/>
      <c r="J454" s="342"/>
      <c r="K454" s="342"/>
      <c r="L454" s="342"/>
    </row>
    <row r="455" spans="1:12" ht="13.5" customHeight="1" outlineLevel="5" x14ac:dyDescent="0.25">
      <c r="A455" s="397" t="s">
        <v>6503</v>
      </c>
      <c r="C455" s="339" t="s">
        <v>7317</v>
      </c>
      <c r="D455" s="337" t="s">
        <v>8009</v>
      </c>
      <c r="E455" s="357" t="s">
        <v>8010</v>
      </c>
      <c r="F455" s="401"/>
      <c r="I455" s="342"/>
      <c r="J455" s="342"/>
      <c r="K455" s="342"/>
      <c r="L455" s="342"/>
    </row>
    <row r="456" spans="1:12" ht="13.5" customHeight="1" outlineLevel="5" x14ac:dyDescent="0.25">
      <c r="A456" s="339" t="s">
        <v>8123</v>
      </c>
      <c r="B456" s="339" t="s">
        <v>7317</v>
      </c>
      <c r="C456" s="339" t="s">
        <v>7317</v>
      </c>
      <c r="D456" s="339" t="s">
        <v>7599</v>
      </c>
      <c r="E456" s="357" t="s">
        <v>7600</v>
      </c>
      <c r="F456" s="339" t="s">
        <v>5480</v>
      </c>
      <c r="I456" s="342"/>
      <c r="J456" s="342"/>
      <c r="K456" s="342"/>
      <c r="L456" s="342"/>
    </row>
    <row r="457" spans="1:12" ht="13.5" customHeight="1" outlineLevel="5" x14ac:dyDescent="0.25">
      <c r="A457" s="339" t="s">
        <v>8124</v>
      </c>
      <c r="B457" s="339" t="s">
        <v>7317</v>
      </c>
      <c r="C457" s="339" t="s">
        <v>7317</v>
      </c>
      <c r="D457" s="339" t="s">
        <v>3322</v>
      </c>
      <c r="E457" s="357" t="s">
        <v>7591</v>
      </c>
      <c r="I457" s="342"/>
      <c r="J457" s="342"/>
      <c r="K457" s="342"/>
      <c r="L457" s="342"/>
    </row>
    <row r="458" spans="1:12" ht="13.5" customHeight="1" outlineLevel="4" collapsed="1" x14ac:dyDescent="0.25">
      <c r="A458" s="339" t="s">
        <v>8125</v>
      </c>
      <c r="B458" s="339" t="s">
        <v>7316</v>
      </c>
      <c r="C458" s="339" t="s">
        <v>7460</v>
      </c>
      <c r="D458" s="332" t="s">
        <v>7962</v>
      </c>
      <c r="E458" s="343" t="s">
        <v>6223</v>
      </c>
      <c r="I458" s="342"/>
      <c r="J458" s="342"/>
      <c r="K458" s="342"/>
      <c r="L458" s="342"/>
    </row>
    <row r="459" spans="1:12" ht="13.5" customHeight="1" outlineLevel="5" x14ac:dyDescent="0.25">
      <c r="A459" s="397" t="s">
        <v>8099</v>
      </c>
      <c r="B459" s="339" t="s">
        <v>7317</v>
      </c>
      <c r="C459" s="339" t="s">
        <v>7460</v>
      </c>
      <c r="D459" s="337" t="s">
        <v>4879</v>
      </c>
      <c r="E459" s="353" t="s">
        <v>4880</v>
      </c>
      <c r="F459" s="341"/>
      <c r="I459" s="342"/>
      <c r="J459" s="342"/>
      <c r="K459" s="342"/>
      <c r="L459" s="342"/>
    </row>
    <row r="460" spans="1:12" ht="13.5" customHeight="1" outlineLevel="5" x14ac:dyDescent="0.25">
      <c r="A460" s="397" t="s">
        <v>8099</v>
      </c>
      <c r="B460" s="339" t="s">
        <v>7317</v>
      </c>
      <c r="C460" s="339" t="s">
        <v>7460</v>
      </c>
      <c r="D460" s="337" t="s">
        <v>4883</v>
      </c>
      <c r="E460" s="353" t="s">
        <v>4884</v>
      </c>
      <c r="F460" s="341"/>
      <c r="I460" s="342"/>
      <c r="J460" s="342"/>
      <c r="K460" s="342"/>
      <c r="L460" s="342"/>
    </row>
    <row r="461" spans="1:12" ht="13.5" customHeight="1" outlineLevel="3" x14ac:dyDescent="0.25">
      <c r="A461" s="397" t="s">
        <v>8099</v>
      </c>
      <c r="B461" s="339" t="s">
        <v>7316</v>
      </c>
      <c r="C461" s="339" t="s">
        <v>7459</v>
      </c>
      <c r="D461" s="332" t="s">
        <v>1635</v>
      </c>
      <c r="E461" s="336" t="s">
        <v>1109</v>
      </c>
      <c r="I461" s="342"/>
      <c r="J461" s="342"/>
      <c r="K461" s="342"/>
      <c r="L461" s="342"/>
    </row>
    <row r="462" spans="1:12" ht="13.5" customHeight="1" outlineLevel="4" x14ac:dyDescent="0.25">
      <c r="A462" s="397" t="s">
        <v>8099</v>
      </c>
      <c r="B462" s="339" t="s">
        <v>7317</v>
      </c>
      <c r="C462" s="339" t="s">
        <v>7317</v>
      </c>
      <c r="D462" s="337" t="s">
        <v>523</v>
      </c>
      <c r="E462" s="346" t="s">
        <v>4005</v>
      </c>
      <c r="I462" s="342"/>
      <c r="J462" s="342"/>
      <c r="K462" s="342"/>
      <c r="L462" s="342"/>
    </row>
    <row r="463" spans="1:12" ht="13.5" customHeight="1" outlineLevel="4" x14ac:dyDescent="0.25">
      <c r="A463" s="397" t="s">
        <v>7879</v>
      </c>
      <c r="B463" s="339" t="s">
        <v>7317</v>
      </c>
      <c r="C463" s="339" t="s">
        <v>7317</v>
      </c>
      <c r="D463" s="337" t="s">
        <v>3325</v>
      </c>
      <c r="E463" s="346" t="s">
        <v>3102</v>
      </c>
      <c r="I463" s="342"/>
      <c r="J463" s="342"/>
      <c r="K463" s="342"/>
      <c r="L463" s="342"/>
    </row>
    <row r="464" spans="1:12" ht="13.5" customHeight="1" outlineLevel="3" x14ac:dyDescent="0.25">
      <c r="A464" s="397" t="s">
        <v>8099</v>
      </c>
      <c r="B464" s="339" t="s">
        <v>7316</v>
      </c>
      <c r="C464" s="339" t="s">
        <v>7459</v>
      </c>
      <c r="D464" s="332" t="s">
        <v>1636</v>
      </c>
      <c r="E464" s="336" t="s">
        <v>7257</v>
      </c>
      <c r="H464" s="360"/>
      <c r="I464" s="342"/>
      <c r="J464" s="342"/>
      <c r="K464" s="342"/>
      <c r="L464" s="342"/>
    </row>
    <row r="465" spans="1:12" ht="13.5" customHeight="1" outlineLevel="4" x14ac:dyDescent="0.25">
      <c r="A465" s="397" t="s">
        <v>8099</v>
      </c>
      <c r="B465" s="339" t="s">
        <v>7317</v>
      </c>
      <c r="C465" s="339" t="s">
        <v>7317</v>
      </c>
      <c r="D465" s="337" t="s">
        <v>1112</v>
      </c>
      <c r="E465" s="361" t="s">
        <v>7601</v>
      </c>
      <c r="F465" s="339" t="s">
        <v>7298</v>
      </c>
      <c r="I465" s="342"/>
      <c r="J465" s="342"/>
      <c r="K465" s="342"/>
      <c r="L465" s="342"/>
    </row>
    <row r="466" spans="1:12" ht="13.5" customHeight="1" outlineLevel="4" x14ac:dyDescent="0.25">
      <c r="A466" s="397" t="s">
        <v>7880</v>
      </c>
      <c r="B466" s="339" t="s">
        <v>7317</v>
      </c>
      <c r="C466" s="339" t="s">
        <v>7317</v>
      </c>
      <c r="D466" s="337" t="s">
        <v>1113</v>
      </c>
      <c r="E466" s="346" t="s">
        <v>3103</v>
      </c>
      <c r="I466" s="342"/>
      <c r="J466" s="342"/>
      <c r="K466" s="342"/>
      <c r="L466" s="342"/>
    </row>
    <row r="467" spans="1:12" ht="13.5" customHeight="1" outlineLevel="4" x14ac:dyDescent="0.25">
      <c r="A467" s="339" t="s">
        <v>8126</v>
      </c>
      <c r="B467" s="339" t="s">
        <v>7317</v>
      </c>
      <c r="C467" s="339" t="s">
        <v>7317</v>
      </c>
      <c r="D467" s="337" t="s">
        <v>7602</v>
      </c>
      <c r="E467" s="346" t="s">
        <v>7603</v>
      </c>
      <c r="F467" s="339" t="s">
        <v>7299</v>
      </c>
      <c r="I467" s="342"/>
      <c r="J467" s="342"/>
      <c r="K467" s="342"/>
      <c r="L467" s="342"/>
    </row>
    <row r="468" spans="1:12" ht="13.5" customHeight="1" outlineLevel="4" x14ac:dyDescent="0.25">
      <c r="A468" s="397" t="s">
        <v>7881</v>
      </c>
      <c r="B468" s="339" t="s">
        <v>7317</v>
      </c>
      <c r="C468" s="339" t="s">
        <v>7317</v>
      </c>
      <c r="D468" s="337" t="s">
        <v>6873</v>
      </c>
      <c r="E468" s="346" t="s">
        <v>7117</v>
      </c>
      <c r="I468" s="342"/>
      <c r="J468" s="342"/>
      <c r="K468" s="342"/>
      <c r="L468" s="342"/>
    </row>
    <row r="469" spans="1:12" ht="13.5" customHeight="1" outlineLevel="4" x14ac:dyDescent="0.25">
      <c r="A469" s="339" t="s">
        <v>8127</v>
      </c>
      <c r="B469" s="339" t="s">
        <v>7317</v>
      </c>
      <c r="C469" s="339" t="s">
        <v>7317</v>
      </c>
      <c r="D469" s="339" t="s">
        <v>6078</v>
      </c>
      <c r="E469" s="346" t="s">
        <v>7604</v>
      </c>
      <c r="F469" s="339" t="s">
        <v>7963</v>
      </c>
      <c r="I469" s="342"/>
      <c r="J469" s="342"/>
      <c r="K469" s="342"/>
      <c r="L469" s="342"/>
    </row>
    <row r="470" spans="1:12" ht="13.5" customHeight="1" outlineLevel="4" x14ac:dyDescent="0.25">
      <c r="A470" s="397" t="s">
        <v>8099</v>
      </c>
      <c r="B470" s="339" t="s">
        <v>7317</v>
      </c>
      <c r="C470" s="339" t="s">
        <v>7317</v>
      </c>
      <c r="D470" s="337" t="s">
        <v>6589</v>
      </c>
      <c r="E470" s="346" t="s">
        <v>4906</v>
      </c>
      <c r="F470" s="339" t="s">
        <v>7300</v>
      </c>
      <c r="I470" s="342"/>
      <c r="J470" s="342"/>
      <c r="K470" s="342"/>
      <c r="L470" s="342"/>
    </row>
    <row r="471" spans="1:12" ht="13.5" customHeight="1" outlineLevel="4" x14ac:dyDescent="0.25">
      <c r="A471" s="339" t="s">
        <v>8128</v>
      </c>
      <c r="B471" s="339" t="s">
        <v>7317</v>
      </c>
      <c r="C471" s="339" t="s">
        <v>7317</v>
      </c>
      <c r="D471" s="337" t="s">
        <v>7605</v>
      </c>
      <c r="E471" s="346" t="s">
        <v>7606</v>
      </c>
      <c r="F471" s="339" t="s">
        <v>7964</v>
      </c>
      <c r="I471" s="342"/>
      <c r="J471" s="342"/>
      <c r="K471" s="342"/>
      <c r="L471" s="342"/>
    </row>
    <row r="472" spans="1:12" ht="13.5" customHeight="1" outlineLevel="4" x14ac:dyDescent="0.25">
      <c r="A472" s="397" t="s">
        <v>7882</v>
      </c>
      <c r="B472" s="339" t="s">
        <v>7317</v>
      </c>
      <c r="C472" s="339" t="s">
        <v>7317</v>
      </c>
      <c r="D472" s="337" t="s">
        <v>1111</v>
      </c>
      <c r="E472" s="346" t="s">
        <v>3104</v>
      </c>
      <c r="I472" s="342"/>
      <c r="J472" s="342"/>
      <c r="K472" s="342"/>
      <c r="L472" s="342"/>
    </row>
    <row r="473" spans="1:12" ht="13.5" customHeight="1" outlineLevel="3" x14ac:dyDescent="0.25">
      <c r="A473" s="397" t="s">
        <v>8099</v>
      </c>
      <c r="B473" s="339" t="s">
        <v>7316</v>
      </c>
      <c r="C473" s="339" t="s">
        <v>7459</v>
      </c>
      <c r="D473" s="332" t="s">
        <v>1637</v>
      </c>
      <c r="E473" s="336" t="s">
        <v>7258</v>
      </c>
      <c r="I473" s="342"/>
      <c r="J473" s="342"/>
      <c r="K473" s="342"/>
      <c r="L473" s="342"/>
    </row>
    <row r="474" spans="1:12" ht="13.5" customHeight="1" outlineLevel="4" x14ac:dyDescent="0.25">
      <c r="A474" s="397" t="s">
        <v>8099</v>
      </c>
      <c r="B474" s="339" t="s">
        <v>7317</v>
      </c>
      <c r="C474" s="339" t="s">
        <v>7317</v>
      </c>
      <c r="D474" s="337" t="s">
        <v>4633</v>
      </c>
      <c r="E474" s="346" t="s">
        <v>2574</v>
      </c>
      <c r="I474" s="342"/>
      <c r="J474" s="342"/>
      <c r="K474" s="342"/>
      <c r="L474" s="342"/>
    </row>
    <row r="475" spans="1:12" ht="13.5" customHeight="1" outlineLevel="4" x14ac:dyDescent="0.25">
      <c r="A475" s="397" t="s">
        <v>7883</v>
      </c>
      <c r="B475" s="339" t="s">
        <v>7318</v>
      </c>
      <c r="C475" s="339" t="s">
        <v>7318</v>
      </c>
      <c r="D475" s="337" t="s">
        <v>5839</v>
      </c>
      <c r="E475" s="338" t="s">
        <v>5844</v>
      </c>
      <c r="I475" s="342"/>
      <c r="J475" s="342"/>
      <c r="K475" s="342"/>
      <c r="L475" s="342"/>
    </row>
    <row r="476" spans="1:12" ht="13.5" customHeight="1" outlineLevel="4" x14ac:dyDescent="0.25">
      <c r="A476" s="397" t="s">
        <v>8099</v>
      </c>
      <c r="B476" s="339" t="s">
        <v>7317</v>
      </c>
      <c r="C476" s="339" t="s">
        <v>7317</v>
      </c>
      <c r="D476" s="337" t="s">
        <v>4634</v>
      </c>
      <c r="E476" s="338" t="s">
        <v>7607</v>
      </c>
      <c r="I476" s="342"/>
      <c r="J476" s="342"/>
      <c r="K476" s="342"/>
      <c r="L476" s="342"/>
    </row>
    <row r="477" spans="1:12" ht="13.5" customHeight="1" outlineLevel="4" x14ac:dyDescent="0.25">
      <c r="A477" s="397" t="s">
        <v>7884</v>
      </c>
      <c r="B477" s="339" t="s">
        <v>7318</v>
      </c>
      <c r="C477" s="339" t="s">
        <v>7318</v>
      </c>
      <c r="D477" s="337" t="s">
        <v>5840</v>
      </c>
      <c r="E477" s="338" t="s">
        <v>5845</v>
      </c>
      <c r="I477" s="342"/>
      <c r="J477" s="342"/>
      <c r="K477" s="342"/>
      <c r="L477" s="342"/>
    </row>
    <row r="478" spans="1:12" ht="13.5" customHeight="1" outlineLevel="4" x14ac:dyDescent="0.25">
      <c r="A478" s="397" t="s">
        <v>8099</v>
      </c>
      <c r="B478" s="339" t="s">
        <v>7317</v>
      </c>
      <c r="C478" s="339" t="s">
        <v>7317</v>
      </c>
      <c r="D478" s="337" t="s">
        <v>4635</v>
      </c>
      <c r="E478" s="338" t="s">
        <v>7608</v>
      </c>
      <c r="I478" s="342"/>
      <c r="J478" s="342"/>
      <c r="K478" s="342"/>
      <c r="L478" s="342"/>
    </row>
    <row r="479" spans="1:12" ht="13.5" customHeight="1" outlineLevel="4" x14ac:dyDescent="0.25">
      <c r="A479" s="397" t="s">
        <v>7885</v>
      </c>
      <c r="B479" s="339" t="s">
        <v>7318</v>
      </c>
      <c r="C479" s="339" t="s">
        <v>7318</v>
      </c>
      <c r="D479" s="337" t="s">
        <v>6312</v>
      </c>
      <c r="E479" s="338" t="s">
        <v>6313</v>
      </c>
      <c r="I479" s="342"/>
      <c r="J479" s="342"/>
      <c r="K479" s="342"/>
      <c r="L479" s="342"/>
    </row>
    <row r="480" spans="1:12" ht="13.5" customHeight="1" outlineLevel="4" x14ac:dyDescent="0.25">
      <c r="A480" s="397" t="s">
        <v>7885</v>
      </c>
      <c r="B480" s="339" t="s">
        <v>7318</v>
      </c>
      <c r="C480" s="339" t="s">
        <v>7318</v>
      </c>
      <c r="D480" s="337" t="s">
        <v>5841</v>
      </c>
      <c r="E480" s="338" t="s">
        <v>5846</v>
      </c>
      <c r="I480" s="342"/>
      <c r="J480" s="342"/>
      <c r="K480" s="342"/>
      <c r="L480" s="342"/>
    </row>
    <row r="481" spans="1:12" ht="13.5" customHeight="1" outlineLevel="4" x14ac:dyDescent="0.25">
      <c r="A481" s="397" t="s">
        <v>7885</v>
      </c>
      <c r="B481" s="339" t="s">
        <v>7317</v>
      </c>
      <c r="C481" s="339" t="s">
        <v>7317</v>
      </c>
      <c r="D481" s="337" t="s">
        <v>4636</v>
      </c>
      <c r="E481" s="338" t="s">
        <v>5108</v>
      </c>
      <c r="I481" s="342"/>
      <c r="J481" s="342"/>
      <c r="K481" s="342"/>
      <c r="L481" s="342"/>
    </row>
    <row r="482" spans="1:12" ht="13.5" customHeight="1" outlineLevel="4" x14ac:dyDescent="0.25">
      <c r="A482" s="397" t="s">
        <v>7885</v>
      </c>
      <c r="B482" s="339" t="s">
        <v>7318</v>
      </c>
      <c r="C482" s="339" t="s">
        <v>7318</v>
      </c>
      <c r="D482" s="337" t="s">
        <v>5842</v>
      </c>
      <c r="E482" s="338" t="s">
        <v>5847</v>
      </c>
      <c r="I482" s="342"/>
      <c r="J482" s="342"/>
      <c r="K482" s="342"/>
      <c r="L482" s="342"/>
    </row>
    <row r="483" spans="1:12" ht="13.5" customHeight="1" outlineLevel="4" x14ac:dyDescent="0.25">
      <c r="A483" s="397" t="s">
        <v>8099</v>
      </c>
      <c r="B483" s="339" t="s">
        <v>7317</v>
      </c>
      <c r="C483" s="339" t="s">
        <v>7317</v>
      </c>
      <c r="D483" s="337" t="s">
        <v>4637</v>
      </c>
      <c r="E483" s="338" t="s">
        <v>2502</v>
      </c>
      <c r="F483" s="389"/>
      <c r="I483" s="342"/>
      <c r="J483" s="342"/>
      <c r="K483" s="342"/>
      <c r="L483" s="342"/>
    </row>
    <row r="484" spans="1:12" ht="13.5" customHeight="1" outlineLevel="4" x14ac:dyDescent="0.25">
      <c r="A484" s="397" t="s">
        <v>7886</v>
      </c>
      <c r="B484" s="339" t="s">
        <v>7318</v>
      </c>
      <c r="C484" s="339" t="s">
        <v>7318</v>
      </c>
      <c r="D484" s="337" t="s">
        <v>5843</v>
      </c>
      <c r="E484" s="338" t="s">
        <v>5848</v>
      </c>
      <c r="I484" s="342"/>
      <c r="J484" s="342"/>
      <c r="K484" s="342"/>
      <c r="L484" s="342"/>
    </row>
    <row r="485" spans="1:12" ht="13.5" customHeight="1" outlineLevel="4" x14ac:dyDescent="0.25">
      <c r="A485" s="397" t="s">
        <v>8099</v>
      </c>
      <c r="B485" s="339" t="s">
        <v>7317</v>
      </c>
      <c r="C485" s="339" t="s">
        <v>7460</v>
      </c>
      <c r="D485" s="337" t="s">
        <v>4881</v>
      </c>
      <c r="E485" s="346" t="s">
        <v>4882</v>
      </c>
      <c r="F485" s="341"/>
      <c r="I485" s="342"/>
      <c r="J485" s="342"/>
      <c r="K485" s="342"/>
      <c r="L485" s="342"/>
    </row>
    <row r="486" spans="1:12" ht="13.5" customHeight="1" outlineLevel="3" x14ac:dyDescent="0.25">
      <c r="A486" s="397" t="s">
        <v>8099</v>
      </c>
      <c r="B486" s="339" t="s">
        <v>7316</v>
      </c>
      <c r="C486" s="339" t="s">
        <v>7459</v>
      </c>
      <c r="D486" s="332" t="s">
        <v>5460</v>
      </c>
      <c r="E486" s="336" t="s">
        <v>699</v>
      </c>
      <c r="I486" s="342"/>
      <c r="J486" s="342"/>
      <c r="K486" s="342"/>
      <c r="L486" s="342"/>
    </row>
    <row r="487" spans="1:12" ht="13.5" customHeight="1" outlineLevel="4" x14ac:dyDescent="0.25">
      <c r="A487" s="397" t="s">
        <v>8099</v>
      </c>
      <c r="B487" s="339" t="s">
        <v>7317</v>
      </c>
      <c r="C487" s="339" t="s">
        <v>7317</v>
      </c>
      <c r="D487" s="337" t="s">
        <v>5461</v>
      </c>
      <c r="E487" s="338" t="s">
        <v>7609</v>
      </c>
      <c r="F487" s="339" t="s">
        <v>7965</v>
      </c>
      <c r="I487" s="342"/>
      <c r="J487" s="340"/>
      <c r="K487" s="342"/>
      <c r="L487" s="342"/>
    </row>
    <row r="488" spans="1:12" ht="13.5" customHeight="1" outlineLevel="4" x14ac:dyDescent="0.25">
      <c r="A488" s="397" t="s">
        <v>7887</v>
      </c>
      <c r="B488" s="339" t="s">
        <v>7317</v>
      </c>
      <c r="C488" s="339" t="s">
        <v>7317</v>
      </c>
      <c r="D488" s="337" t="s">
        <v>6340</v>
      </c>
      <c r="E488" s="346" t="s">
        <v>7260</v>
      </c>
      <c r="I488" s="342"/>
      <c r="J488" s="342"/>
      <c r="K488" s="342"/>
      <c r="L488" s="342"/>
    </row>
    <row r="489" spans="1:12" ht="13.5" customHeight="1" outlineLevel="4" x14ac:dyDescent="0.25">
      <c r="A489" s="339" t="s">
        <v>8129</v>
      </c>
      <c r="B489" s="339" t="s">
        <v>7317</v>
      </c>
      <c r="C489" s="339" t="s">
        <v>7317</v>
      </c>
      <c r="D489" s="339" t="s">
        <v>7611</v>
      </c>
      <c r="E489" s="338" t="s">
        <v>7612</v>
      </c>
      <c r="I489" s="342"/>
      <c r="J489" s="342"/>
      <c r="K489" s="342"/>
      <c r="L489" s="342"/>
    </row>
    <row r="490" spans="1:12" ht="13.5" customHeight="1" outlineLevel="4" x14ac:dyDescent="0.25">
      <c r="A490" s="397" t="s">
        <v>6503</v>
      </c>
      <c r="B490" s="339" t="s">
        <v>7317</v>
      </c>
      <c r="C490" s="339" t="s">
        <v>7317</v>
      </c>
      <c r="D490" s="337" t="s">
        <v>4374</v>
      </c>
      <c r="E490" s="338" t="s">
        <v>7610</v>
      </c>
      <c r="F490" s="339" t="s">
        <v>7966</v>
      </c>
      <c r="I490" s="342"/>
      <c r="J490" s="340"/>
      <c r="K490" s="342"/>
      <c r="L490" s="342"/>
    </row>
    <row r="491" spans="1:12" ht="13.5" customHeight="1" outlineLevel="3" x14ac:dyDescent="0.25">
      <c r="A491" s="339" t="s">
        <v>8130</v>
      </c>
      <c r="B491" s="339" t="s">
        <v>7316</v>
      </c>
      <c r="C491" s="339" t="s">
        <v>7459</v>
      </c>
      <c r="D491" s="332" t="s">
        <v>7834</v>
      </c>
      <c r="E491" s="336" t="s">
        <v>7259</v>
      </c>
      <c r="I491" s="342"/>
      <c r="J491" s="342"/>
      <c r="K491" s="342"/>
      <c r="L491" s="342"/>
    </row>
    <row r="492" spans="1:12" ht="13.5" customHeight="1" outlineLevel="4" x14ac:dyDescent="0.25">
      <c r="A492" s="339" t="s">
        <v>8131</v>
      </c>
      <c r="B492" s="339" t="s">
        <v>7317</v>
      </c>
      <c r="C492" s="339" t="s">
        <v>7317</v>
      </c>
      <c r="D492" s="337" t="s">
        <v>957</v>
      </c>
      <c r="E492" s="346" t="s">
        <v>2485</v>
      </c>
      <c r="I492" s="342"/>
      <c r="J492" s="342"/>
      <c r="K492" s="342"/>
      <c r="L492" s="342"/>
    </row>
    <row r="493" spans="1:12" ht="13.5" customHeight="1" outlineLevel="4" x14ac:dyDescent="0.25">
      <c r="A493" s="339" t="s">
        <v>8132</v>
      </c>
      <c r="B493" s="339" t="s">
        <v>7316</v>
      </c>
      <c r="C493" s="339" t="s">
        <v>7459</v>
      </c>
      <c r="D493" s="332" t="s">
        <v>7833</v>
      </c>
      <c r="E493" s="336" t="s">
        <v>3675</v>
      </c>
      <c r="I493" s="342"/>
      <c r="J493" s="342"/>
      <c r="K493" s="342"/>
      <c r="L493" s="342"/>
    </row>
    <row r="494" spans="1:12" ht="13.5" customHeight="1" outlineLevel="5" x14ac:dyDescent="0.25">
      <c r="A494" s="339" t="s">
        <v>8133</v>
      </c>
      <c r="B494" s="339" t="s">
        <v>7317</v>
      </c>
      <c r="C494" s="339" t="s">
        <v>7317</v>
      </c>
      <c r="D494" s="337" t="s">
        <v>958</v>
      </c>
      <c r="E494" s="346" t="s">
        <v>2486</v>
      </c>
      <c r="I494" s="342"/>
      <c r="J494" s="342"/>
      <c r="K494" s="342"/>
      <c r="L494" s="342"/>
    </row>
    <row r="495" spans="1:12" ht="13.5" customHeight="1" outlineLevel="5" x14ac:dyDescent="0.25">
      <c r="A495" s="339" t="s">
        <v>8134</v>
      </c>
      <c r="B495" s="339" t="s">
        <v>7317</v>
      </c>
      <c r="C495" s="339" t="s">
        <v>7317</v>
      </c>
      <c r="D495" s="337" t="s">
        <v>7613</v>
      </c>
      <c r="E495" s="346" t="s">
        <v>7614</v>
      </c>
      <c r="I495" s="342"/>
      <c r="J495" s="342"/>
      <c r="K495" s="342"/>
      <c r="L495" s="342"/>
    </row>
    <row r="496" spans="1:12" ht="13.5" customHeight="1" outlineLevel="5" x14ac:dyDescent="0.25">
      <c r="A496" s="339" t="s">
        <v>8135</v>
      </c>
      <c r="B496" s="339" t="s">
        <v>7317</v>
      </c>
      <c r="C496" s="339" t="s">
        <v>7317</v>
      </c>
      <c r="D496" s="337" t="s">
        <v>7615</v>
      </c>
      <c r="E496" s="346" t="s">
        <v>7616</v>
      </c>
      <c r="F496" s="339" t="s">
        <v>5876</v>
      </c>
    </row>
    <row r="497" spans="1:12" ht="13.5" customHeight="1" outlineLevel="4" x14ac:dyDescent="0.25">
      <c r="A497" s="339" t="s">
        <v>8136</v>
      </c>
      <c r="B497" s="339" t="s">
        <v>7316</v>
      </c>
      <c r="C497" s="339" t="s">
        <v>7459</v>
      </c>
      <c r="D497" s="406" t="s">
        <v>1638</v>
      </c>
      <c r="E497" s="407" t="s">
        <v>1114</v>
      </c>
      <c r="I497" s="342"/>
      <c r="J497" s="342"/>
      <c r="K497" s="342"/>
      <c r="L497" s="342"/>
    </row>
    <row r="498" spans="1:12" ht="13.5" customHeight="1" outlineLevel="5" x14ac:dyDescent="0.25">
      <c r="A498" s="339" t="s">
        <v>8137</v>
      </c>
      <c r="B498" s="339" t="s">
        <v>7317</v>
      </c>
      <c r="C498" s="339" t="s">
        <v>7317</v>
      </c>
      <c r="D498" s="337" t="s">
        <v>7617</v>
      </c>
      <c r="E498" s="346" t="s">
        <v>7618</v>
      </c>
      <c r="I498" s="342"/>
      <c r="J498" s="342"/>
      <c r="K498" s="342"/>
      <c r="L498" s="342"/>
    </row>
    <row r="499" spans="1:12" ht="13.5" customHeight="1" outlineLevel="5" x14ac:dyDescent="0.25">
      <c r="A499" s="339" t="s">
        <v>8138</v>
      </c>
      <c r="B499" s="339" t="s">
        <v>7317</v>
      </c>
      <c r="C499" s="339" t="s">
        <v>7317</v>
      </c>
      <c r="D499" s="337" t="s">
        <v>7619</v>
      </c>
      <c r="E499" s="346" t="s">
        <v>7620</v>
      </c>
      <c r="I499" s="342"/>
      <c r="J499" s="342"/>
      <c r="K499" s="342"/>
      <c r="L499" s="342"/>
    </row>
    <row r="500" spans="1:12" ht="13.5" customHeight="1" outlineLevel="5" x14ac:dyDescent="0.25">
      <c r="A500" s="397" t="s">
        <v>7888</v>
      </c>
      <c r="B500" s="339" t="s">
        <v>7317</v>
      </c>
      <c r="C500" s="339" t="s">
        <v>7317</v>
      </c>
      <c r="D500" s="337" t="s">
        <v>5112</v>
      </c>
      <c r="E500" s="346" t="s">
        <v>1120</v>
      </c>
      <c r="I500" s="342"/>
      <c r="J500" s="342"/>
      <c r="K500" s="342"/>
      <c r="L500" s="342"/>
    </row>
    <row r="501" spans="1:12" ht="13.5" customHeight="1" outlineLevel="5" x14ac:dyDescent="0.25">
      <c r="A501" s="339" t="s">
        <v>8139</v>
      </c>
      <c r="B501" s="339" t="s">
        <v>7317</v>
      </c>
      <c r="C501" s="339" t="s">
        <v>7317</v>
      </c>
      <c r="D501" s="337" t="s">
        <v>7621</v>
      </c>
      <c r="E501" s="346" t="s">
        <v>7622</v>
      </c>
      <c r="I501" s="342"/>
      <c r="J501" s="342"/>
      <c r="K501" s="342"/>
      <c r="L501" s="342"/>
    </row>
    <row r="502" spans="1:12" ht="13.5" customHeight="1" outlineLevel="4" x14ac:dyDescent="0.25">
      <c r="A502" s="339" t="s">
        <v>8140</v>
      </c>
      <c r="B502" s="339" t="s">
        <v>7316</v>
      </c>
      <c r="C502" s="339" t="s">
        <v>7459</v>
      </c>
      <c r="D502" s="406" t="s">
        <v>1639</v>
      </c>
      <c r="E502" s="407" t="s">
        <v>1121</v>
      </c>
      <c r="I502" s="342"/>
      <c r="J502" s="342"/>
      <c r="K502" s="342"/>
      <c r="L502" s="342"/>
    </row>
    <row r="503" spans="1:12" ht="13.5" customHeight="1" outlineLevel="5" x14ac:dyDescent="0.25">
      <c r="A503" s="339" t="s">
        <v>8141</v>
      </c>
      <c r="B503" s="339" t="s">
        <v>7317</v>
      </c>
      <c r="C503" s="339" t="s">
        <v>7317</v>
      </c>
      <c r="D503" s="337" t="s">
        <v>7623</v>
      </c>
      <c r="E503" s="346" t="s">
        <v>7624</v>
      </c>
      <c r="I503" s="342"/>
      <c r="J503" s="342"/>
      <c r="K503" s="342"/>
      <c r="L503" s="342"/>
    </row>
    <row r="504" spans="1:12" ht="13.5" customHeight="1" outlineLevel="5" x14ac:dyDescent="0.25">
      <c r="A504" s="339" t="s">
        <v>8142</v>
      </c>
      <c r="B504" s="339" t="s">
        <v>7317</v>
      </c>
      <c r="C504" s="339" t="s">
        <v>7317</v>
      </c>
      <c r="D504" s="337" t="s">
        <v>7621</v>
      </c>
      <c r="E504" s="338" t="s">
        <v>7622</v>
      </c>
      <c r="I504" s="342"/>
      <c r="J504" s="342"/>
      <c r="K504" s="342"/>
      <c r="L504" s="342"/>
    </row>
    <row r="505" spans="1:12" ht="13.5" customHeight="1" outlineLevel="4" x14ac:dyDescent="0.25">
      <c r="A505" s="339" t="s">
        <v>8143</v>
      </c>
      <c r="B505" s="339" t="s">
        <v>7316</v>
      </c>
      <c r="C505" s="339" t="s">
        <v>7459</v>
      </c>
      <c r="D505" s="406" t="s">
        <v>1640</v>
      </c>
      <c r="E505" s="407" t="s">
        <v>1123</v>
      </c>
      <c r="I505" s="342"/>
      <c r="J505" s="342"/>
      <c r="K505" s="342"/>
      <c r="L505" s="342"/>
    </row>
    <row r="506" spans="1:12" ht="13.5" customHeight="1" outlineLevel="5" x14ac:dyDescent="0.25">
      <c r="A506" s="339" t="s">
        <v>8144</v>
      </c>
      <c r="B506" s="339" t="s">
        <v>7317</v>
      </c>
      <c r="C506" s="339" t="s">
        <v>7317</v>
      </c>
      <c r="D506" s="337" t="s">
        <v>7617</v>
      </c>
      <c r="E506" s="346" t="s">
        <v>7618</v>
      </c>
      <c r="I506" s="342"/>
      <c r="J506" s="342"/>
      <c r="K506" s="342"/>
      <c r="L506" s="342"/>
    </row>
    <row r="507" spans="1:12" ht="13.5" customHeight="1" outlineLevel="5" x14ac:dyDescent="0.25">
      <c r="A507" s="339" t="s">
        <v>8145</v>
      </c>
      <c r="B507" s="339" t="s">
        <v>7317</v>
      </c>
      <c r="C507" s="339" t="s">
        <v>7317</v>
      </c>
      <c r="D507" s="337" t="s">
        <v>7625</v>
      </c>
      <c r="E507" s="338" t="s">
        <v>7626</v>
      </c>
    </row>
    <row r="508" spans="1:12" ht="13.5" customHeight="1" outlineLevel="5" x14ac:dyDescent="0.25">
      <c r="A508" s="339" t="s">
        <v>8146</v>
      </c>
      <c r="B508" s="339" t="s">
        <v>7317</v>
      </c>
      <c r="C508" s="339" t="s">
        <v>7317</v>
      </c>
      <c r="D508" s="337" t="s">
        <v>7627</v>
      </c>
      <c r="E508" s="338" t="s">
        <v>7628</v>
      </c>
    </row>
    <row r="509" spans="1:12" ht="13.5" customHeight="1" outlineLevel="5" x14ac:dyDescent="0.25">
      <c r="A509" s="397" t="s">
        <v>7889</v>
      </c>
      <c r="B509" s="339" t="s">
        <v>7318</v>
      </c>
      <c r="C509" s="339" t="s">
        <v>7318</v>
      </c>
      <c r="D509" s="337" t="s">
        <v>5851</v>
      </c>
      <c r="E509" s="338" t="s">
        <v>5852</v>
      </c>
    </row>
    <row r="510" spans="1:12" ht="13.5" customHeight="1" outlineLevel="5" x14ac:dyDescent="0.25">
      <c r="A510" s="339" t="s">
        <v>8147</v>
      </c>
      <c r="B510" s="339" t="s">
        <v>7318</v>
      </c>
      <c r="C510" s="339" t="s">
        <v>7317</v>
      </c>
      <c r="D510" s="337" t="s">
        <v>8013</v>
      </c>
      <c r="E510" s="338" t="s">
        <v>8014</v>
      </c>
    </row>
    <row r="511" spans="1:12" ht="13.5" customHeight="1" outlineLevel="4" x14ac:dyDescent="0.25">
      <c r="A511" s="339" t="s">
        <v>8148</v>
      </c>
      <c r="B511" s="339" t="s">
        <v>7316</v>
      </c>
      <c r="C511" s="339" t="s">
        <v>7459</v>
      </c>
      <c r="D511" s="406" t="s">
        <v>2598</v>
      </c>
      <c r="E511" s="407" t="s">
        <v>2599</v>
      </c>
    </row>
    <row r="512" spans="1:12" ht="13.5" customHeight="1" outlineLevel="5" x14ac:dyDescent="0.25">
      <c r="A512" s="339" t="s">
        <v>8149</v>
      </c>
      <c r="B512" s="339" t="s">
        <v>7317</v>
      </c>
      <c r="C512" s="339" t="s">
        <v>7317</v>
      </c>
      <c r="D512" s="337" t="s">
        <v>7629</v>
      </c>
      <c r="E512" s="346" t="s">
        <v>7630</v>
      </c>
    </row>
    <row r="513" spans="1:6" ht="13.5" customHeight="1" outlineLevel="5" x14ac:dyDescent="0.25">
      <c r="A513" s="339" t="s">
        <v>8150</v>
      </c>
      <c r="B513" s="339" t="s">
        <v>7317</v>
      </c>
      <c r="C513" s="339" t="s">
        <v>7317</v>
      </c>
      <c r="D513" s="337" t="s">
        <v>7631</v>
      </c>
      <c r="E513" s="346" t="s">
        <v>7632</v>
      </c>
    </row>
    <row r="514" spans="1:6" ht="13.5" customHeight="1" outlineLevel="4" x14ac:dyDescent="0.25">
      <c r="A514" s="339" t="s">
        <v>8151</v>
      </c>
      <c r="B514" s="339" t="s">
        <v>7316</v>
      </c>
      <c r="C514" s="339" t="s">
        <v>7459</v>
      </c>
      <c r="D514" s="332" t="s">
        <v>1641</v>
      </c>
      <c r="E514" s="336" t="s">
        <v>1115</v>
      </c>
    </row>
    <row r="515" spans="1:6" ht="13.5" customHeight="1" outlineLevel="5" x14ac:dyDescent="0.25">
      <c r="A515" s="339" t="s">
        <v>8152</v>
      </c>
      <c r="B515" s="339" t="s">
        <v>7317</v>
      </c>
      <c r="C515" s="339" t="s">
        <v>7317</v>
      </c>
      <c r="D515" s="337" t="s">
        <v>7633</v>
      </c>
      <c r="E515" s="346" t="s">
        <v>7634</v>
      </c>
    </row>
    <row r="516" spans="1:6" ht="13.5" customHeight="1" outlineLevel="5" x14ac:dyDescent="0.25">
      <c r="A516" s="397" t="s">
        <v>7890</v>
      </c>
      <c r="B516" s="339" t="s">
        <v>7317</v>
      </c>
      <c r="C516" s="339" t="s">
        <v>7317</v>
      </c>
      <c r="D516" s="337" t="s">
        <v>4638</v>
      </c>
      <c r="E516" s="346" t="s">
        <v>1116</v>
      </c>
    </row>
    <row r="517" spans="1:6" ht="13.5" customHeight="1" outlineLevel="5" x14ac:dyDescent="0.25">
      <c r="A517" s="397" t="s">
        <v>7890</v>
      </c>
      <c r="B517" s="339" t="s">
        <v>7317</v>
      </c>
      <c r="C517" s="339" t="s">
        <v>7317</v>
      </c>
      <c r="D517" s="337" t="s">
        <v>4639</v>
      </c>
      <c r="E517" s="346" t="s">
        <v>1117</v>
      </c>
    </row>
    <row r="518" spans="1:6" ht="13.5" customHeight="1" outlineLevel="5" x14ac:dyDescent="0.25">
      <c r="A518" s="397" t="s">
        <v>7890</v>
      </c>
      <c r="B518" s="339" t="s">
        <v>7317</v>
      </c>
      <c r="C518" s="339" t="s">
        <v>7317</v>
      </c>
      <c r="D518" s="337" t="s">
        <v>3349</v>
      </c>
      <c r="E518" s="346" t="s">
        <v>1118</v>
      </c>
    </row>
    <row r="519" spans="1:6" ht="13.5" customHeight="1" outlineLevel="3" x14ac:dyDescent="0.25">
      <c r="A519" s="339" t="s">
        <v>8153</v>
      </c>
      <c r="B519" s="339" t="s">
        <v>7316</v>
      </c>
      <c r="C519" s="339" t="s">
        <v>7459</v>
      </c>
      <c r="D519" s="332" t="s">
        <v>7832</v>
      </c>
      <c r="E519" s="336" t="s">
        <v>8017</v>
      </c>
    </row>
    <row r="520" spans="1:6" ht="13.5" customHeight="1" outlineLevel="4" x14ac:dyDescent="0.25">
      <c r="A520" s="339" t="s">
        <v>8154</v>
      </c>
      <c r="B520" s="339" t="s">
        <v>7317</v>
      </c>
      <c r="C520" s="339" t="s">
        <v>7317</v>
      </c>
      <c r="D520" s="337" t="s">
        <v>962</v>
      </c>
      <c r="E520" s="346" t="s">
        <v>7635</v>
      </c>
    </row>
    <row r="521" spans="1:6" ht="13.5" customHeight="1" outlineLevel="3" x14ac:dyDescent="0.25">
      <c r="A521" s="397" t="s">
        <v>6503</v>
      </c>
      <c r="B521" s="339" t="s">
        <v>7316</v>
      </c>
      <c r="C521" s="339" t="s">
        <v>7459</v>
      </c>
      <c r="D521" s="332" t="s">
        <v>1642</v>
      </c>
      <c r="E521" s="336" t="s">
        <v>8016</v>
      </c>
    </row>
    <row r="522" spans="1:6" ht="13.5" customHeight="1" outlineLevel="4" x14ac:dyDescent="0.25">
      <c r="A522" s="397" t="s">
        <v>6503</v>
      </c>
      <c r="B522" s="339" t="s">
        <v>7317</v>
      </c>
      <c r="C522" s="339" t="s">
        <v>7317</v>
      </c>
      <c r="D522" s="337" t="s">
        <v>3350</v>
      </c>
      <c r="E522" s="346" t="s">
        <v>8015</v>
      </c>
    </row>
    <row r="523" spans="1:6" ht="13.5" customHeight="1" outlineLevel="2" x14ac:dyDescent="0.25">
      <c r="A523" s="397" t="s">
        <v>8099</v>
      </c>
      <c r="B523" s="339" t="s">
        <v>7316</v>
      </c>
      <c r="C523" s="339" t="s">
        <v>7459</v>
      </c>
      <c r="D523" s="332" t="s">
        <v>1643</v>
      </c>
      <c r="E523" s="335" t="s">
        <v>4133</v>
      </c>
    </row>
    <row r="524" spans="1:6" ht="13.5" customHeight="1" outlineLevel="3" x14ac:dyDescent="0.25">
      <c r="A524" s="397" t="s">
        <v>8099</v>
      </c>
      <c r="B524" s="339" t="s">
        <v>7316</v>
      </c>
      <c r="C524" s="339" t="s">
        <v>7459</v>
      </c>
      <c r="D524" s="332" t="s">
        <v>5122</v>
      </c>
      <c r="E524" s="343" t="s">
        <v>5123</v>
      </c>
    </row>
    <row r="525" spans="1:6" ht="13.5" customHeight="1" outlineLevel="7" x14ac:dyDescent="0.25">
      <c r="A525" s="397" t="s">
        <v>8099</v>
      </c>
      <c r="B525" s="339" t="s">
        <v>7324</v>
      </c>
      <c r="C525" s="339" t="s">
        <v>7324</v>
      </c>
      <c r="D525" s="327" t="s">
        <v>6081</v>
      </c>
      <c r="E525" s="329" t="s">
        <v>6080</v>
      </c>
      <c r="F525" s="323"/>
    </row>
    <row r="526" spans="1:6" ht="13.5" customHeight="1" outlineLevel="4" x14ac:dyDescent="0.25">
      <c r="A526" s="397" t="s">
        <v>8099</v>
      </c>
      <c r="B526" s="339" t="s">
        <v>7316</v>
      </c>
      <c r="C526" s="339" t="s">
        <v>7459</v>
      </c>
      <c r="D526" s="332" t="s">
        <v>1644</v>
      </c>
      <c r="E526" s="349" t="s">
        <v>6256</v>
      </c>
    </row>
    <row r="527" spans="1:6" ht="13.5" customHeight="1" outlineLevel="5" x14ac:dyDescent="0.25">
      <c r="A527" s="397" t="s">
        <v>8099</v>
      </c>
      <c r="B527" s="339" t="s">
        <v>7317</v>
      </c>
      <c r="C527" s="339" t="s">
        <v>7317</v>
      </c>
      <c r="D527" s="337" t="s">
        <v>532</v>
      </c>
      <c r="E527" s="353" t="s">
        <v>7636</v>
      </c>
    </row>
    <row r="528" spans="1:6" ht="13.5" customHeight="1" outlineLevel="5" x14ac:dyDescent="0.25">
      <c r="A528" s="397" t="s">
        <v>8099</v>
      </c>
      <c r="B528" s="339" t="s">
        <v>7316</v>
      </c>
      <c r="C528" s="339" t="s">
        <v>7459</v>
      </c>
      <c r="D528" s="332" t="s">
        <v>6255</v>
      </c>
      <c r="E528" s="350" t="s">
        <v>6257</v>
      </c>
      <c r="F528" s="339" t="s">
        <v>5117</v>
      </c>
    </row>
    <row r="529" spans="1:5" ht="13.5" customHeight="1" outlineLevel="6" x14ac:dyDescent="0.25">
      <c r="A529" s="397" t="s">
        <v>8099</v>
      </c>
      <c r="B529" s="339" t="s">
        <v>7317</v>
      </c>
      <c r="C529" s="339" t="s">
        <v>7317</v>
      </c>
      <c r="D529" s="337" t="s">
        <v>3359</v>
      </c>
      <c r="E529" s="351" t="s">
        <v>7637</v>
      </c>
    </row>
    <row r="530" spans="1:5" ht="13.5" customHeight="1" outlineLevel="6" x14ac:dyDescent="0.25">
      <c r="A530" s="397" t="s">
        <v>8099</v>
      </c>
      <c r="B530" s="339" t="s">
        <v>7317</v>
      </c>
      <c r="C530" s="339" t="s">
        <v>7317</v>
      </c>
      <c r="D530" s="337" t="s">
        <v>2430</v>
      </c>
      <c r="E530" s="351" t="s">
        <v>7638</v>
      </c>
    </row>
    <row r="531" spans="1:5" ht="13.5" customHeight="1" outlineLevel="6" x14ac:dyDescent="0.25">
      <c r="A531" s="397" t="s">
        <v>8099</v>
      </c>
      <c r="B531" s="339" t="s">
        <v>7317</v>
      </c>
      <c r="C531" s="339" t="s">
        <v>7317</v>
      </c>
      <c r="D531" s="337" t="s">
        <v>7083</v>
      </c>
      <c r="E531" s="351" t="s">
        <v>7639</v>
      </c>
    </row>
    <row r="532" spans="1:5" ht="13.5" customHeight="1" outlineLevel="6" x14ac:dyDescent="0.25">
      <c r="A532" s="397" t="s">
        <v>8099</v>
      </c>
      <c r="B532" s="339" t="s">
        <v>7317</v>
      </c>
      <c r="C532" s="339" t="s">
        <v>7317</v>
      </c>
      <c r="D532" s="337" t="s">
        <v>582</v>
      </c>
      <c r="E532" s="351" t="s">
        <v>4743</v>
      </c>
    </row>
    <row r="533" spans="1:5" ht="13.5" customHeight="1" outlineLevel="6" x14ac:dyDescent="0.25">
      <c r="A533" s="397" t="s">
        <v>8099</v>
      </c>
      <c r="B533" s="339" t="s">
        <v>7317</v>
      </c>
      <c r="C533" s="339" t="s">
        <v>7317</v>
      </c>
      <c r="D533" s="337" t="s">
        <v>3089</v>
      </c>
      <c r="E533" s="351" t="s">
        <v>3088</v>
      </c>
    </row>
    <row r="534" spans="1:5" ht="13.5" customHeight="1" outlineLevel="6" x14ac:dyDescent="0.25">
      <c r="A534" s="397" t="s">
        <v>8099</v>
      </c>
      <c r="B534" s="339" t="s">
        <v>7317</v>
      </c>
      <c r="C534" s="339" t="s">
        <v>7317</v>
      </c>
      <c r="D534" s="337" t="s">
        <v>3360</v>
      </c>
      <c r="E534" s="351" t="s">
        <v>3108</v>
      </c>
    </row>
    <row r="535" spans="1:5" ht="13.5" customHeight="1" outlineLevel="6" x14ac:dyDescent="0.25">
      <c r="A535" s="397" t="s">
        <v>8099</v>
      </c>
      <c r="B535" s="339" t="s">
        <v>7317</v>
      </c>
      <c r="C535" s="339" t="s">
        <v>7317</v>
      </c>
      <c r="D535" s="337" t="s">
        <v>3361</v>
      </c>
      <c r="E535" s="351" t="s">
        <v>3107</v>
      </c>
    </row>
    <row r="536" spans="1:5" ht="13.5" customHeight="1" outlineLevel="6" x14ac:dyDescent="0.25">
      <c r="A536" s="397" t="s">
        <v>7891</v>
      </c>
      <c r="B536" s="339" t="s">
        <v>7317</v>
      </c>
      <c r="C536" s="339" t="s">
        <v>7317</v>
      </c>
      <c r="D536" s="337" t="s">
        <v>6575</v>
      </c>
      <c r="E536" s="351" t="s">
        <v>6574</v>
      </c>
    </row>
    <row r="537" spans="1:5" ht="13.5" customHeight="1" outlineLevel="6" x14ac:dyDescent="0.25">
      <c r="A537" s="397" t="s">
        <v>8099</v>
      </c>
      <c r="B537" s="339" t="s">
        <v>7317</v>
      </c>
      <c r="C537" s="339" t="s">
        <v>7317</v>
      </c>
      <c r="D537" s="337" t="s">
        <v>583</v>
      </c>
      <c r="E537" s="351" t="s">
        <v>7640</v>
      </c>
    </row>
    <row r="538" spans="1:5" ht="13.5" customHeight="1" outlineLevel="6" x14ac:dyDescent="0.25">
      <c r="A538" s="397" t="s">
        <v>8099</v>
      </c>
      <c r="B538" s="339" t="s">
        <v>7317</v>
      </c>
      <c r="C538" s="339" t="s">
        <v>7317</v>
      </c>
      <c r="D538" s="337" t="s">
        <v>584</v>
      </c>
      <c r="E538" s="351" t="s">
        <v>3106</v>
      </c>
    </row>
    <row r="539" spans="1:5" ht="13.5" customHeight="1" outlineLevel="6" x14ac:dyDescent="0.25">
      <c r="A539" s="339" t="s">
        <v>8155</v>
      </c>
      <c r="B539" s="339" t="s">
        <v>7317</v>
      </c>
      <c r="C539" s="339" t="s">
        <v>7317</v>
      </c>
      <c r="D539" s="337" t="s">
        <v>7641</v>
      </c>
      <c r="E539" s="351" t="s">
        <v>7642</v>
      </c>
    </row>
    <row r="540" spans="1:5" ht="13.5" customHeight="1" outlineLevel="4" x14ac:dyDescent="0.25">
      <c r="A540" s="397" t="s">
        <v>8099</v>
      </c>
      <c r="B540" s="339" t="s">
        <v>7316</v>
      </c>
      <c r="C540" s="339" t="s">
        <v>7459</v>
      </c>
      <c r="D540" s="332" t="s">
        <v>1645</v>
      </c>
      <c r="E540" s="349" t="s">
        <v>6259</v>
      </c>
    </row>
    <row r="541" spans="1:5" ht="13.5" customHeight="1" outlineLevel="6" x14ac:dyDescent="0.25">
      <c r="A541" s="397" t="s">
        <v>8099</v>
      </c>
      <c r="B541" s="339" t="s">
        <v>7317</v>
      </c>
      <c r="C541" s="339" t="s">
        <v>7317</v>
      </c>
      <c r="D541" s="337" t="s">
        <v>536</v>
      </c>
      <c r="E541" s="353" t="s">
        <v>7643</v>
      </c>
    </row>
    <row r="542" spans="1:5" ht="13.5" customHeight="1" outlineLevel="5" x14ac:dyDescent="0.25">
      <c r="A542" s="397" t="s">
        <v>8099</v>
      </c>
      <c r="B542" s="339" t="s">
        <v>7316</v>
      </c>
      <c r="C542" s="339" t="s">
        <v>7459</v>
      </c>
      <c r="D542" s="332" t="s">
        <v>6258</v>
      </c>
      <c r="E542" s="350" t="s">
        <v>6260</v>
      </c>
    </row>
    <row r="543" spans="1:5" ht="13.5" customHeight="1" outlineLevel="7" x14ac:dyDescent="0.25">
      <c r="A543" s="397" t="s">
        <v>8099</v>
      </c>
      <c r="B543" s="339" t="s">
        <v>7317</v>
      </c>
      <c r="C543" s="339" t="s">
        <v>7317</v>
      </c>
      <c r="D543" s="337" t="s">
        <v>534</v>
      </c>
      <c r="E543" s="351" t="s">
        <v>1287</v>
      </c>
    </row>
    <row r="544" spans="1:5" ht="13.5" customHeight="1" outlineLevel="6" x14ac:dyDescent="0.25">
      <c r="A544" s="397" t="s">
        <v>8099</v>
      </c>
      <c r="B544" s="339" t="s">
        <v>7316</v>
      </c>
      <c r="C544" s="339" t="s">
        <v>7459</v>
      </c>
      <c r="D544" s="332" t="s">
        <v>6035</v>
      </c>
      <c r="E544" s="362" t="s">
        <v>893</v>
      </c>
    </row>
    <row r="545" spans="1:6" ht="13.5" customHeight="1" outlineLevel="7" x14ac:dyDescent="0.25">
      <c r="A545" s="397" t="s">
        <v>8099</v>
      </c>
      <c r="B545" s="339" t="s">
        <v>7317</v>
      </c>
      <c r="C545" s="339" t="s">
        <v>7317</v>
      </c>
      <c r="D545" s="337" t="s">
        <v>3362</v>
      </c>
      <c r="E545" s="363" t="s">
        <v>7644</v>
      </c>
    </row>
    <row r="546" spans="1:6" ht="13.5" customHeight="1" outlineLevel="7" x14ac:dyDescent="0.25">
      <c r="A546" s="397" t="s">
        <v>8099</v>
      </c>
      <c r="B546" s="339" t="s">
        <v>7317</v>
      </c>
      <c r="C546" s="339" t="s">
        <v>7317</v>
      </c>
      <c r="D546" s="337" t="s">
        <v>3947</v>
      </c>
      <c r="E546" s="363" t="s">
        <v>7645</v>
      </c>
    </row>
    <row r="547" spans="1:6" ht="13.5" customHeight="1" outlineLevel="7" x14ac:dyDescent="0.25">
      <c r="A547" s="397" t="s">
        <v>8099</v>
      </c>
      <c r="B547" s="339" t="s">
        <v>7317</v>
      </c>
      <c r="C547" s="339" t="s">
        <v>7317</v>
      </c>
      <c r="D547" s="337" t="s">
        <v>3086</v>
      </c>
      <c r="E547" s="363" t="s">
        <v>1288</v>
      </c>
    </row>
    <row r="548" spans="1:6" ht="13.5" customHeight="1" outlineLevel="7" x14ac:dyDescent="0.25">
      <c r="A548" s="397" t="s">
        <v>8099</v>
      </c>
      <c r="B548" s="339" t="s">
        <v>7317</v>
      </c>
      <c r="C548" s="339" t="s">
        <v>7317</v>
      </c>
      <c r="D548" s="337" t="s">
        <v>585</v>
      </c>
      <c r="E548" s="363" t="s">
        <v>7646</v>
      </c>
    </row>
    <row r="549" spans="1:6" ht="13.5" customHeight="1" outlineLevel="6" x14ac:dyDescent="0.25">
      <c r="A549" s="397" t="s">
        <v>8099</v>
      </c>
      <c r="B549" s="339" t="s">
        <v>7316</v>
      </c>
      <c r="C549" s="339" t="s">
        <v>7459</v>
      </c>
      <c r="D549" s="332" t="s">
        <v>1646</v>
      </c>
      <c r="E549" s="362" t="s">
        <v>4134</v>
      </c>
    </row>
    <row r="550" spans="1:6" ht="13.5" customHeight="1" outlineLevel="7" x14ac:dyDescent="0.25">
      <c r="A550" s="397" t="s">
        <v>8099</v>
      </c>
      <c r="B550" s="339" t="s">
        <v>7317</v>
      </c>
      <c r="C550" s="339" t="s">
        <v>7317</v>
      </c>
      <c r="D550" s="337" t="s">
        <v>533</v>
      </c>
      <c r="E550" s="363" t="s">
        <v>1836</v>
      </c>
    </row>
    <row r="551" spans="1:6" ht="13.5" customHeight="1" outlineLevel="7" x14ac:dyDescent="0.25">
      <c r="A551" s="397" t="s">
        <v>8099</v>
      </c>
      <c r="B551" s="339" t="s">
        <v>7317</v>
      </c>
      <c r="C551" s="339" t="s">
        <v>7317</v>
      </c>
      <c r="D551" s="337" t="s">
        <v>3111</v>
      </c>
      <c r="E551" s="363" t="s">
        <v>7647</v>
      </c>
    </row>
    <row r="552" spans="1:6" ht="13.5" customHeight="1" outlineLevel="7" x14ac:dyDescent="0.25">
      <c r="A552" s="397" t="s">
        <v>7892</v>
      </c>
      <c r="B552" s="339" t="s">
        <v>7317</v>
      </c>
      <c r="C552" s="339" t="s">
        <v>7317</v>
      </c>
      <c r="D552" s="337" t="s">
        <v>3079</v>
      </c>
      <c r="E552" s="363" t="s">
        <v>1286</v>
      </c>
    </row>
    <row r="553" spans="1:6" ht="13.5" customHeight="1" outlineLevel="7" x14ac:dyDescent="0.25">
      <c r="A553" s="397" t="s">
        <v>8099</v>
      </c>
      <c r="B553" s="339" t="s">
        <v>7317</v>
      </c>
      <c r="C553" s="339" t="s">
        <v>7317</v>
      </c>
      <c r="D553" s="337" t="s">
        <v>3363</v>
      </c>
      <c r="E553" s="363" t="s">
        <v>1833</v>
      </c>
    </row>
    <row r="554" spans="1:6" ht="13.5" customHeight="1" outlineLevel="6" x14ac:dyDescent="0.25">
      <c r="A554" s="397" t="s">
        <v>8099</v>
      </c>
      <c r="B554" s="339" t="s">
        <v>7316</v>
      </c>
      <c r="C554" s="339" t="s">
        <v>7459</v>
      </c>
      <c r="D554" s="332" t="s">
        <v>1647</v>
      </c>
      <c r="E554" s="362" t="s">
        <v>3447</v>
      </c>
    </row>
    <row r="555" spans="1:6" ht="13.5" customHeight="1" outlineLevel="7" x14ac:dyDescent="0.25">
      <c r="A555" s="397" t="s">
        <v>8099</v>
      </c>
      <c r="B555" s="339" t="s">
        <v>7317</v>
      </c>
      <c r="C555" s="339" t="s">
        <v>7317</v>
      </c>
      <c r="D555" s="337" t="s">
        <v>3091</v>
      </c>
      <c r="E555" s="363" t="s">
        <v>7648</v>
      </c>
      <c r="F555" s="339" t="s">
        <v>7967</v>
      </c>
    </row>
    <row r="556" spans="1:6" ht="13.5" customHeight="1" outlineLevel="7" x14ac:dyDescent="0.25">
      <c r="A556" s="397" t="s">
        <v>7893</v>
      </c>
      <c r="B556" s="339" t="s">
        <v>7317</v>
      </c>
      <c r="C556" s="339" t="s">
        <v>7317</v>
      </c>
      <c r="D556" s="337" t="s">
        <v>3092</v>
      </c>
      <c r="E556" s="363" t="s">
        <v>3087</v>
      </c>
    </row>
    <row r="557" spans="1:6" ht="13.5" customHeight="1" outlineLevel="7" x14ac:dyDescent="0.25">
      <c r="A557" s="397" t="s">
        <v>7893</v>
      </c>
      <c r="B557" s="339" t="s">
        <v>7317</v>
      </c>
      <c r="C557" s="339" t="s">
        <v>7317</v>
      </c>
      <c r="D557" s="337" t="s">
        <v>3093</v>
      </c>
      <c r="E557" s="363" t="s">
        <v>3090</v>
      </c>
    </row>
    <row r="558" spans="1:6" ht="13.5" customHeight="1" outlineLevel="6" x14ac:dyDescent="0.25">
      <c r="A558" s="397" t="s">
        <v>8099</v>
      </c>
      <c r="B558" s="339" t="s">
        <v>7316</v>
      </c>
      <c r="C558" s="339" t="s">
        <v>7459</v>
      </c>
      <c r="D558" s="332" t="s">
        <v>6036</v>
      </c>
      <c r="E558" s="408" t="s">
        <v>6037</v>
      </c>
    </row>
    <row r="559" spans="1:6" ht="13.5" customHeight="1" outlineLevel="7" x14ac:dyDescent="0.25">
      <c r="A559" s="397" t="s">
        <v>8099</v>
      </c>
      <c r="B559" s="339" t="s">
        <v>7317</v>
      </c>
      <c r="C559" s="339" t="s">
        <v>7317</v>
      </c>
      <c r="D559" s="337" t="s">
        <v>3948</v>
      </c>
      <c r="E559" s="364" t="s">
        <v>6582</v>
      </c>
    </row>
    <row r="560" spans="1:6" ht="13.5" customHeight="1" outlineLevel="7" x14ac:dyDescent="0.25">
      <c r="A560" s="397" t="s">
        <v>8099</v>
      </c>
      <c r="B560" s="339" t="s">
        <v>7317</v>
      </c>
      <c r="C560" s="339" t="s">
        <v>7317</v>
      </c>
      <c r="D560" s="337" t="s">
        <v>3949</v>
      </c>
      <c r="E560" s="363" t="s">
        <v>3112</v>
      </c>
    </row>
    <row r="561" spans="1:6" ht="13.5" customHeight="1" outlineLevel="7" x14ac:dyDescent="0.25">
      <c r="A561" s="397" t="s">
        <v>8099</v>
      </c>
      <c r="B561" s="339" t="s">
        <v>7317</v>
      </c>
      <c r="C561" s="339" t="s">
        <v>7317</v>
      </c>
      <c r="D561" s="337" t="s">
        <v>3080</v>
      </c>
      <c r="E561" s="363" t="s">
        <v>7649</v>
      </c>
      <c r="F561" s="339" t="s">
        <v>7968</v>
      </c>
    </row>
    <row r="562" spans="1:6" ht="13.5" customHeight="1" outlineLevel="7" x14ac:dyDescent="0.25">
      <c r="A562" s="397" t="s">
        <v>8099</v>
      </c>
      <c r="B562" s="339" t="s">
        <v>7317</v>
      </c>
      <c r="C562" s="339" t="s">
        <v>7317</v>
      </c>
      <c r="D562" s="337" t="s">
        <v>586</v>
      </c>
      <c r="E562" s="363" t="s">
        <v>353</v>
      </c>
    </row>
    <row r="563" spans="1:6" ht="13.5" customHeight="1" outlineLevel="7" x14ac:dyDescent="0.25">
      <c r="A563" s="397" t="s">
        <v>8099</v>
      </c>
      <c r="B563" s="339" t="s">
        <v>7317</v>
      </c>
      <c r="C563" s="339" t="s">
        <v>7460</v>
      </c>
      <c r="D563" s="337" t="s">
        <v>4932</v>
      </c>
      <c r="E563" s="363" t="s">
        <v>4931</v>
      </c>
      <c r="F563" s="341"/>
    </row>
    <row r="564" spans="1:6" ht="13.5" customHeight="1" outlineLevel="7" x14ac:dyDescent="0.25">
      <c r="A564" s="397" t="s">
        <v>8099</v>
      </c>
      <c r="B564" s="339" t="s">
        <v>7317</v>
      </c>
      <c r="C564" s="339" t="s">
        <v>7317</v>
      </c>
      <c r="D564" s="337" t="s">
        <v>587</v>
      </c>
      <c r="E564" s="363" t="s">
        <v>7650</v>
      </c>
    </row>
    <row r="565" spans="1:6" ht="13.5" customHeight="1" outlineLevel="7" x14ac:dyDescent="0.25">
      <c r="A565" s="397" t="s">
        <v>8099</v>
      </c>
      <c r="B565" s="339" t="s">
        <v>7317</v>
      </c>
      <c r="C565" s="339" t="s">
        <v>7317</v>
      </c>
      <c r="D565" s="337" t="s">
        <v>535</v>
      </c>
      <c r="E565" s="363" t="s">
        <v>7651</v>
      </c>
      <c r="F565" s="339" t="s">
        <v>7969</v>
      </c>
    </row>
    <row r="566" spans="1:6" ht="13.5" customHeight="1" outlineLevel="7" x14ac:dyDescent="0.25">
      <c r="A566" s="397" t="s">
        <v>8099</v>
      </c>
      <c r="B566" s="339" t="s">
        <v>7317</v>
      </c>
      <c r="C566" s="339" t="s">
        <v>7317</v>
      </c>
      <c r="D566" s="337" t="s">
        <v>588</v>
      </c>
      <c r="E566" s="363" t="s">
        <v>7652</v>
      </c>
    </row>
    <row r="567" spans="1:6" ht="13.5" customHeight="1" outlineLevel="4" x14ac:dyDescent="0.25">
      <c r="A567" s="397" t="s">
        <v>8099</v>
      </c>
      <c r="B567" s="339" t="s">
        <v>7316</v>
      </c>
      <c r="C567" s="339" t="s">
        <v>7459</v>
      </c>
      <c r="D567" s="332" t="s">
        <v>1648</v>
      </c>
      <c r="E567" s="349" t="s">
        <v>6292</v>
      </c>
    </row>
    <row r="568" spans="1:6" ht="13.5" customHeight="1" outlineLevel="5" x14ac:dyDescent="0.25">
      <c r="A568" s="397" t="s">
        <v>8099</v>
      </c>
      <c r="B568" s="339" t="s">
        <v>7317</v>
      </c>
      <c r="C568" s="339" t="s">
        <v>7317</v>
      </c>
      <c r="D568" s="337" t="s">
        <v>3308</v>
      </c>
      <c r="E568" s="353" t="s">
        <v>7653</v>
      </c>
    </row>
    <row r="569" spans="1:6" ht="13.5" customHeight="1" outlineLevel="4" x14ac:dyDescent="0.25">
      <c r="A569" s="397" t="s">
        <v>8099</v>
      </c>
      <c r="B569" s="339" t="s">
        <v>7316</v>
      </c>
      <c r="C569" s="339" t="s">
        <v>7459</v>
      </c>
      <c r="D569" s="332" t="s">
        <v>6296</v>
      </c>
      <c r="E569" s="350" t="s">
        <v>6291</v>
      </c>
    </row>
    <row r="570" spans="1:6" ht="13.5" customHeight="1" outlineLevel="5" x14ac:dyDescent="0.25">
      <c r="A570" s="397" t="s">
        <v>8099</v>
      </c>
      <c r="B570" s="339" t="s">
        <v>7317</v>
      </c>
      <c r="C570" s="339" t="s">
        <v>7317</v>
      </c>
      <c r="D570" s="337" t="s">
        <v>3364</v>
      </c>
      <c r="E570" s="351" t="s">
        <v>7654</v>
      </c>
      <c r="F570" s="339" t="s">
        <v>7957</v>
      </c>
    </row>
    <row r="571" spans="1:6" ht="13.5" customHeight="1" outlineLevel="5" x14ac:dyDescent="0.25">
      <c r="A571" s="397" t="s">
        <v>7894</v>
      </c>
      <c r="B571" s="339" t="s">
        <v>7317</v>
      </c>
      <c r="C571" s="339" t="s">
        <v>7317</v>
      </c>
      <c r="D571" s="337" t="s">
        <v>3366</v>
      </c>
      <c r="E571" s="351" t="s">
        <v>3371</v>
      </c>
    </row>
    <row r="572" spans="1:6" ht="13.5" customHeight="1" outlineLevel="5" x14ac:dyDescent="0.25">
      <c r="A572" s="397" t="s">
        <v>8099</v>
      </c>
      <c r="B572" s="339" t="s">
        <v>7317</v>
      </c>
      <c r="C572" s="339" t="s">
        <v>7317</v>
      </c>
      <c r="D572" s="337" t="s">
        <v>3367</v>
      </c>
      <c r="E572" s="351" t="s">
        <v>7655</v>
      </c>
      <c r="F572" s="339" t="s">
        <v>7958</v>
      </c>
    </row>
    <row r="573" spans="1:6" ht="13.5" customHeight="1" outlineLevel="5" x14ac:dyDescent="0.25">
      <c r="A573" s="397" t="s">
        <v>7894</v>
      </c>
      <c r="B573" s="339" t="s">
        <v>7317</v>
      </c>
      <c r="C573" s="339" t="s">
        <v>7317</v>
      </c>
      <c r="D573" s="337" t="s">
        <v>3378</v>
      </c>
      <c r="E573" s="351" t="s">
        <v>4136</v>
      </c>
    </row>
    <row r="574" spans="1:6" ht="13.5" customHeight="1" outlineLevel="5" x14ac:dyDescent="0.25">
      <c r="A574" s="397" t="s">
        <v>8099</v>
      </c>
      <c r="B574" s="339" t="s">
        <v>7317</v>
      </c>
      <c r="C574" s="339" t="s">
        <v>7317</v>
      </c>
      <c r="D574" s="337" t="s">
        <v>3365</v>
      </c>
      <c r="E574" s="351" t="s">
        <v>7656</v>
      </c>
      <c r="F574" s="339" t="s">
        <v>7959</v>
      </c>
    </row>
    <row r="575" spans="1:6" ht="13.5" customHeight="1" outlineLevel="5" x14ac:dyDescent="0.25">
      <c r="A575" s="397" t="s">
        <v>7895</v>
      </c>
      <c r="B575" s="339" t="s">
        <v>7317</v>
      </c>
      <c r="C575" s="339" t="s">
        <v>7317</v>
      </c>
      <c r="D575" s="337" t="s">
        <v>3310</v>
      </c>
      <c r="E575" s="351" t="s">
        <v>3311</v>
      </c>
    </row>
    <row r="576" spans="1:6" ht="13.5" customHeight="1" outlineLevel="5" x14ac:dyDescent="0.25">
      <c r="A576" s="339" t="s">
        <v>8156</v>
      </c>
      <c r="B576" s="339" t="s">
        <v>7317</v>
      </c>
      <c r="C576" s="339" t="s">
        <v>7317</v>
      </c>
      <c r="D576" s="337" t="s">
        <v>7657</v>
      </c>
      <c r="E576" s="351" t="s">
        <v>7658</v>
      </c>
      <c r="F576" s="339" t="s">
        <v>5875</v>
      </c>
    </row>
    <row r="577" spans="1:6" ht="13.5" customHeight="1" outlineLevel="5" x14ac:dyDescent="0.25">
      <c r="A577" s="397" t="s">
        <v>8099</v>
      </c>
      <c r="B577" s="339" t="s">
        <v>7317</v>
      </c>
      <c r="C577" s="339" t="s">
        <v>7460</v>
      </c>
      <c r="D577" s="337" t="s">
        <v>4885</v>
      </c>
      <c r="E577" s="351" t="s">
        <v>4886</v>
      </c>
      <c r="F577" s="341"/>
    </row>
    <row r="578" spans="1:6" ht="13.5" customHeight="1" outlineLevel="5" x14ac:dyDescent="0.25">
      <c r="A578" s="339" t="s">
        <v>8157</v>
      </c>
      <c r="B578" s="339" t="s">
        <v>7317</v>
      </c>
      <c r="C578" s="339" t="s">
        <v>7317</v>
      </c>
      <c r="D578" s="337" t="s">
        <v>7659</v>
      </c>
      <c r="E578" s="351" t="s">
        <v>7660</v>
      </c>
    </row>
    <row r="579" spans="1:6" ht="13.5" customHeight="1" outlineLevel="4" x14ac:dyDescent="0.25">
      <c r="A579" s="397" t="s">
        <v>8099</v>
      </c>
      <c r="B579" s="339" t="s">
        <v>7316</v>
      </c>
      <c r="C579" s="339" t="s">
        <v>7459</v>
      </c>
      <c r="D579" s="332" t="s">
        <v>1649</v>
      </c>
      <c r="E579" s="349" t="s">
        <v>3959</v>
      </c>
    </row>
    <row r="580" spans="1:6" ht="13.5" customHeight="1" outlineLevel="6" x14ac:dyDescent="0.25">
      <c r="A580" s="397" t="s">
        <v>8099</v>
      </c>
      <c r="B580" s="339" t="s">
        <v>7317</v>
      </c>
      <c r="C580" s="339" t="s">
        <v>7317</v>
      </c>
      <c r="D580" s="337" t="s">
        <v>537</v>
      </c>
      <c r="E580" s="353" t="s">
        <v>593</v>
      </c>
      <c r="F580" s="339" t="s">
        <v>7960</v>
      </c>
    </row>
    <row r="581" spans="1:6" ht="13.5" customHeight="1" outlineLevel="6" x14ac:dyDescent="0.25">
      <c r="A581" s="397" t="s">
        <v>7896</v>
      </c>
      <c r="B581" s="339" t="s">
        <v>7317</v>
      </c>
      <c r="C581" s="339" t="s">
        <v>7317</v>
      </c>
      <c r="D581" s="337" t="s">
        <v>3117</v>
      </c>
      <c r="E581" s="353" t="s">
        <v>3116</v>
      </c>
      <c r="F581" s="339" t="s">
        <v>2431</v>
      </c>
    </row>
    <row r="582" spans="1:6" ht="13.5" customHeight="1" outlineLevel="6" x14ac:dyDescent="0.25">
      <c r="A582" s="397" t="s">
        <v>7897</v>
      </c>
      <c r="B582" s="339" t="s">
        <v>7317</v>
      </c>
      <c r="C582" s="339" t="s">
        <v>7317</v>
      </c>
      <c r="D582" s="337" t="s">
        <v>538</v>
      </c>
      <c r="E582" s="353" t="s">
        <v>3136</v>
      </c>
      <c r="F582" s="339" t="s">
        <v>2434</v>
      </c>
    </row>
    <row r="583" spans="1:6" ht="13.5" customHeight="1" outlineLevel="6" x14ac:dyDescent="0.25">
      <c r="A583" s="397" t="s">
        <v>7898</v>
      </c>
      <c r="B583" s="339" t="s">
        <v>7317</v>
      </c>
      <c r="C583" s="339" t="s">
        <v>7317</v>
      </c>
      <c r="D583" s="337" t="s">
        <v>3113</v>
      </c>
      <c r="E583" s="353" t="s">
        <v>7394</v>
      </c>
    </row>
    <row r="584" spans="1:6" ht="13.5" customHeight="1" outlineLevel="6" x14ac:dyDescent="0.25">
      <c r="A584" s="397" t="s">
        <v>8099</v>
      </c>
      <c r="B584" s="339" t="s">
        <v>7317</v>
      </c>
      <c r="C584" s="339" t="s">
        <v>7317</v>
      </c>
      <c r="D584" s="337" t="s">
        <v>539</v>
      </c>
      <c r="E584" s="353" t="s">
        <v>7663</v>
      </c>
    </row>
    <row r="585" spans="1:6" ht="13.5" customHeight="1" outlineLevel="6" x14ac:dyDescent="0.25">
      <c r="A585" s="397" t="s">
        <v>7899</v>
      </c>
      <c r="B585" s="339" t="s">
        <v>7317</v>
      </c>
      <c r="C585" s="339" t="s">
        <v>7317</v>
      </c>
      <c r="D585" s="337" t="s">
        <v>3125</v>
      </c>
      <c r="E585" s="353" t="s">
        <v>5464</v>
      </c>
      <c r="F585" s="339" t="s">
        <v>7355</v>
      </c>
    </row>
    <row r="586" spans="1:6" ht="13.5" customHeight="1" outlineLevel="6" x14ac:dyDescent="0.25">
      <c r="A586" s="397" t="s">
        <v>8099</v>
      </c>
      <c r="B586" s="339" t="s">
        <v>7317</v>
      </c>
      <c r="C586" s="339" t="s">
        <v>7317</v>
      </c>
      <c r="D586" s="337" t="s">
        <v>2686</v>
      </c>
      <c r="E586" s="353" t="s">
        <v>7665</v>
      </c>
      <c r="F586" s="339" t="s">
        <v>7971</v>
      </c>
    </row>
    <row r="587" spans="1:6" ht="13.5" customHeight="1" outlineLevel="6" x14ac:dyDescent="0.25">
      <c r="A587" s="397" t="s">
        <v>8099</v>
      </c>
      <c r="B587" s="339" t="s">
        <v>7317</v>
      </c>
      <c r="C587" s="339" t="s">
        <v>7317</v>
      </c>
      <c r="D587" s="337" t="s">
        <v>594</v>
      </c>
      <c r="E587" s="353" t="s">
        <v>7666</v>
      </c>
      <c r="F587" s="339" t="s">
        <v>7972</v>
      </c>
    </row>
    <row r="588" spans="1:6" ht="13.5" customHeight="1" outlineLevel="6" x14ac:dyDescent="0.25">
      <c r="A588" s="397" t="s">
        <v>7900</v>
      </c>
      <c r="B588" s="339" t="s">
        <v>7317</v>
      </c>
      <c r="C588" s="339" t="s">
        <v>7317</v>
      </c>
      <c r="D588" s="337" t="s">
        <v>2432</v>
      </c>
      <c r="E588" s="353" t="s">
        <v>2433</v>
      </c>
    </row>
    <row r="589" spans="1:6" ht="13.5" customHeight="1" outlineLevel="6" x14ac:dyDescent="0.25">
      <c r="A589" s="397" t="s">
        <v>7897</v>
      </c>
      <c r="B589" s="339" t="s">
        <v>7317</v>
      </c>
      <c r="C589" s="339" t="s">
        <v>7317</v>
      </c>
      <c r="D589" s="337" t="s">
        <v>4996</v>
      </c>
      <c r="E589" s="353" t="s">
        <v>4781</v>
      </c>
    </row>
    <row r="590" spans="1:6" ht="13.5" customHeight="1" outlineLevel="6" x14ac:dyDescent="0.25">
      <c r="A590" s="397" t="s">
        <v>7901</v>
      </c>
      <c r="B590" s="339" t="s">
        <v>7317</v>
      </c>
      <c r="C590" s="339" t="s">
        <v>7317</v>
      </c>
      <c r="D590" s="337" t="s">
        <v>4994</v>
      </c>
      <c r="E590" s="353" t="s">
        <v>4995</v>
      </c>
    </row>
    <row r="591" spans="1:6" ht="13.5" customHeight="1" outlineLevel="5" x14ac:dyDescent="0.25">
      <c r="A591" s="397" t="s">
        <v>7820</v>
      </c>
      <c r="B591" s="339" t="s">
        <v>7316</v>
      </c>
      <c r="C591" s="339" t="s">
        <v>7459</v>
      </c>
      <c r="D591" s="332" t="s">
        <v>1413</v>
      </c>
      <c r="E591" s="350" t="s">
        <v>4137</v>
      </c>
    </row>
    <row r="592" spans="1:6" ht="13.5" customHeight="1" outlineLevel="6" x14ac:dyDescent="0.25">
      <c r="A592" s="397" t="s">
        <v>7902</v>
      </c>
      <c r="B592" s="339" t="s">
        <v>7317</v>
      </c>
      <c r="C592" s="339" t="s">
        <v>7317</v>
      </c>
      <c r="D592" s="337" t="s">
        <v>5196</v>
      </c>
      <c r="E592" s="351" t="s">
        <v>5478</v>
      </c>
    </row>
    <row r="593" spans="1:6" ht="13.5" customHeight="1" outlineLevel="6" x14ac:dyDescent="0.25">
      <c r="A593" s="397" t="s">
        <v>7903</v>
      </c>
      <c r="B593" s="339" t="s">
        <v>7317</v>
      </c>
      <c r="C593" s="339" t="s">
        <v>7317</v>
      </c>
      <c r="D593" s="337" t="s">
        <v>3950</v>
      </c>
      <c r="E593" s="351" t="s">
        <v>5479</v>
      </c>
    </row>
    <row r="594" spans="1:6" ht="13.5" customHeight="1" outlineLevel="6" x14ac:dyDescent="0.25">
      <c r="A594" s="397" t="s">
        <v>7902</v>
      </c>
      <c r="B594" s="339" t="s">
        <v>7317</v>
      </c>
      <c r="C594" s="339" t="s">
        <v>7317</v>
      </c>
      <c r="D594" s="337" t="s">
        <v>1411</v>
      </c>
      <c r="E594" s="351" t="s">
        <v>1412</v>
      </c>
    </row>
    <row r="595" spans="1:6" ht="13.5" customHeight="1" outlineLevel="6" x14ac:dyDescent="0.25">
      <c r="A595" s="397" t="s">
        <v>7903</v>
      </c>
      <c r="B595" s="339" t="s">
        <v>7317</v>
      </c>
      <c r="C595" s="339" t="s">
        <v>7322</v>
      </c>
      <c r="D595" s="339" t="s">
        <v>5197</v>
      </c>
      <c r="E595" s="351" t="s">
        <v>5198</v>
      </c>
      <c r="F595" s="341"/>
    </row>
    <row r="596" spans="1:6" ht="13.5" customHeight="1" outlineLevel="6" x14ac:dyDescent="0.25">
      <c r="A596" s="397" t="s">
        <v>8099</v>
      </c>
      <c r="B596" s="339" t="s">
        <v>7317</v>
      </c>
      <c r="C596" s="339" t="s">
        <v>7317</v>
      </c>
      <c r="D596" s="337" t="s">
        <v>592</v>
      </c>
      <c r="E596" s="351" t="s">
        <v>7667</v>
      </c>
      <c r="F596" s="339" t="s">
        <v>7973</v>
      </c>
    </row>
    <row r="597" spans="1:6" ht="13.5" customHeight="1" outlineLevel="6" x14ac:dyDescent="0.25">
      <c r="A597" s="397" t="s">
        <v>7902</v>
      </c>
      <c r="B597" s="339" t="s">
        <v>7317</v>
      </c>
      <c r="C597" s="339" t="s">
        <v>7317</v>
      </c>
      <c r="D597" s="337" t="s">
        <v>590</v>
      </c>
      <c r="E597" s="351" t="s">
        <v>3075</v>
      </c>
    </row>
    <row r="598" spans="1:6" ht="13.5" customHeight="1" outlineLevel="6" x14ac:dyDescent="0.25">
      <c r="A598" s="397" t="s">
        <v>7903</v>
      </c>
      <c r="B598" s="339" t="s">
        <v>7317</v>
      </c>
      <c r="C598" s="339" t="s">
        <v>7317</v>
      </c>
      <c r="D598" s="337" t="s">
        <v>591</v>
      </c>
      <c r="E598" s="351" t="s">
        <v>3076</v>
      </c>
    </row>
    <row r="599" spans="1:6" ht="13.5" customHeight="1" outlineLevel="6" x14ac:dyDescent="0.25">
      <c r="A599" s="397" t="s">
        <v>7903</v>
      </c>
      <c r="B599" s="339" t="s">
        <v>7317</v>
      </c>
      <c r="C599" s="339" t="s">
        <v>7317</v>
      </c>
      <c r="D599" s="337" t="s">
        <v>3951</v>
      </c>
      <c r="E599" s="351" t="s">
        <v>3077</v>
      </c>
    </row>
    <row r="600" spans="1:6" ht="13.5" customHeight="1" outlineLevel="4" x14ac:dyDescent="0.25">
      <c r="A600" s="397" t="s">
        <v>8099</v>
      </c>
      <c r="B600" s="339" t="s">
        <v>7316</v>
      </c>
      <c r="C600" s="339" t="s">
        <v>7459</v>
      </c>
      <c r="D600" s="332" t="s">
        <v>1650</v>
      </c>
      <c r="E600" s="349" t="s">
        <v>3115</v>
      </c>
    </row>
    <row r="601" spans="1:6" ht="13.5" customHeight="1" outlineLevel="5" x14ac:dyDescent="0.25">
      <c r="A601" s="397" t="s">
        <v>8099</v>
      </c>
      <c r="B601" s="339" t="s">
        <v>7316</v>
      </c>
      <c r="C601" s="339" t="s">
        <v>7459</v>
      </c>
      <c r="D601" s="332" t="s">
        <v>6335</v>
      </c>
      <c r="E601" s="350" t="s">
        <v>6336</v>
      </c>
    </row>
    <row r="602" spans="1:6" ht="13.5" customHeight="1" outlineLevel="6" x14ac:dyDescent="0.25">
      <c r="A602" s="397" t="s">
        <v>8099</v>
      </c>
      <c r="B602" s="339" t="s">
        <v>7317</v>
      </c>
      <c r="C602" s="339" t="s">
        <v>7317</v>
      </c>
      <c r="D602" s="337" t="s">
        <v>3368</v>
      </c>
      <c r="E602" s="351" t="s">
        <v>7668</v>
      </c>
    </row>
    <row r="603" spans="1:6" ht="13.5" customHeight="1" outlineLevel="6" x14ac:dyDescent="0.25">
      <c r="A603" s="397" t="s">
        <v>8099</v>
      </c>
      <c r="B603" s="339" t="s">
        <v>7317</v>
      </c>
      <c r="C603" s="339" t="s">
        <v>7317</v>
      </c>
      <c r="D603" s="337" t="s">
        <v>3084</v>
      </c>
      <c r="E603" s="351" t="s">
        <v>7669</v>
      </c>
      <c r="F603" s="339" t="s">
        <v>5118</v>
      </c>
    </row>
    <row r="604" spans="1:6" ht="13.5" customHeight="1" outlineLevel="6" x14ac:dyDescent="0.25">
      <c r="A604" s="397" t="s">
        <v>8099</v>
      </c>
      <c r="B604" s="339" t="s">
        <v>7317</v>
      </c>
      <c r="C604" s="339" t="s">
        <v>7317</v>
      </c>
      <c r="D604" s="337" t="s">
        <v>597</v>
      </c>
      <c r="E604" s="351" t="s">
        <v>7670</v>
      </c>
    </row>
    <row r="605" spans="1:6" ht="13.5" customHeight="1" outlineLevel="6" x14ac:dyDescent="0.25">
      <c r="A605" s="397" t="s">
        <v>7904</v>
      </c>
      <c r="B605" s="339" t="s">
        <v>7317</v>
      </c>
      <c r="C605" s="339" t="s">
        <v>7317</v>
      </c>
      <c r="D605" s="337" t="s">
        <v>3369</v>
      </c>
      <c r="E605" s="351" t="s">
        <v>3114</v>
      </c>
    </row>
    <row r="606" spans="1:6" ht="13.5" customHeight="1" outlineLevel="6" x14ac:dyDescent="0.25">
      <c r="A606" s="397" t="s">
        <v>8099</v>
      </c>
      <c r="B606" s="339" t="s">
        <v>7317</v>
      </c>
      <c r="C606" s="339" t="s">
        <v>7317</v>
      </c>
      <c r="D606" s="337" t="s">
        <v>595</v>
      </c>
      <c r="E606" s="351" t="s">
        <v>4387</v>
      </c>
      <c r="F606" s="339" t="s">
        <v>7974</v>
      </c>
    </row>
    <row r="607" spans="1:6" ht="13.5" customHeight="1" outlineLevel="6" x14ac:dyDescent="0.25">
      <c r="A607" s="397" t="s">
        <v>8099</v>
      </c>
      <c r="B607" s="339" t="s">
        <v>7317</v>
      </c>
      <c r="C607" s="339" t="s">
        <v>7317</v>
      </c>
      <c r="D607" s="337" t="s">
        <v>4820</v>
      </c>
      <c r="E607" s="351" t="s">
        <v>7672</v>
      </c>
    </row>
    <row r="608" spans="1:6" ht="13.5" customHeight="1" outlineLevel="6" x14ac:dyDescent="0.25">
      <c r="A608" s="397" t="s">
        <v>8099</v>
      </c>
      <c r="B608" s="339" t="s">
        <v>7317</v>
      </c>
      <c r="C608" s="339" t="s">
        <v>7317</v>
      </c>
      <c r="D608" s="337" t="s">
        <v>3370</v>
      </c>
      <c r="E608" s="351" t="s">
        <v>7673</v>
      </c>
      <c r="F608" s="339" t="s">
        <v>7356</v>
      </c>
    </row>
    <row r="609" spans="1:8" ht="13.5" customHeight="1" outlineLevel="5" x14ac:dyDescent="0.25">
      <c r="A609" s="397" t="s">
        <v>7820</v>
      </c>
      <c r="B609" s="339" t="s">
        <v>7316</v>
      </c>
      <c r="C609" s="339" t="s">
        <v>7459</v>
      </c>
      <c r="D609" s="332" t="s">
        <v>6335</v>
      </c>
      <c r="E609" s="350" t="s">
        <v>6337</v>
      </c>
    </row>
    <row r="610" spans="1:8" ht="13.5" customHeight="1" outlineLevel="6" x14ac:dyDescent="0.25">
      <c r="A610" s="397" t="s">
        <v>8099</v>
      </c>
      <c r="B610" s="339" t="s">
        <v>7317</v>
      </c>
      <c r="C610" s="339" t="s">
        <v>7317</v>
      </c>
      <c r="D610" s="337" t="s">
        <v>596</v>
      </c>
      <c r="E610" s="351" t="s">
        <v>7674</v>
      </c>
      <c r="F610" s="339" t="s">
        <v>7975</v>
      </c>
    </row>
    <row r="611" spans="1:8" ht="13.5" customHeight="1" outlineLevel="6" x14ac:dyDescent="0.25">
      <c r="A611" s="397" t="s">
        <v>7905</v>
      </c>
      <c r="B611" s="339" t="s">
        <v>7317</v>
      </c>
      <c r="C611" s="339" t="s">
        <v>7317</v>
      </c>
      <c r="D611" s="337" t="s">
        <v>3083</v>
      </c>
      <c r="E611" s="351" t="s">
        <v>6334</v>
      </c>
      <c r="H611" s="360"/>
    </row>
    <row r="612" spans="1:8" ht="13.5" customHeight="1" outlineLevel="4" x14ac:dyDescent="0.25">
      <c r="A612" s="397" t="s">
        <v>8099</v>
      </c>
      <c r="B612" s="339" t="s">
        <v>7316</v>
      </c>
      <c r="C612" s="339" t="s">
        <v>7459</v>
      </c>
      <c r="D612" s="332" t="s">
        <v>1651</v>
      </c>
      <c r="E612" s="349" t="s">
        <v>3960</v>
      </c>
    </row>
    <row r="613" spans="1:8" ht="13.5" customHeight="1" outlineLevel="5" x14ac:dyDescent="0.25">
      <c r="A613" s="397" t="s">
        <v>8099</v>
      </c>
      <c r="B613" s="339" t="s">
        <v>7317</v>
      </c>
      <c r="C613" s="339" t="s">
        <v>7317</v>
      </c>
      <c r="D613" s="337" t="s">
        <v>598</v>
      </c>
      <c r="E613" s="353" t="s">
        <v>7675</v>
      </c>
      <c r="F613" s="339" t="s">
        <v>6504</v>
      </c>
    </row>
    <row r="614" spans="1:8" ht="13.5" customHeight="1" outlineLevel="5" x14ac:dyDescent="0.25">
      <c r="A614" s="397" t="s">
        <v>7906</v>
      </c>
      <c r="B614" s="339" t="s">
        <v>7317</v>
      </c>
      <c r="C614" s="339" t="s">
        <v>7317</v>
      </c>
      <c r="D614" s="337" t="s">
        <v>3118</v>
      </c>
      <c r="E614" s="353" t="s">
        <v>3121</v>
      </c>
    </row>
    <row r="615" spans="1:8" ht="13.5" customHeight="1" outlineLevel="5" x14ac:dyDescent="0.25">
      <c r="A615" s="397" t="s">
        <v>8099</v>
      </c>
      <c r="B615" s="339" t="s">
        <v>7317</v>
      </c>
      <c r="C615" s="339" t="s">
        <v>7317</v>
      </c>
      <c r="D615" s="337" t="s">
        <v>599</v>
      </c>
      <c r="E615" s="353" t="s">
        <v>7676</v>
      </c>
      <c r="F615" s="339" t="s">
        <v>7956</v>
      </c>
    </row>
    <row r="616" spans="1:8" ht="13.5" customHeight="1" outlineLevel="5" x14ac:dyDescent="0.25">
      <c r="A616" s="397" t="s">
        <v>8099</v>
      </c>
      <c r="B616" s="339" t="s">
        <v>7317</v>
      </c>
      <c r="C616" s="339" t="s">
        <v>7317</v>
      </c>
      <c r="D616" s="337" t="s">
        <v>3376</v>
      </c>
      <c r="E616" s="353" t="s">
        <v>7677</v>
      </c>
    </row>
    <row r="617" spans="1:8" ht="13.5" customHeight="1" outlineLevel="5" x14ac:dyDescent="0.25">
      <c r="A617" s="397" t="s">
        <v>8099</v>
      </c>
      <c r="B617" s="339" t="s">
        <v>7317</v>
      </c>
      <c r="C617" s="339" t="s">
        <v>7317</v>
      </c>
      <c r="D617" s="337" t="s">
        <v>3373</v>
      </c>
      <c r="E617" s="353" t="s">
        <v>7678</v>
      </c>
    </row>
    <row r="618" spans="1:8" ht="13.5" customHeight="1" outlineLevel="5" x14ac:dyDescent="0.25">
      <c r="A618" s="397" t="s">
        <v>8099</v>
      </c>
      <c r="B618" s="339" t="s">
        <v>7317</v>
      </c>
      <c r="C618" s="339" t="s">
        <v>7317</v>
      </c>
      <c r="D618" s="337" t="s">
        <v>3119</v>
      </c>
      <c r="E618" s="353" t="s">
        <v>7661</v>
      </c>
      <c r="F618" s="339" t="s">
        <v>7970</v>
      </c>
    </row>
    <row r="619" spans="1:8" ht="13.5" customHeight="1" outlineLevel="5" x14ac:dyDescent="0.25">
      <c r="A619" s="397" t="s">
        <v>8099</v>
      </c>
      <c r="B619" s="339" t="s">
        <v>7317</v>
      </c>
      <c r="C619" s="339" t="s">
        <v>7317</v>
      </c>
      <c r="D619" s="337" t="s">
        <v>3374</v>
      </c>
      <c r="E619" s="353" t="s">
        <v>7664</v>
      </c>
      <c r="F619" s="339" t="s">
        <v>7978</v>
      </c>
    </row>
    <row r="620" spans="1:8" ht="13.5" customHeight="1" outlineLevel="5" x14ac:dyDescent="0.25">
      <c r="A620" s="397" t="s">
        <v>8099</v>
      </c>
      <c r="B620" s="339" t="s">
        <v>7317</v>
      </c>
      <c r="C620" s="339" t="s">
        <v>7317</v>
      </c>
      <c r="D620" s="337" t="s">
        <v>3956</v>
      </c>
      <c r="E620" s="353" t="s">
        <v>7679</v>
      </c>
      <c r="F620" s="339" t="s">
        <v>7976</v>
      </c>
    </row>
    <row r="621" spans="1:8" ht="13.5" customHeight="1" outlineLevel="5" x14ac:dyDescent="0.25">
      <c r="A621" s="397" t="s">
        <v>8099</v>
      </c>
      <c r="B621" s="339" t="s">
        <v>7317</v>
      </c>
      <c r="C621" s="339" t="s">
        <v>7317</v>
      </c>
      <c r="D621" s="337" t="s">
        <v>3375</v>
      </c>
      <c r="E621" s="353" t="s">
        <v>7680</v>
      </c>
      <c r="F621" s="339" t="s">
        <v>7977</v>
      </c>
    </row>
    <row r="622" spans="1:8" ht="13.5" customHeight="1" outlineLevel="5" x14ac:dyDescent="0.25">
      <c r="A622" s="397" t="s">
        <v>7907</v>
      </c>
      <c r="B622" s="339" t="s">
        <v>7318</v>
      </c>
      <c r="C622" s="339" t="s">
        <v>7318</v>
      </c>
      <c r="D622" s="337" t="s">
        <v>4468</v>
      </c>
      <c r="E622" s="353" t="s">
        <v>2838</v>
      </c>
    </row>
    <row r="623" spans="1:8" ht="13.5" customHeight="1" outlineLevel="5" x14ac:dyDescent="0.25">
      <c r="A623" s="397" t="s">
        <v>8099</v>
      </c>
      <c r="B623" s="339" t="s">
        <v>7317</v>
      </c>
      <c r="C623" s="339" t="s">
        <v>7317</v>
      </c>
      <c r="D623" s="337" t="s">
        <v>3377</v>
      </c>
      <c r="E623" s="353" t="s">
        <v>7682</v>
      </c>
      <c r="F623" s="339" t="s">
        <v>7979</v>
      </c>
    </row>
    <row r="624" spans="1:8" ht="13.5" customHeight="1" outlineLevel="5" x14ac:dyDescent="0.25">
      <c r="A624" s="397" t="s">
        <v>8099</v>
      </c>
      <c r="B624" s="339" t="s">
        <v>7317</v>
      </c>
      <c r="C624" s="339" t="s">
        <v>7317</v>
      </c>
      <c r="D624" s="337" t="s">
        <v>4138</v>
      </c>
      <c r="E624" s="353" t="s">
        <v>7681</v>
      </c>
      <c r="F624" s="339" t="s">
        <v>7980</v>
      </c>
    </row>
    <row r="625" spans="1:6" ht="13.5" customHeight="1" outlineLevel="5" x14ac:dyDescent="0.25">
      <c r="A625" s="397" t="s">
        <v>7907</v>
      </c>
      <c r="B625" s="339" t="s">
        <v>7318</v>
      </c>
      <c r="C625" s="339" t="s">
        <v>7318</v>
      </c>
      <c r="D625" s="337" t="s">
        <v>4752</v>
      </c>
      <c r="E625" s="353" t="s">
        <v>4753</v>
      </c>
    </row>
    <row r="626" spans="1:6" ht="13.5" customHeight="1" outlineLevel="5" x14ac:dyDescent="0.25">
      <c r="A626" s="397" t="s">
        <v>8099</v>
      </c>
      <c r="B626" s="339" t="s">
        <v>7317</v>
      </c>
      <c r="C626" s="339" t="s">
        <v>7317</v>
      </c>
      <c r="D626" s="337" t="s">
        <v>4810</v>
      </c>
      <c r="E626" s="353" t="s">
        <v>7683</v>
      </c>
      <c r="F626" s="422" t="s">
        <v>7981</v>
      </c>
    </row>
    <row r="627" spans="1:6" ht="13.5" customHeight="1" outlineLevel="5" x14ac:dyDescent="0.25">
      <c r="A627" s="397" t="s">
        <v>8099</v>
      </c>
      <c r="B627" s="339" t="s">
        <v>7317</v>
      </c>
      <c r="C627" s="339" t="s">
        <v>7460</v>
      </c>
      <c r="D627" s="337" t="s">
        <v>4893</v>
      </c>
      <c r="E627" s="353" t="s">
        <v>4894</v>
      </c>
      <c r="F627" s="341"/>
    </row>
    <row r="628" spans="1:6" ht="13.5" customHeight="1" outlineLevel="5" x14ac:dyDescent="0.25">
      <c r="A628" s="397" t="s">
        <v>8099</v>
      </c>
      <c r="B628" s="339" t="s">
        <v>7317</v>
      </c>
      <c r="C628" s="339" t="s">
        <v>7460</v>
      </c>
      <c r="D628" s="337" t="s">
        <v>4895</v>
      </c>
      <c r="E628" s="353" t="s">
        <v>4896</v>
      </c>
      <c r="F628" s="341"/>
    </row>
    <row r="629" spans="1:6" ht="13.5" customHeight="1" outlineLevel="5" x14ac:dyDescent="0.25">
      <c r="A629" s="397" t="s">
        <v>8099</v>
      </c>
      <c r="B629" s="339" t="s">
        <v>7317</v>
      </c>
      <c r="C629" s="339" t="s">
        <v>7460</v>
      </c>
      <c r="D629" s="337" t="s">
        <v>4897</v>
      </c>
      <c r="E629" s="353" t="s">
        <v>4898</v>
      </c>
      <c r="F629" s="341"/>
    </row>
    <row r="630" spans="1:6" ht="13.5" customHeight="1" outlineLevel="5" x14ac:dyDescent="0.25">
      <c r="A630" s="397" t="s">
        <v>8099</v>
      </c>
      <c r="B630" s="339" t="s">
        <v>7317</v>
      </c>
      <c r="C630" s="339" t="s">
        <v>7460</v>
      </c>
      <c r="D630" s="337" t="s">
        <v>4899</v>
      </c>
      <c r="E630" s="353" t="s">
        <v>4900</v>
      </c>
      <c r="F630" s="341"/>
    </row>
    <row r="631" spans="1:6" ht="13.5" customHeight="1" outlineLevel="5" x14ac:dyDescent="0.25">
      <c r="A631" s="397" t="s">
        <v>8099</v>
      </c>
      <c r="B631" s="339" t="s">
        <v>7317</v>
      </c>
      <c r="C631" s="339" t="s">
        <v>7460</v>
      </c>
      <c r="D631" s="337" t="s">
        <v>4901</v>
      </c>
      <c r="E631" s="353" t="s">
        <v>4902</v>
      </c>
      <c r="F631" s="341"/>
    </row>
    <row r="632" spans="1:6" ht="13.5" customHeight="1" outlineLevel="5" x14ac:dyDescent="0.25">
      <c r="A632" s="397" t="s">
        <v>8099</v>
      </c>
      <c r="B632" s="339" t="s">
        <v>7317</v>
      </c>
      <c r="C632" s="339" t="s">
        <v>7460</v>
      </c>
      <c r="D632" s="337" t="s">
        <v>4903</v>
      </c>
      <c r="E632" s="353" t="s">
        <v>4904</v>
      </c>
      <c r="F632" s="341"/>
    </row>
    <row r="633" spans="1:6" ht="13.5" customHeight="1" outlineLevel="5" x14ac:dyDescent="0.25">
      <c r="A633" s="397" t="s">
        <v>7908</v>
      </c>
      <c r="B633" s="339" t="s">
        <v>7317</v>
      </c>
      <c r="C633" s="339" t="s">
        <v>7317</v>
      </c>
      <c r="D633" s="337" t="s">
        <v>4920</v>
      </c>
      <c r="E633" s="353" t="s">
        <v>4919</v>
      </c>
    </row>
    <row r="634" spans="1:6" ht="13.5" customHeight="1" outlineLevel="4" x14ac:dyDescent="0.25">
      <c r="A634" s="397" t="s">
        <v>8099</v>
      </c>
      <c r="B634" s="339" t="s">
        <v>7316</v>
      </c>
      <c r="C634" s="339" t="s">
        <v>7459</v>
      </c>
      <c r="D634" s="332" t="s">
        <v>1652</v>
      </c>
      <c r="E634" s="349" t="s">
        <v>3095</v>
      </c>
    </row>
    <row r="635" spans="1:6" ht="13.5" customHeight="1" outlineLevel="5" x14ac:dyDescent="0.25">
      <c r="A635" s="397" t="s">
        <v>8099</v>
      </c>
      <c r="B635" s="339" t="s">
        <v>7316</v>
      </c>
      <c r="C635" s="339" t="s">
        <v>7459</v>
      </c>
      <c r="D635" s="332" t="s">
        <v>6024</v>
      </c>
      <c r="E635" s="350" t="s">
        <v>5898</v>
      </c>
    </row>
    <row r="636" spans="1:6" ht="13.5" customHeight="1" outlineLevel="6" x14ac:dyDescent="0.25">
      <c r="A636" s="397" t="s">
        <v>8099</v>
      </c>
      <c r="B636" s="339" t="s">
        <v>7317</v>
      </c>
      <c r="C636" s="339" t="s">
        <v>7317</v>
      </c>
      <c r="D636" s="337" t="s">
        <v>600</v>
      </c>
      <c r="E636" s="351" t="s">
        <v>7684</v>
      </c>
      <c r="F636" s="339" t="s">
        <v>8090</v>
      </c>
    </row>
    <row r="637" spans="1:6" ht="13.5" customHeight="1" outlineLevel="6" x14ac:dyDescent="0.25">
      <c r="A637" s="397" t="s">
        <v>8099</v>
      </c>
      <c r="B637" s="339" t="s">
        <v>7317</v>
      </c>
      <c r="C637" s="339" t="s">
        <v>7317</v>
      </c>
      <c r="D637" s="337" t="s">
        <v>4907</v>
      </c>
      <c r="E637" s="351" t="s">
        <v>7685</v>
      </c>
    </row>
    <row r="638" spans="1:6" ht="13.5" customHeight="1" outlineLevel="6" x14ac:dyDescent="0.25">
      <c r="A638" s="397" t="s">
        <v>8099</v>
      </c>
      <c r="B638" s="339" t="s">
        <v>7317</v>
      </c>
      <c r="C638" s="339" t="s">
        <v>7317</v>
      </c>
      <c r="D638" s="337" t="s">
        <v>540</v>
      </c>
      <c r="E638" s="351" t="s">
        <v>7686</v>
      </c>
    </row>
    <row r="639" spans="1:6" ht="13.5" customHeight="1" outlineLevel="6" x14ac:dyDescent="0.25">
      <c r="A639" s="397" t="s">
        <v>8099</v>
      </c>
      <c r="B639" s="339" t="s">
        <v>7317</v>
      </c>
      <c r="C639" s="339" t="s">
        <v>7317</v>
      </c>
      <c r="D639" s="337" t="s">
        <v>6261</v>
      </c>
      <c r="E639" s="351" t="s">
        <v>7954</v>
      </c>
      <c r="F639" s="339" t="s">
        <v>7953</v>
      </c>
    </row>
    <row r="640" spans="1:6" ht="13.5" customHeight="1" outlineLevel="6" x14ac:dyDescent="0.25">
      <c r="A640" s="397" t="s">
        <v>8099</v>
      </c>
      <c r="B640" s="339" t="s">
        <v>7317</v>
      </c>
      <c r="C640" s="339" t="s">
        <v>7317</v>
      </c>
      <c r="D640" s="337" t="s">
        <v>3957</v>
      </c>
      <c r="E640" s="351" t="s">
        <v>7687</v>
      </c>
      <c r="F640" s="339" t="s">
        <v>2426</v>
      </c>
    </row>
    <row r="641" spans="1:6" ht="13.5" customHeight="1" outlineLevel="6" x14ac:dyDescent="0.25">
      <c r="A641" s="397" t="s">
        <v>8099</v>
      </c>
      <c r="B641" s="339" t="s">
        <v>7317</v>
      </c>
      <c r="C641" s="339" t="s">
        <v>7317</v>
      </c>
      <c r="D641" s="337" t="s">
        <v>3127</v>
      </c>
      <c r="E641" s="351" t="s">
        <v>3094</v>
      </c>
      <c r="F641" s="339" t="s">
        <v>8091</v>
      </c>
    </row>
    <row r="642" spans="1:6" ht="13.5" customHeight="1" outlineLevel="6" x14ac:dyDescent="0.25">
      <c r="A642" s="397" t="s">
        <v>7909</v>
      </c>
      <c r="B642" s="339" t="s">
        <v>7317</v>
      </c>
      <c r="C642" s="339" t="s">
        <v>7317</v>
      </c>
      <c r="D642" s="337" t="s">
        <v>4905</v>
      </c>
      <c r="E642" s="351" t="s">
        <v>4906</v>
      </c>
    </row>
    <row r="643" spans="1:6" ht="13.5" customHeight="1" outlineLevel="6" x14ac:dyDescent="0.25">
      <c r="A643" s="339" t="s">
        <v>8158</v>
      </c>
      <c r="B643" s="339" t="s">
        <v>7317</v>
      </c>
      <c r="C643" s="339" t="s">
        <v>7317</v>
      </c>
      <c r="D643" s="337" t="s">
        <v>7689</v>
      </c>
      <c r="E643" s="351" t="s">
        <v>4389</v>
      </c>
    </row>
    <row r="644" spans="1:6" ht="13.5" customHeight="1" outlineLevel="5" x14ac:dyDescent="0.25">
      <c r="A644" s="397" t="s">
        <v>8099</v>
      </c>
      <c r="B644" s="339" t="s">
        <v>7316</v>
      </c>
      <c r="C644" s="339" t="s">
        <v>7459</v>
      </c>
      <c r="D644" s="332" t="s">
        <v>6025</v>
      </c>
      <c r="E644" s="350" t="s">
        <v>6026</v>
      </c>
    </row>
    <row r="645" spans="1:6" ht="13.5" customHeight="1" outlineLevel="6" x14ac:dyDescent="0.25">
      <c r="A645" s="397" t="s">
        <v>8099</v>
      </c>
      <c r="B645" s="339" t="s">
        <v>7317</v>
      </c>
      <c r="C645" s="339" t="s">
        <v>7317</v>
      </c>
      <c r="D645" s="337" t="s">
        <v>3099</v>
      </c>
      <c r="E645" s="351" t="s">
        <v>7690</v>
      </c>
    </row>
    <row r="646" spans="1:6" ht="13.5" customHeight="1" outlineLevel="6" x14ac:dyDescent="0.25">
      <c r="A646" s="397" t="s">
        <v>8099</v>
      </c>
      <c r="B646" s="339" t="s">
        <v>7317</v>
      </c>
      <c r="C646" s="339" t="s">
        <v>7317</v>
      </c>
      <c r="D646" s="337" t="s">
        <v>5458</v>
      </c>
      <c r="E646" s="351" t="s">
        <v>7691</v>
      </c>
    </row>
    <row r="647" spans="1:6" ht="13.5" customHeight="1" outlineLevel="6" x14ac:dyDescent="0.25">
      <c r="A647" s="397" t="s">
        <v>8099</v>
      </c>
      <c r="B647" s="339" t="s">
        <v>7317</v>
      </c>
      <c r="C647" s="339" t="s">
        <v>7317</v>
      </c>
      <c r="D647" s="337" t="s">
        <v>3100</v>
      </c>
      <c r="E647" s="351" t="s">
        <v>7692</v>
      </c>
    </row>
    <row r="648" spans="1:6" ht="13.5" customHeight="1" outlineLevel="6" x14ac:dyDescent="0.25">
      <c r="A648" s="397" t="s">
        <v>8099</v>
      </c>
      <c r="B648" s="339" t="s">
        <v>7317</v>
      </c>
      <c r="C648" s="339" t="s">
        <v>7317</v>
      </c>
      <c r="D648" s="337" t="s">
        <v>5483</v>
      </c>
      <c r="E648" s="351" t="s">
        <v>7952</v>
      </c>
      <c r="F648" s="339" t="s">
        <v>7951</v>
      </c>
    </row>
    <row r="649" spans="1:6" ht="15" outlineLevel="6" x14ac:dyDescent="0.25">
      <c r="A649" s="397" t="s">
        <v>8099</v>
      </c>
      <c r="B649" s="339" t="s">
        <v>7317</v>
      </c>
      <c r="C649" s="339" t="s">
        <v>7317</v>
      </c>
      <c r="D649" s="337" t="s">
        <v>3953</v>
      </c>
      <c r="E649" s="351" t="s">
        <v>7693</v>
      </c>
    </row>
    <row r="650" spans="1:6" ht="15" outlineLevel="6" x14ac:dyDescent="0.25">
      <c r="A650" s="397" t="s">
        <v>8099</v>
      </c>
      <c r="B650" s="339" t="s">
        <v>7317</v>
      </c>
      <c r="C650" s="339" t="s">
        <v>7317</v>
      </c>
      <c r="D650" s="337" t="s">
        <v>3098</v>
      </c>
      <c r="E650" s="351" t="s">
        <v>7688</v>
      </c>
    </row>
    <row r="651" spans="1:6" ht="13.5" customHeight="1" outlineLevel="5" x14ac:dyDescent="0.25">
      <c r="A651" s="397" t="s">
        <v>8099</v>
      </c>
      <c r="B651" s="339" t="s">
        <v>7316</v>
      </c>
      <c r="C651" s="339" t="s">
        <v>7459</v>
      </c>
      <c r="D651" s="332" t="s">
        <v>6028</v>
      </c>
      <c r="E651" s="350" t="s">
        <v>6027</v>
      </c>
    </row>
    <row r="652" spans="1:6" ht="13.5" customHeight="1" outlineLevel="6" x14ac:dyDescent="0.25">
      <c r="A652" s="397" t="s">
        <v>8099</v>
      </c>
      <c r="B652" s="339" t="s">
        <v>7317</v>
      </c>
      <c r="C652" s="339" t="s">
        <v>7317</v>
      </c>
      <c r="D652" s="337" t="s">
        <v>3129</v>
      </c>
      <c r="E652" s="351" t="s">
        <v>7694</v>
      </c>
    </row>
    <row r="653" spans="1:6" ht="13.5" customHeight="1" outlineLevel="6" x14ac:dyDescent="0.25">
      <c r="A653" s="397" t="s">
        <v>7910</v>
      </c>
      <c r="B653" s="339" t="s">
        <v>7317</v>
      </c>
      <c r="C653" s="339" t="s">
        <v>7317</v>
      </c>
      <c r="D653" s="337" t="s">
        <v>4690</v>
      </c>
      <c r="E653" s="351" t="s">
        <v>4691</v>
      </c>
    </row>
    <row r="654" spans="1:6" ht="13.5" customHeight="1" outlineLevel="6" x14ac:dyDescent="0.25">
      <c r="A654" s="397" t="s">
        <v>7911</v>
      </c>
      <c r="B654" s="339" t="s">
        <v>7317</v>
      </c>
      <c r="C654" s="339" t="s">
        <v>7317</v>
      </c>
      <c r="D654" s="337" t="s">
        <v>3128</v>
      </c>
      <c r="E654" s="351" t="s">
        <v>3131</v>
      </c>
    </row>
    <row r="655" spans="1:6" ht="13.5" customHeight="1" outlineLevel="6" x14ac:dyDescent="0.25">
      <c r="A655" s="397" t="s">
        <v>8099</v>
      </c>
      <c r="B655" s="339" t="s">
        <v>7317</v>
      </c>
      <c r="C655" s="339" t="s">
        <v>7317</v>
      </c>
      <c r="D655" s="337" t="s">
        <v>3133</v>
      </c>
      <c r="E655" s="351" t="s">
        <v>7696</v>
      </c>
    </row>
    <row r="656" spans="1:6" ht="13.5" customHeight="1" outlineLevel="6" x14ac:dyDescent="0.25">
      <c r="A656" s="397" t="s">
        <v>8099</v>
      </c>
      <c r="B656" s="339" t="s">
        <v>7317</v>
      </c>
      <c r="C656" s="339" t="s">
        <v>7317</v>
      </c>
      <c r="D656" s="337" t="s">
        <v>3134</v>
      </c>
      <c r="E656" s="351" t="s">
        <v>7695</v>
      </c>
      <c r="F656" s="339" t="s">
        <v>5477</v>
      </c>
    </row>
    <row r="657" spans="1:8" ht="13.5" customHeight="1" outlineLevel="6" x14ac:dyDescent="0.25">
      <c r="A657" s="397" t="s">
        <v>6503</v>
      </c>
      <c r="B657" s="339" t="s">
        <v>7317</v>
      </c>
      <c r="C657" s="339" t="s">
        <v>7317</v>
      </c>
      <c r="D657" s="337" t="s">
        <v>8018</v>
      </c>
      <c r="E657" s="351" t="s">
        <v>8019</v>
      </c>
    </row>
    <row r="658" spans="1:8" ht="13.5" customHeight="1" outlineLevel="4" x14ac:dyDescent="0.25">
      <c r="A658" s="397" t="s">
        <v>8099</v>
      </c>
      <c r="B658" s="339" t="s">
        <v>7316</v>
      </c>
      <c r="C658" s="339" t="s">
        <v>7459</v>
      </c>
      <c r="D658" s="332" t="s">
        <v>1653</v>
      </c>
      <c r="E658" s="349" t="s">
        <v>3961</v>
      </c>
    </row>
    <row r="659" spans="1:8" ht="13.5" customHeight="1" outlineLevel="5" x14ac:dyDescent="0.25">
      <c r="A659" s="397" t="s">
        <v>8099</v>
      </c>
      <c r="B659" s="339" t="s">
        <v>7317</v>
      </c>
      <c r="C659" s="339" t="s">
        <v>7317</v>
      </c>
      <c r="D659" s="337" t="s">
        <v>602</v>
      </c>
      <c r="E659" s="353" t="s">
        <v>3135</v>
      </c>
    </row>
    <row r="660" spans="1:8" ht="13.5" customHeight="1" outlineLevel="5" x14ac:dyDescent="0.25">
      <c r="A660" s="397" t="s">
        <v>7912</v>
      </c>
      <c r="B660" s="339" t="s">
        <v>7317</v>
      </c>
      <c r="C660" s="339" t="s">
        <v>7317</v>
      </c>
      <c r="D660" s="337" t="s">
        <v>3137</v>
      </c>
      <c r="E660" s="353" t="s">
        <v>4910</v>
      </c>
    </row>
    <row r="661" spans="1:8" ht="13.5" customHeight="1" outlineLevel="5" x14ac:dyDescent="0.25">
      <c r="A661" s="397" t="s">
        <v>8099</v>
      </c>
      <c r="B661" s="339" t="s">
        <v>7317</v>
      </c>
      <c r="C661" s="339" t="s">
        <v>7317</v>
      </c>
      <c r="D661" s="337" t="s">
        <v>6524</v>
      </c>
      <c r="E661" s="353" t="s">
        <v>7662</v>
      </c>
      <c r="F661" s="339" t="s">
        <v>7955</v>
      </c>
    </row>
    <row r="662" spans="1:8" ht="13.5" customHeight="1" outlineLevel="5" x14ac:dyDescent="0.25">
      <c r="A662" s="397" t="s">
        <v>7912</v>
      </c>
      <c r="B662" s="339" t="s">
        <v>7317</v>
      </c>
      <c r="C662" s="339" t="s">
        <v>7317</v>
      </c>
      <c r="D662" s="337" t="s">
        <v>603</v>
      </c>
      <c r="E662" s="353" t="s">
        <v>4911</v>
      </c>
    </row>
    <row r="663" spans="1:8" ht="13.5" customHeight="1" outlineLevel="5" x14ac:dyDescent="0.25">
      <c r="A663" s="397" t="s">
        <v>7912</v>
      </c>
      <c r="B663" s="339" t="s">
        <v>7317</v>
      </c>
      <c r="C663" s="339" t="s">
        <v>7317</v>
      </c>
      <c r="D663" s="337" t="s">
        <v>601</v>
      </c>
      <c r="E663" s="353" t="s">
        <v>346</v>
      </c>
    </row>
    <row r="664" spans="1:8" ht="13.5" customHeight="1" outlineLevel="5" x14ac:dyDescent="0.25">
      <c r="A664" s="397" t="s">
        <v>7912</v>
      </c>
      <c r="B664" s="339" t="s">
        <v>7317</v>
      </c>
      <c r="C664" s="339" t="s">
        <v>7317</v>
      </c>
      <c r="D664" s="337" t="s">
        <v>3138</v>
      </c>
      <c r="E664" s="353" t="s">
        <v>3139</v>
      </c>
    </row>
    <row r="665" spans="1:8" ht="13.5" customHeight="1" outlineLevel="5" x14ac:dyDescent="0.25">
      <c r="A665" s="397" t="s">
        <v>8099</v>
      </c>
      <c r="B665" s="339" t="s">
        <v>7317</v>
      </c>
      <c r="C665" s="339" t="s">
        <v>7460</v>
      </c>
      <c r="D665" s="337" t="s">
        <v>4913</v>
      </c>
      <c r="E665" s="353" t="s">
        <v>4914</v>
      </c>
      <c r="F665" s="341"/>
    </row>
    <row r="666" spans="1:8" ht="13.5" customHeight="1" outlineLevel="5" x14ac:dyDescent="0.25">
      <c r="A666" s="339" t="s">
        <v>8159</v>
      </c>
      <c r="B666" s="339" t="s">
        <v>7317</v>
      </c>
      <c r="C666" s="339" t="s">
        <v>7317</v>
      </c>
      <c r="D666" s="339" t="s">
        <v>4815</v>
      </c>
      <c r="E666" s="353" t="s">
        <v>348</v>
      </c>
    </row>
    <row r="667" spans="1:8" ht="13.5" customHeight="1" outlineLevel="5" x14ac:dyDescent="0.25">
      <c r="A667" s="397" t="s">
        <v>7912</v>
      </c>
      <c r="B667" s="339" t="s">
        <v>7317</v>
      </c>
      <c r="C667" s="339" t="s">
        <v>7317</v>
      </c>
      <c r="D667" s="337" t="s">
        <v>541</v>
      </c>
      <c r="E667" s="357" t="s">
        <v>6207</v>
      </c>
    </row>
    <row r="668" spans="1:8" ht="13.5" customHeight="1" outlineLevel="5" x14ac:dyDescent="0.25">
      <c r="A668" s="397" t="s">
        <v>8099</v>
      </c>
      <c r="B668" s="339" t="s">
        <v>7317</v>
      </c>
      <c r="C668" s="339" t="s">
        <v>7460</v>
      </c>
      <c r="D668" s="337" t="s">
        <v>4912</v>
      </c>
      <c r="E668" s="353" t="s">
        <v>4909</v>
      </c>
      <c r="F668" s="341"/>
    </row>
    <row r="669" spans="1:8" ht="13.5" customHeight="1" outlineLevel="5" x14ac:dyDescent="0.25">
      <c r="A669" s="397" t="s">
        <v>7912</v>
      </c>
      <c r="B669" s="339" t="s">
        <v>7317</v>
      </c>
      <c r="C669" s="339" t="s">
        <v>7322</v>
      </c>
      <c r="D669" s="337" t="s">
        <v>4915</v>
      </c>
      <c r="E669" s="353" t="s">
        <v>4916</v>
      </c>
      <c r="F669" s="341"/>
    </row>
    <row r="670" spans="1:8" ht="13.5" customHeight="1" outlineLevel="4" x14ac:dyDescent="0.25">
      <c r="A670" s="397" t="s">
        <v>8099</v>
      </c>
      <c r="B670" s="339" t="s">
        <v>7316</v>
      </c>
      <c r="C670" s="339" t="s">
        <v>7459</v>
      </c>
      <c r="D670" s="332" t="s">
        <v>1654</v>
      </c>
      <c r="E670" s="349" t="s">
        <v>4140</v>
      </c>
    </row>
    <row r="671" spans="1:8" ht="13.5" customHeight="1" outlineLevel="5" x14ac:dyDescent="0.25">
      <c r="A671" s="397" t="s">
        <v>8099</v>
      </c>
      <c r="B671" s="339" t="s">
        <v>7317</v>
      </c>
      <c r="C671" s="339" t="s">
        <v>7317</v>
      </c>
      <c r="D671" s="337" t="s">
        <v>605</v>
      </c>
      <c r="E671" s="353" t="s">
        <v>1211</v>
      </c>
      <c r="H671" s="360"/>
    </row>
    <row r="672" spans="1:8" ht="13.5" customHeight="1" outlineLevel="5" x14ac:dyDescent="0.25">
      <c r="A672" s="397" t="s">
        <v>8099</v>
      </c>
      <c r="B672" s="339" t="s">
        <v>7317</v>
      </c>
      <c r="C672" s="339" t="s">
        <v>7317</v>
      </c>
      <c r="D672" s="337" t="s">
        <v>542</v>
      </c>
      <c r="E672" s="353" t="s">
        <v>7698</v>
      </c>
      <c r="H672" s="360"/>
    </row>
    <row r="673" spans="1:10" ht="13.5" customHeight="1" outlineLevel="5" x14ac:dyDescent="0.25">
      <c r="A673" s="397" t="s">
        <v>8099</v>
      </c>
      <c r="B673" s="339" t="s">
        <v>7317</v>
      </c>
      <c r="C673" s="339" t="s">
        <v>7317</v>
      </c>
      <c r="D673" s="337" t="s">
        <v>543</v>
      </c>
      <c r="E673" s="353" t="s">
        <v>7699</v>
      </c>
      <c r="H673" s="360"/>
      <c r="J673" s="340"/>
    </row>
    <row r="674" spans="1:10" ht="13.5" customHeight="1" outlineLevel="5" x14ac:dyDescent="0.25">
      <c r="A674" s="397" t="s">
        <v>6503</v>
      </c>
      <c r="B674" s="339" t="s">
        <v>7317</v>
      </c>
      <c r="C674" s="339" t="s">
        <v>7317</v>
      </c>
      <c r="D674" s="337" t="s">
        <v>8020</v>
      </c>
      <c r="E674" s="353" t="s">
        <v>8021</v>
      </c>
      <c r="H674" s="360"/>
      <c r="J674" s="340"/>
    </row>
    <row r="675" spans="1:10" ht="13.5" customHeight="1" outlineLevel="5" x14ac:dyDescent="0.25">
      <c r="A675" s="397" t="s">
        <v>6503</v>
      </c>
      <c r="B675" s="339" t="s">
        <v>7317</v>
      </c>
      <c r="C675" s="339" t="s">
        <v>7317</v>
      </c>
      <c r="D675" s="337" t="s">
        <v>8022</v>
      </c>
      <c r="E675" s="353" t="s">
        <v>8023</v>
      </c>
      <c r="H675" s="360"/>
      <c r="J675" s="340"/>
    </row>
    <row r="676" spans="1:10" ht="13.5" customHeight="1" outlineLevel="5" x14ac:dyDescent="0.25">
      <c r="A676" s="397" t="s">
        <v>7902</v>
      </c>
      <c r="B676" s="339" t="s">
        <v>7317</v>
      </c>
      <c r="C676" s="339" t="s">
        <v>7317</v>
      </c>
      <c r="D676" s="337" t="s">
        <v>3381</v>
      </c>
      <c r="E676" s="353" t="s">
        <v>7255</v>
      </c>
      <c r="H676" s="360"/>
    </row>
    <row r="677" spans="1:10" ht="13.5" customHeight="1" outlineLevel="5" x14ac:dyDescent="0.25">
      <c r="A677" s="397" t="s">
        <v>8099</v>
      </c>
      <c r="B677" s="339" t="s">
        <v>7317</v>
      </c>
      <c r="C677" s="339" t="s">
        <v>7317</v>
      </c>
      <c r="D677" s="337" t="s">
        <v>3382</v>
      </c>
      <c r="E677" s="353" t="s">
        <v>7700</v>
      </c>
      <c r="F677" s="339" t="s">
        <v>8092</v>
      </c>
      <c r="H677" s="360"/>
    </row>
    <row r="678" spans="1:10" ht="13.5" customHeight="1" outlineLevel="5" x14ac:dyDescent="0.25">
      <c r="A678" s="397" t="s">
        <v>8099</v>
      </c>
      <c r="B678" s="339" t="s">
        <v>7317</v>
      </c>
      <c r="C678" s="339" t="s">
        <v>7317</v>
      </c>
      <c r="D678" s="337" t="s">
        <v>3379</v>
      </c>
      <c r="E678" s="353" t="s">
        <v>7256</v>
      </c>
      <c r="F678" s="339" t="s">
        <v>8094</v>
      </c>
      <c r="H678" s="360"/>
    </row>
    <row r="679" spans="1:10" ht="13.5" customHeight="1" outlineLevel="5" x14ac:dyDescent="0.25">
      <c r="A679" s="397" t="s">
        <v>8099</v>
      </c>
      <c r="B679" s="339" t="s">
        <v>7317</v>
      </c>
      <c r="C679" s="339" t="s">
        <v>7317</v>
      </c>
      <c r="D679" s="337" t="s">
        <v>3380</v>
      </c>
      <c r="E679" s="353" t="s">
        <v>7701</v>
      </c>
      <c r="F679" s="339" t="s">
        <v>8093</v>
      </c>
      <c r="H679" s="360"/>
    </row>
    <row r="680" spans="1:10" ht="13.5" customHeight="1" outlineLevel="5" x14ac:dyDescent="0.25">
      <c r="A680" s="397" t="s">
        <v>7913</v>
      </c>
      <c r="B680" s="339" t="s">
        <v>7317</v>
      </c>
      <c r="C680" s="339" t="s">
        <v>7317</v>
      </c>
      <c r="D680" s="337" t="s">
        <v>3383</v>
      </c>
      <c r="E680" s="353" t="s">
        <v>1754</v>
      </c>
    </row>
    <row r="681" spans="1:10" ht="13.5" customHeight="1" outlineLevel="5" x14ac:dyDescent="0.25">
      <c r="A681" s="397" t="s">
        <v>8099</v>
      </c>
      <c r="B681" s="339" t="s">
        <v>7317</v>
      </c>
      <c r="C681" s="339" t="s">
        <v>7317</v>
      </c>
      <c r="D681" s="337" t="s">
        <v>2600</v>
      </c>
      <c r="E681" s="353" t="s">
        <v>7702</v>
      </c>
    </row>
    <row r="682" spans="1:10" ht="13.5" customHeight="1" outlineLevel="4" x14ac:dyDescent="0.25">
      <c r="A682" s="397" t="s">
        <v>8099</v>
      </c>
      <c r="B682" s="339" t="s">
        <v>7316</v>
      </c>
      <c r="C682" s="339" t="s">
        <v>7459</v>
      </c>
      <c r="D682" s="332" t="s">
        <v>1655</v>
      </c>
      <c r="E682" s="349" t="s">
        <v>1815</v>
      </c>
    </row>
    <row r="683" spans="1:10" ht="13.5" customHeight="1" outlineLevel="5" x14ac:dyDescent="0.25">
      <c r="A683" s="397" t="s">
        <v>7820</v>
      </c>
      <c r="B683" s="339" t="s">
        <v>7316</v>
      </c>
      <c r="C683" s="339" t="s">
        <v>7459</v>
      </c>
      <c r="D683" s="332" t="s">
        <v>6008</v>
      </c>
      <c r="E683" s="350" t="s">
        <v>6009</v>
      </c>
    </row>
    <row r="684" spans="1:10" ht="13.5" customHeight="1" outlineLevel="6" x14ac:dyDescent="0.25">
      <c r="A684" s="397" t="s">
        <v>7914</v>
      </c>
      <c r="B684" s="339" t="s">
        <v>7317</v>
      </c>
      <c r="C684" s="339" t="s">
        <v>7317</v>
      </c>
      <c r="D684" s="337" t="s">
        <v>6415</v>
      </c>
      <c r="E684" s="351" t="s">
        <v>6416</v>
      </c>
    </row>
    <row r="685" spans="1:10" ht="13.5" customHeight="1" outlineLevel="6" x14ac:dyDescent="0.25">
      <c r="A685" s="397" t="s">
        <v>8099</v>
      </c>
      <c r="B685" s="339" t="s">
        <v>7317</v>
      </c>
      <c r="C685" s="339" t="s">
        <v>7317</v>
      </c>
      <c r="D685" s="337" t="s">
        <v>1812</v>
      </c>
      <c r="E685" s="351" t="s">
        <v>3255</v>
      </c>
      <c r="F685" s="339" t="s">
        <v>8095</v>
      </c>
    </row>
    <row r="686" spans="1:10" ht="13.5" customHeight="1" outlineLevel="6" x14ac:dyDescent="0.25">
      <c r="A686" s="397" t="s">
        <v>7914</v>
      </c>
      <c r="B686" s="339" t="s">
        <v>7317</v>
      </c>
      <c r="C686" s="339" t="s">
        <v>7322</v>
      </c>
      <c r="D686" s="337" t="s">
        <v>4951</v>
      </c>
      <c r="E686" s="351" t="s">
        <v>4952</v>
      </c>
      <c r="F686" s="341"/>
    </row>
    <row r="687" spans="1:10" ht="13.5" customHeight="1" outlineLevel="5" x14ac:dyDescent="0.25">
      <c r="A687" s="397" t="s">
        <v>7820</v>
      </c>
      <c r="B687" s="339" t="s">
        <v>7316</v>
      </c>
      <c r="C687" s="339" t="s">
        <v>7459</v>
      </c>
      <c r="D687" s="332" t="s">
        <v>6012</v>
      </c>
      <c r="E687" s="423" t="s">
        <v>8097</v>
      </c>
    </row>
    <row r="688" spans="1:10" ht="13.5" customHeight="1" outlineLevel="6" x14ac:dyDescent="0.25">
      <c r="A688" s="397" t="s">
        <v>8099</v>
      </c>
      <c r="B688" s="339" t="s">
        <v>7317</v>
      </c>
      <c r="C688" s="339" t="s">
        <v>7317</v>
      </c>
      <c r="D688" s="337" t="s">
        <v>4141</v>
      </c>
      <c r="E688" s="351" t="s">
        <v>7703</v>
      </c>
    </row>
    <row r="689" spans="1:6" ht="13.5" customHeight="1" outlineLevel="6" x14ac:dyDescent="0.25">
      <c r="A689" s="397" t="s">
        <v>7915</v>
      </c>
      <c r="B689" s="339" t="s">
        <v>7317</v>
      </c>
      <c r="C689" s="339" t="s">
        <v>7317</v>
      </c>
      <c r="D689" s="337" t="s">
        <v>4142</v>
      </c>
      <c r="E689" s="351" t="s">
        <v>3140</v>
      </c>
    </row>
    <row r="690" spans="1:6" ht="13.5" customHeight="1" outlineLevel="5" x14ac:dyDescent="0.25">
      <c r="A690" s="397" t="s">
        <v>8099</v>
      </c>
      <c r="B690" s="339" t="s">
        <v>7317</v>
      </c>
      <c r="C690" s="339" t="s">
        <v>7317</v>
      </c>
      <c r="D690" s="337" t="s">
        <v>3783</v>
      </c>
      <c r="E690" s="351" t="s">
        <v>8096</v>
      </c>
    </row>
    <row r="691" spans="1:6" ht="13.5" customHeight="1" outlineLevel="5" x14ac:dyDescent="0.25">
      <c r="A691" s="397" t="s">
        <v>7820</v>
      </c>
      <c r="B691" s="339" t="s">
        <v>7316</v>
      </c>
      <c r="C691" s="339" t="s">
        <v>7459</v>
      </c>
      <c r="D691" s="332" t="s">
        <v>6013</v>
      </c>
      <c r="E691" s="350" t="s">
        <v>6010</v>
      </c>
    </row>
    <row r="692" spans="1:6" ht="13.5" customHeight="1" outlineLevel="6" x14ac:dyDescent="0.25">
      <c r="A692" s="397" t="s">
        <v>7916</v>
      </c>
      <c r="B692" s="339" t="s">
        <v>7317</v>
      </c>
      <c r="C692" s="339" t="s">
        <v>7317</v>
      </c>
      <c r="D692" s="337" t="s">
        <v>1816</v>
      </c>
      <c r="E692" s="351" t="s">
        <v>3141</v>
      </c>
    </row>
    <row r="693" spans="1:6" ht="13.5" customHeight="1" outlineLevel="6" x14ac:dyDescent="0.25">
      <c r="A693" s="397" t="s">
        <v>8099</v>
      </c>
      <c r="B693" s="339" t="s">
        <v>7317</v>
      </c>
      <c r="C693" s="339" t="s">
        <v>7317</v>
      </c>
      <c r="D693" s="337" t="s">
        <v>1814</v>
      </c>
      <c r="E693" s="351" t="s">
        <v>7704</v>
      </c>
    </row>
    <row r="694" spans="1:6" ht="13.5" customHeight="1" outlineLevel="5" x14ac:dyDescent="0.25">
      <c r="A694" s="397" t="s">
        <v>8099</v>
      </c>
      <c r="B694" s="339" t="s">
        <v>7316</v>
      </c>
      <c r="C694" s="339" t="s">
        <v>7459</v>
      </c>
      <c r="D694" s="332" t="s">
        <v>6014</v>
      </c>
      <c r="E694" s="350" t="s">
        <v>6011</v>
      </c>
    </row>
    <row r="695" spans="1:6" ht="13.5" customHeight="1" outlineLevel="6" x14ac:dyDescent="0.25">
      <c r="A695" s="397" t="s">
        <v>8099</v>
      </c>
      <c r="B695" s="339" t="s">
        <v>7317</v>
      </c>
      <c r="C695" s="339" t="s">
        <v>7460</v>
      </c>
      <c r="D695" s="337" t="s">
        <v>4887</v>
      </c>
      <c r="E695" s="351" t="s">
        <v>4888</v>
      </c>
      <c r="F695" s="341"/>
    </row>
    <row r="696" spans="1:6" ht="13.5" customHeight="1" outlineLevel="6" x14ac:dyDescent="0.25">
      <c r="A696" s="397" t="s">
        <v>8099</v>
      </c>
      <c r="B696" s="339" t="s">
        <v>7317</v>
      </c>
      <c r="C696" s="339" t="s">
        <v>7460</v>
      </c>
      <c r="D696" s="337" t="s">
        <v>4889</v>
      </c>
      <c r="E696" s="351" t="s">
        <v>4890</v>
      </c>
      <c r="F696" s="341"/>
    </row>
    <row r="697" spans="1:6" ht="13.5" customHeight="1" outlineLevel="6" x14ac:dyDescent="0.25">
      <c r="A697" s="397" t="s">
        <v>8099</v>
      </c>
      <c r="B697" s="339" t="s">
        <v>7317</v>
      </c>
      <c r="C697" s="339" t="s">
        <v>7460</v>
      </c>
      <c r="D697" s="337" t="s">
        <v>4891</v>
      </c>
      <c r="E697" s="351" t="s">
        <v>4892</v>
      </c>
      <c r="F697" s="341"/>
    </row>
    <row r="698" spans="1:6" ht="13.5" customHeight="1" outlineLevel="6" x14ac:dyDescent="0.25">
      <c r="A698" s="397" t="s">
        <v>8099</v>
      </c>
      <c r="B698" s="339" t="s">
        <v>7317</v>
      </c>
      <c r="C698" s="339" t="s">
        <v>7460</v>
      </c>
      <c r="D698" s="337" t="s">
        <v>4960</v>
      </c>
      <c r="E698" s="351" t="s">
        <v>4961</v>
      </c>
      <c r="F698" s="341"/>
    </row>
    <row r="699" spans="1:6" ht="13.5" customHeight="1" outlineLevel="5" x14ac:dyDescent="0.25">
      <c r="A699" s="397" t="s">
        <v>8099</v>
      </c>
      <c r="B699" s="339" t="s">
        <v>7324</v>
      </c>
      <c r="C699" s="339" t="s">
        <v>7324</v>
      </c>
      <c r="D699" s="325" t="s">
        <v>6063</v>
      </c>
      <c r="E699" s="326" t="s">
        <v>6053</v>
      </c>
      <c r="F699" s="323"/>
    </row>
    <row r="700" spans="1:6" ht="13.5" customHeight="1" outlineLevel="6" x14ac:dyDescent="0.25">
      <c r="A700" s="397" t="s">
        <v>8099</v>
      </c>
      <c r="B700" s="339" t="s">
        <v>7324</v>
      </c>
      <c r="C700" s="339" t="s">
        <v>7324</v>
      </c>
      <c r="D700" s="325" t="s">
        <v>6064</v>
      </c>
      <c r="E700" s="326" t="s">
        <v>6052</v>
      </c>
      <c r="F700" s="323"/>
    </row>
    <row r="701" spans="1:6" ht="13.5" customHeight="1" outlineLevel="7" x14ac:dyDescent="0.25">
      <c r="A701" s="397" t="s">
        <v>8099</v>
      </c>
      <c r="B701" s="339" t="s">
        <v>7324</v>
      </c>
      <c r="C701" s="339" t="s">
        <v>7324</v>
      </c>
      <c r="D701" s="327">
        <v>630410</v>
      </c>
      <c r="E701" s="328" t="s">
        <v>6055</v>
      </c>
      <c r="F701" s="323"/>
    </row>
    <row r="702" spans="1:6" ht="13.5" customHeight="1" outlineLevel="7" x14ac:dyDescent="0.25">
      <c r="A702" s="397" t="s">
        <v>8099</v>
      </c>
      <c r="B702" s="339" t="s">
        <v>7324</v>
      </c>
      <c r="C702" s="339" t="s">
        <v>7324</v>
      </c>
      <c r="D702" s="327">
        <v>630420</v>
      </c>
      <c r="E702" s="328" t="s">
        <v>6056</v>
      </c>
      <c r="F702" s="323"/>
    </row>
    <row r="703" spans="1:6" ht="13.5" customHeight="1" outlineLevel="7" x14ac:dyDescent="0.25">
      <c r="A703" s="397" t="s">
        <v>8099</v>
      </c>
      <c r="B703" s="339" t="s">
        <v>7324</v>
      </c>
      <c r="C703" s="339" t="s">
        <v>7324</v>
      </c>
      <c r="D703" s="327">
        <v>630430</v>
      </c>
      <c r="E703" s="328" t="s">
        <v>6057</v>
      </c>
      <c r="F703" s="323"/>
    </row>
    <row r="704" spans="1:6" ht="13.5" customHeight="1" outlineLevel="7" x14ac:dyDescent="0.25">
      <c r="A704" s="397" t="s">
        <v>8099</v>
      </c>
      <c r="B704" s="339" t="s">
        <v>7324</v>
      </c>
      <c r="C704" s="339" t="s">
        <v>7324</v>
      </c>
      <c r="D704" s="327">
        <v>630440</v>
      </c>
      <c r="E704" s="328" t="s">
        <v>6058</v>
      </c>
      <c r="F704" s="323"/>
    </row>
    <row r="705" spans="1:10" ht="13.5" customHeight="1" outlineLevel="7" x14ac:dyDescent="0.25">
      <c r="A705" s="397" t="s">
        <v>8099</v>
      </c>
      <c r="B705" s="339" t="s">
        <v>7324</v>
      </c>
      <c r="C705" s="339" t="s">
        <v>7324</v>
      </c>
      <c r="D705" s="327">
        <v>630450</v>
      </c>
      <c r="E705" s="328" t="s">
        <v>6059</v>
      </c>
      <c r="F705" s="323"/>
    </row>
    <row r="706" spans="1:10" ht="13.5" customHeight="1" outlineLevel="7" x14ac:dyDescent="0.25">
      <c r="A706" s="397" t="s">
        <v>8099</v>
      </c>
      <c r="B706" s="339" t="s">
        <v>7324</v>
      </c>
      <c r="C706" s="339" t="s">
        <v>7324</v>
      </c>
      <c r="D706" s="327">
        <v>630460</v>
      </c>
      <c r="E706" s="328" t="s">
        <v>6060</v>
      </c>
      <c r="F706" s="323"/>
    </row>
    <row r="707" spans="1:10" ht="13.5" customHeight="1" outlineLevel="7" x14ac:dyDescent="0.25">
      <c r="A707" s="397" t="s">
        <v>8099</v>
      </c>
      <c r="B707" s="339" t="s">
        <v>7324</v>
      </c>
      <c r="C707" s="339" t="s">
        <v>7324</v>
      </c>
      <c r="D707" s="327" t="s">
        <v>6113</v>
      </c>
      <c r="E707" s="328" t="s">
        <v>6114</v>
      </c>
      <c r="F707" s="323"/>
    </row>
    <row r="708" spans="1:10" ht="13.5" customHeight="1" outlineLevel="7" x14ac:dyDescent="0.25">
      <c r="A708" s="397" t="s">
        <v>8099</v>
      </c>
      <c r="B708" s="339" t="s">
        <v>7324</v>
      </c>
      <c r="C708" s="339" t="s">
        <v>7324</v>
      </c>
      <c r="D708" s="327" t="s">
        <v>6341</v>
      </c>
      <c r="E708" s="328" t="s">
        <v>6342</v>
      </c>
      <c r="F708" s="323"/>
    </row>
    <row r="709" spans="1:10" ht="13.5" customHeight="1" outlineLevel="6" x14ac:dyDescent="0.25">
      <c r="A709" s="397" t="s">
        <v>7820</v>
      </c>
      <c r="B709" s="339" t="s">
        <v>7316</v>
      </c>
      <c r="C709" s="339" t="s">
        <v>7318</v>
      </c>
      <c r="D709" s="325" t="s">
        <v>6065</v>
      </c>
      <c r="E709" s="326" t="s">
        <v>6054</v>
      </c>
      <c r="F709" s="339" t="s">
        <v>7352</v>
      </c>
    </row>
    <row r="710" spans="1:10" ht="13.5" customHeight="1" outlineLevel="7" x14ac:dyDescent="0.25">
      <c r="A710" s="397" t="s">
        <v>7820</v>
      </c>
      <c r="B710" s="339" t="s">
        <v>7318</v>
      </c>
      <c r="C710" s="339" t="s">
        <v>7318</v>
      </c>
      <c r="D710" s="327" t="s">
        <v>6061</v>
      </c>
      <c r="E710" s="328" t="s">
        <v>6051</v>
      </c>
      <c r="F710" s="339" t="s">
        <v>7352</v>
      </c>
    </row>
    <row r="711" spans="1:10" ht="13.5" customHeight="1" outlineLevel="4" x14ac:dyDescent="0.25">
      <c r="A711" s="397" t="s">
        <v>8099</v>
      </c>
      <c r="B711" s="339" t="s">
        <v>7316</v>
      </c>
      <c r="C711" s="339" t="s">
        <v>7459</v>
      </c>
      <c r="D711" s="332" t="s">
        <v>1656</v>
      </c>
      <c r="E711" s="349" t="s">
        <v>6295</v>
      </c>
    </row>
    <row r="712" spans="1:10" ht="13.5" customHeight="1" outlineLevel="6" x14ac:dyDescent="0.25">
      <c r="A712" s="397" t="s">
        <v>8099</v>
      </c>
      <c r="B712" s="339" t="s">
        <v>7317</v>
      </c>
      <c r="C712" s="339" t="s">
        <v>7317</v>
      </c>
      <c r="D712" s="337" t="s">
        <v>1813</v>
      </c>
      <c r="E712" s="353" t="s">
        <v>7705</v>
      </c>
    </row>
    <row r="713" spans="1:10" ht="13.5" customHeight="1" outlineLevel="5" x14ac:dyDescent="0.25">
      <c r="A713" s="397" t="s">
        <v>8099</v>
      </c>
      <c r="B713" s="339" t="s">
        <v>7316</v>
      </c>
      <c r="C713" s="339" t="s">
        <v>7459</v>
      </c>
      <c r="D713" s="332" t="s">
        <v>6293</v>
      </c>
      <c r="E713" s="350" t="s">
        <v>6294</v>
      </c>
    </row>
    <row r="714" spans="1:10" ht="13.5" customHeight="1" outlineLevel="5" x14ac:dyDescent="0.25">
      <c r="A714" s="397" t="s">
        <v>8099</v>
      </c>
      <c r="B714" s="339" t="s">
        <v>7316</v>
      </c>
      <c r="C714" s="339" t="s">
        <v>7459</v>
      </c>
      <c r="D714" s="332" t="s">
        <v>6029</v>
      </c>
      <c r="E714" s="362" t="s">
        <v>6030</v>
      </c>
    </row>
    <row r="715" spans="1:10" ht="13.5" customHeight="1" outlineLevel="6" x14ac:dyDescent="0.25">
      <c r="A715" s="397" t="s">
        <v>7904</v>
      </c>
      <c r="B715" s="339" t="s">
        <v>7317</v>
      </c>
      <c r="C715" s="339" t="s">
        <v>7317</v>
      </c>
      <c r="D715" s="337" t="s">
        <v>3954</v>
      </c>
      <c r="E715" s="363" t="s">
        <v>1811</v>
      </c>
    </row>
    <row r="716" spans="1:10" ht="13.5" customHeight="1" outlineLevel="6" x14ac:dyDescent="0.25">
      <c r="A716" s="397" t="s">
        <v>8099</v>
      </c>
      <c r="B716" s="339" t="s">
        <v>7317</v>
      </c>
      <c r="C716" s="339" t="s">
        <v>7317</v>
      </c>
      <c r="D716" s="337" t="s">
        <v>3952</v>
      </c>
      <c r="E716" s="363" t="s">
        <v>7671</v>
      </c>
    </row>
    <row r="717" spans="1:10" ht="13.5" customHeight="1" outlineLevel="5" x14ac:dyDescent="0.25">
      <c r="A717" s="397" t="s">
        <v>7820</v>
      </c>
      <c r="B717" s="339" t="s">
        <v>7316</v>
      </c>
      <c r="C717" s="339" t="s">
        <v>7459</v>
      </c>
      <c r="D717" s="332" t="s">
        <v>6032</v>
      </c>
      <c r="E717" s="362" t="s">
        <v>6031</v>
      </c>
    </row>
    <row r="718" spans="1:10" ht="13.5" customHeight="1" outlineLevel="6" x14ac:dyDescent="0.25">
      <c r="A718" s="397" t="s">
        <v>8099</v>
      </c>
      <c r="B718" s="339" t="s">
        <v>7317</v>
      </c>
      <c r="C718" s="339" t="s">
        <v>7317</v>
      </c>
      <c r="D718" s="337" t="s">
        <v>4923</v>
      </c>
      <c r="E718" s="363" t="s">
        <v>7706</v>
      </c>
    </row>
    <row r="719" spans="1:10" ht="13.5" customHeight="1" outlineLevel="6" x14ac:dyDescent="0.25">
      <c r="A719" s="397" t="s">
        <v>8099</v>
      </c>
      <c r="B719" s="339" t="s">
        <v>7317</v>
      </c>
      <c r="C719" s="339" t="s">
        <v>7317</v>
      </c>
      <c r="D719" s="337" t="s">
        <v>606</v>
      </c>
      <c r="E719" s="363" t="s">
        <v>7707</v>
      </c>
    </row>
    <row r="720" spans="1:10" ht="13.5" customHeight="1" outlineLevel="6" x14ac:dyDescent="0.25">
      <c r="A720" s="397" t="s">
        <v>8099</v>
      </c>
      <c r="B720" s="339" t="s">
        <v>7317</v>
      </c>
      <c r="C720" s="339" t="s">
        <v>7317</v>
      </c>
      <c r="D720" s="337" t="s">
        <v>6263</v>
      </c>
      <c r="E720" s="363" t="s">
        <v>7708</v>
      </c>
      <c r="F720" s="339" t="s">
        <v>6262</v>
      </c>
      <c r="J720" s="339" t="s">
        <v>7229</v>
      </c>
    </row>
    <row r="721" spans="1:6" ht="13.5" customHeight="1" outlineLevel="6" x14ac:dyDescent="0.25">
      <c r="A721" s="397" t="s">
        <v>8099</v>
      </c>
      <c r="B721" s="339" t="s">
        <v>7317</v>
      </c>
      <c r="C721" s="339" t="s">
        <v>7317</v>
      </c>
      <c r="D721" s="337" t="s">
        <v>607</v>
      </c>
      <c r="E721" s="363" t="s">
        <v>7709</v>
      </c>
    </row>
    <row r="722" spans="1:6" ht="13.5" customHeight="1" outlineLevel="6" x14ac:dyDescent="0.25">
      <c r="A722" s="397" t="s">
        <v>8099</v>
      </c>
      <c r="B722" s="339" t="s">
        <v>7317</v>
      </c>
      <c r="C722" s="339" t="s">
        <v>7317</v>
      </c>
      <c r="D722" s="337" t="s">
        <v>7253</v>
      </c>
      <c r="E722" s="363" t="s">
        <v>7254</v>
      </c>
    </row>
    <row r="723" spans="1:6" ht="13.5" customHeight="1" outlineLevel="6" x14ac:dyDescent="0.25">
      <c r="A723" s="397" t="s">
        <v>7896</v>
      </c>
      <c r="B723" s="339" t="s">
        <v>7317</v>
      </c>
      <c r="C723" s="339" t="s">
        <v>7317</v>
      </c>
      <c r="D723" s="337" t="s">
        <v>608</v>
      </c>
      <c r="E723" s="363" t="s">
        <v>1809</v>
      </c>
    </row>
    <row r="724" spans="1:6" ht="13.5" customHeight="1" outlineLevel="6" x14ac:dyDescent="0.25">
      <c r="A724" s="339" t="s">
        <v>8160</v>
      </c>
      <c r="B724" s="339" t="s">
        <v>7317</v>
      </c>
      <c r="C724" s="339" t="s">
        <v>7317</v>
      </c>
      <c r="D724" s="337" t="s">
        <v>7710</v>
      </c>
      <c r="E724" s="363" t="s">
        <v>7711</v>
      </c>
    </row>
    <row r="725" spans="1:6" ht="13.5" customHeight="1" outlineLevel="6" x14ac:dyDescent="0.25">
      <c r="A725" s="397" t="s">
        <v>8099</v>
      </c>
      <c r="B725" s="339" t="s">
        <v>7317</v>
      </c>
      <c r="C725" s="339" t="s">
        <v>7460</v>
      </c>
      <c r="D725" s="337" t="s">
        <v>4917</v>
      </c>
      <c r="E725" s="363" t="s">
        <v>4918</v>
      </c>
      <c r="F725" s="341"/>
    </row>
    <row r="726" spans="1:6" ht="13.5" customHeight="1" outlineLevel="5" x14ac:dyDescent="0.25">
      <c r="A726" s="397" t="s">
        <v>8099</v>
      </c>
      <c r="B726" s="339" t="s">
        <v>7317</v>
      </c>
      <c r="C726" s="339" t="s">
        <v>7460</v>
      </c>
      <c r="D726" s="337" t="s">
        <v>4469</v>
      </c>
      <c r="E726" s="351" t="s">
        <v>4470</v>
      </c>
    </row>
    <row r="727" spans="1:6" ht="13.5" customHeight="1" outlineLevel="5" x14ac:dyDescent="0.25">
      <c r="A727" s="397" t="s">
        <v>8099</v>
      </c>
      <c r="B727" s="339" t="s">
        <v>7317</v>
      </c>
      <c r="C727" s="339" t="s">
        <v>7460</v>
      </c>
      <c r="D727" s="337" t="s">
        <v>4921</v>
      </c>
      <c r="E727" s="351" t="s">
        <v>4922</v>
      </c>
      <c r="F727" s="341"/>
    </row>
    <row r="728" spans="1:6" ht="13.5" customHeight="1" outlineLevel="5" x14ac:dyDescent="0.25">
      <c r="A728" s="397" t="s">
        <v>8099</v>
      </c>
      <c r="B728" s="339" t="s">
        <v>7324</v>
      </c>
      <c r="C728" s="339" t="s">
        <v>7324</v>
      </c>
      <c r="D728" s="337" t="s">
        <v>7264</v>
      </c>
      <c r="E728" s="351" t="s">
        <v>7262</v>
      </c>
    </row>
    <row r="729" spans="1:6" ht="13.5" customHeight="1" outlineLevel="3" x14ac:dyDescent="0.25">
      <c r="A729" s="397" t="s">
        <v>8099</v>
      </c>
      <c r="B729" s="339" t="s">
        <v>7316</v>
      </c>
      <c r="C729" s="339" t="s">
        <v>7459</v>
      </c>
      <c r="D729" s="332" t="s">
        <v>6033</v>
      </c>
      <c r="E729" s="336" t="s">
        <v>6034</v>
      </c>
    </row>
    <row r="730" spans="1:6" ht="13.5" customHeight="1" outlineLevel="4" x14ac:dyDescent="0.25">
      <c r="A730" s="397" t="s">
        <v>8099</v>
      </c>
      <c r="B730" s="339" t="s">
        <v>7316</v>
      </c>
      <c r="C730" s="339" t="s">
        <v>7459</v>
      </c>
      <c r="D730" s="332" t="s">
        <v>1657</v>
      </c>
      <c r="E730" s="349" t="s">
        <v>3962</v>
      </c>
    </row>
    <row r="731" spans="1:6" ht="13.5" customHeight="1" outlineLevel="6" x14ac:dyDescent="0.25">
      <c r="A731" s="397" t="s">
        <v>8099</v>
      </c>
      <c r="B731" s="339" t="s">
        <v>7316</v>
      </c>
      <c r="C731" s="339" t="s">
        <v>7459</v>
      </c>
      <c r="D731" s="332" t="s">
        <v>6020</v>
      </c>
      <c r="E731" s="350" t="s">
        <v>6021</v>
      </c>
    </row>
    <row r="732" spans="1:6" ht="13.5" customHeight="1" outlineLevel="7" x14ac:dyDescent="0.25">
      <c r="A732" s="397" t="s">
        <v>8099</v>
      </c>
      <c r="B732" s="339" t="s">
        <v>7317</v>
      </c>
      <c r="C732" s="339" t="s">
        <v>7317</v>
      </c>
      <c r="D732" s="337" t="s">
        <v>4145</v>
      </c>
      <c r="E732" s="351" t="s">
        <v>3256</v>
      </c>
    </row>
    <row r="733" spans="1:6" ht="13.5" customHeight="1" outlineLevel="7" x14ac:dyDescent="0.25">
      <c r="A733" s="397" t="s">
        <v>7917</v>
      </c>
      <c r="B733" s="339" t="s">
        <v>7317</v>
      </c>
      <c r="C733" s="339" t="s">
        <v>7322</v>
      </c>
      <c r="D733" s="337" t="s">
        <v>1197</v>
      </c>
      <c r="E733" s="351" t="s">
        <v>3595</v>
      </c>
    </row>
    <row r="734" spans="1:6" ht="13.5" customHeight="1" outlineLevel="7" x14ac:dyDescent="0.25">
      <c r="A734" s="397" t="s">
        <v>8099</v>
      </c>
      <c r="B734" s="339" t="s">
        <v>7317</v>
      </c>
      <c r="C734" s="339" t="s">
        <v>7322</v>
      </c>
      <c r="D734" s="337" t="s">
        <v>4146</v>
      </c>
      <c r="E734" s="351" t="s">
        <v>7712</v>
      </c>
    </row>
    <row r="735" spans="1:6" ht="13.5" customHeight="1" outlineLevel="6" x14ac:dyDescent="0.25">
      <c r="A735" s="397" t="s">
        <v>8099</v>
      </c>
      <c r="B735" s="339" t="s">
        <v>7316</v>
      </c>
      <c r="C735" s="339" t="s">
        <v>7459</v>
      </c>
      <c r="D735" s="332" t="s">
        <v>6022</v>
      </c>
      <c r="E735" s="350" t="s">
        <v>6023</v>
      </c>
    </row>
    <row r="736" spans="1:6" ht="13.5" customHeight="1" outlineLevel="7" x14ac:dyDescent="0.25">
      <c r="A736" s="397" t="s">
        <v>8099</v>
      </c>
      <c r="B736" s="339" t="s">
        <v>7317</v>
      </c>
      <c r="C736" s="339" t="s">
        <v>7317</v>
      </c>
      <c r="D736" s="337" t="s">
        <v>4147</v>
      </c>
      <c r="E736" s="351" t="s">
        <v>7713</v>
      </c>
    </row>
    <row r="737" spans="1:6" ht="13.5" customHeight="1" outlineLevel="7" x14ac:dyDescent="0.25">
      <c r="A737" s="397" t="s">
        <v>8099</v>
      </c>
      <c r="B737" s="339" t="s">
        <v>7317</v>
      </c>
      <c r="C737" s="339" t="s">
        <v>7317</v>
      </c>
      <c r="D737" s="337" t="s">
        <v>4149</v>
      </c>
      <c r="E737" s="351" t="s">
        <v>7714</v>
      </c>
    </row>
    <row r="738" spans="1:6" ht="13.5" customHeight="1" outlineLevel="7" x14ac:dyDescent="0.25">
      <c r="A738" s="397" t="s">
        <v>8099</v>
      </c>
      <c r="B738" s="339" t="s">
        <v>7317</v>
      </c>
      <c r="C738" s="339" t="s">
        <v>7460</v>
      </c>
      <c r="D738" s="337" t="s">
        <v>4924</v>
      </c>
      <c r="E738" s="351" t="s">
        <v>4925</v>
      </c>
      <c r="F738" s="341"/>
    </row>
    <row r="739" spans="1:6" ht="13.5" customHeight="1" outlineLevel="6" x14ac:dyDescent="0.25">
      <c r="A739" s="397" t="s">
        <v>7918</v>
      </c>
      <c r="B739" s="339" t="s">
        <v>7317</v>
      </c>
      <c r="C739" s="339" t="s">
        <v>7317</v>
      </c>
      <c r="D739" s="337" t="s">
        <v>6107</v>
      </c>
      <c r="E739" s="351" t="s">
        <v>6108</v>
      </c>
    </row>
    <row r="740" spans="1:6" ht="13.5" customHeight="1" outlineLevel="6" x14ac:dyDescent="0.25">
      <c r="A740" s="397" t="s">
        <v>7918</v>
      </c>
      <c r="B740" s="339" t="s">
        <v>7317</v>
      </c>
      <c r="C740" s="339" t="s">
        <v>7318</v>
      </c>
      <c r="D740" s="337" t="s">
        <v>6237</v>
      </c>
      <c r="E740" s="351" t="s">
        <v>6236</v>
      </c>
    </row>
    <row r="741" spans="1:6" ht="13.5" customHeight="1" outlineLevel="6" x14ac:dyDescent="0.25">
      <c r="A741" s="397" t="s">
        <v>8099</v>
      </c>
      <c r="B741" s="339" t="s">
        <v>7324</v>
      </c>
      <c r="C741" s="339" t="s">
        <v>7324</v>
      </c>
      <c r="D741" s="337" t="s">
        <v>6046</v>
      </c>
      <c r="E741" s="353" t="s">
        <v>6047</v>
      </c>
    </row>
    <row r="742" spans="1:6" ht="13.5" customHeight="1" outlineLevel="4" x14ac:dyDescent="0.25">
      <c r="A742" s="397" t="s">
        <v>8099</v>
      </c>
      <c r="B742" s="339" t="s">
        <v>7316</v>
      </c>
      <c r="C742" s="339" t="s">
        <v>7459</v>
      </c>
      <c r="D742" s="332" t="s">
        <v>1658</v>
      </c>
      <c r="E742" s="349" t="s">
        <v>61</v>
      </c>
    </row>
    <row r="743" spans="1:6" ht="13.5" customHeight="1" outlineLevel="5" x14ac:dyDescent="0.25">
      <c r="A743" s="397" t="s">
        <v>8099</v>
      </c>
      <c r="B743" s="339" t="s">
        <v>7316</v>
      </c>
      <c r="C743" s="339" t="s">
        <v>7459</v>
      </c>
      <c r="D743" s="332" t="s">
        <v>4967</v>
      </c>
      <c r="E743" s="350" t="s">
        <v>4577</v>
      </c>
    </row>
    <row r="744" spans="1:6" ht="13.5" customHeight="1" outlineLevel="6" x14ac:dyDescent="0.25">
      <c r="A744" s="397" t="s">
        <v>8099</v>
      </c>
      <c r="B744" s="339" t="s">
        <v>7317</v>
      </c>
      <c r="C744" s="339" t="s">
        <v>7317</v>
      </c>
      <c r="D744" s="337" t="s">
        <v>65</v>
      </c>
      <c r="E744" s="351" t="s">
        <v>7715</v>
      </c>
    </row>
    <row r="745" spans="1:6" ht="13.5" customHeight="1" outlineLevel="6" x14ac:dyDescent="0.25">
      <c r="A745" s="397" t="s">
        <v>8099</v>
      </c>
      <c r="B745" s="339" t="s">
        <v>7317</v>
      </c>
      <c r="C745" s="339" t="s">
        <v>7317</v>
      </c>
      <c r="D745" s="337" t="s">
        <v>66</v>
      </c>
      <c r="E745" s="351" t="s">
        <v>7716</v>
      </c>
    </row>
    <row r="746" spans="1:6" ht="13.5" customHeight="1" outlineLevel="5" x14ac:dyDescent="0.25">
      <c r="A746" s="397" t="s">
        <v>8099</v>
      </c>
      <c r="B746" s="339" t="s">
        <v>7316</v>
      </c>
      <c r="C746" s="339" t="s">
        <v>7459</v>
      </c>
      <c r="D746" s="332" t="s">
        <v>1660</v>
      </c>
      <c r="E746" s="350" t="s">
        <v>67</v>
      </c>
    </row>
    <row r="747" spans="1:6" ht="13.5" customHeight="1" outlineLevel="6" x14ac:dyDescent="0.25">
      <c r="A747" s="397" t="s">
        <v>8099</v>
      </c>
      <c r="B747" s="339" t="s">
        <v>7317</v>
      </c>
      <c r="C747" s="339" t="s">
        <v>7317</v>
      </c>
      <c r="D747" s="337" t="s">
        <v>68</v>
      </c>
      <c r="E747" s="351" t="s">
        <v>349</v>
      </c>
    </row>
    <row r="748" spans="1:6" ht="13.5" customHeight="1" outlineLevel="6" x14ac:dyDescent="0.25">
      <c r="A748" s="397" t="s">
        <v>8099</v>
      </c>
      <c r="B748" s="339" t="s">
        <v>7317</v>
      </c>
      <c r="C748" s="339" t="s">
        <v>7317</v>
      </c>
      <c r="D748" s="337" t="s">
        <v>69</v>
      </c>
      <c r="E748" s="351" t="s">
        <v>7717</v>
      </c>
    </row>
    <row r="749" spans="1:6" ht="13.5" customHeight="1" outlineLevel="6" x14ac:dyDescent="0.25">
      <c r="A749" s="397" t="s">
        <v>8099</v>
      </c>
      <c r="B749" s="339" t="s">
        <v>7317</v>
      </c>
      <c r="C749" s="339" t="s">
        <v>7317</v>
      </c>
      <c r="D749" s="337" t="s">
        <v>70</v>
      </c>
      <c r="E749" s="351" t="s">
        <v>7718</v>
      </c>
    </row>
    <row r="750" spans="1:6" ht="13.5" customHeight="1" outlineLevel="6" x14ac:dyDescent="0.25">
      <c r="A750" s="397" t="s">
        <v>8099</v>
      </c>
      <c r="B750" s="339" t="s">
        <v>7317</v>
      </c>
      <c r="C750" s="339" t="s">
        <v>7317</v>
      </c>
      <c r="D750" s="337" t="s">
        <v>71</v>
      </c>
      <c r="E750" s="351" t="s">
        <v>3257</v>
      </c>
    </row>
    <row r="751" spans="1:6" ht="13.5" customHeight="1" outlineLevel="6" x14ac:dyDescent="0.25">
      <c r="A751" s="397" t="s">
        <v>8099</v>
      </c>
      <c r="B751" s="339" t="s">
        <v>7317</v>
      </c>
      <c r="C751" s="339" t="s">
        <v>7317</v>
      </c>
      <c r="D751" s="337" t="s">
        <v>72</v>
      </c>
      <c r="E751" s="351" t="s">
        <v>1807</v>
      </c>
    </row>
    <row r="752" spans="1:6" ht="13.5" customHeight="1" outlineLevel="6" x14ac:dyDescent="0.25">
      <c r="A752" s="397" t="s">
        <v>7919</v>
      </c>
      <c r="B752" s="339" t="s">
        <v>7317</v>
      </c>
      <c r="C752" s="339" t="s">
        <v>7317</v>
      </c>
      <c r="D752" s="337" t="s">
        <v>4992</v>
      </c>
      <c r="E752" s="351" t="s">
        <v>4993</v>
      </c>
    </row>
    <row r="753" spans="1:6" ht="13.5" customHeight="1" outlineLevel="6" x14ac:dyDescent="0.25">
      <c r="A753" s="397" t="s">
        <v>7920</v>
      </c>
      <c r="B753" s="339" t="s">
        <v>7317</v>
      </c>
      <c r="C753" s="339" t="s">
        <v>7317</v>
      </c>
      <c r="D753" s="337" t="s">
        <v>73</v>
      </c>
      <c r="E753" s="351" t="s">
        <v>1805</v>
      </c>
    </row>
    <row r="754" spans="1:6" ht="13.5" customHeight="1" outlineLevel="5" x14ac:dyDescent="0.25">
      <c r="A754" s="397" t="s">
        <v>8099</v>
      </c>
      <c r="B754" s="339" t="s">
        <v>7316</v>
      </c>
      <c r="C754" s="339" t="s">
        <v>7459</v>
      </c>
      <c r="D754" s="332" t="s">
        <v>1659</v>
      </c>
      <c r="E754" s="350" t="s">
        <v>74</v>
      </c>
    </row>
    <row r="755" spans="1:6" ht="13.5" customHeight="1" outlineLevel="6" x14ac:dyDescent="0.25">
      <c r="A755" s="397" t="s">
        <v>8099</v>
      </c>
      <c r="B755" s="339" t="s">
        <v>7317</v>
      </c>
      <c r="C755" s="339" t="s">
        <v>7317</v>
      </c>
      <c r="D755" s="337" t="s">
        <v>75</v>
      </c>
      <c r="E755" s="351" t="s">
        <v>7719</v>
      </c>
    </row>
    <row r="756" spans="1:6" ht="13.5" customHeight="1" outlineLevel="6" x14ac:dyDescent="0.25">
      <c r="A756" s="397" t="s">
        <v>8099</v>
      </c>
      <c r="B756" s="339" t="s">
        <v>7317</v>
      </c>
      <c r="C756" s="339" t="s">
        <v>7317</v>
      </c>
      <c r="D756" s="337" t="s">
        <v>6084</v>
      </c>
      <c r="E756" s="351" t="s">
        <v>7720</v>
      </c>
    </row>
    <row r="757" spans="1:6" ht="13.5" customHeight="1" outlineLevel="6" x14ac:dyDescent="0.25">
      <c r="A757" s="397" t="s">
        <v>7921</v>
      </c>
      <c r="B757" s="339" t="s">
        <v>7317</v>
      </c>
      <c r="C757" s="339" t="s">
        <v>7317</v>
      </c>
      <c r="D757" s="337" t="s">
        <v>76</v>
      </c>
      <c r="E757" s="351" t="s">
        <v>3754</v>
      </c>
    </row>
    <row r="758" spans="1:6" ht="13.5" customHeight="1" outlineLevel="6" x14ac:dyDescent="0.25">
      <c r="A758" s="397" t="s">
        <v>7922</v>
      </c>
      <c r="B758" s="339" t="s">
        <v>7317</v>
      </c>
      <c r="C758" s="339" t="s">
        <v>7317</v>
      </c>
      <c r="D758" s="337" t="s">
        <v>6085</v>
      </c>
      <c r="E758" s="351" t="s">
        <v>6086</v>
      </c>
    </row>
    <row r="759" spans="1:6" ht="13.5" customHeight="1" outlineLevel="1" x14ac:dyDescent="0.25">
      <c r="A759" s="397" t="s">
        <v>8099</v>
      </c>
      <c r="B759" s="339" t="s">
        <v>7316</v>
      </c>
      <c r="C759" s="339" t="s">
        <v>7459</v>
      </c>
      <c r="D759" s="332" t="s">
        <v>1661</v>
      </c>
      <c r="E759" s="334" t="s">
        <v>1662</v>
      </c>
    </row>
    <row r="760" spans="1:6" ht="13.5" customHeight="1" outlineLevel="2" x14ac:dyDescent="0.25">
      <c r="A760" s="397" t="s">
        <v>8099</v>
      </c>
      <c r="B760" s="339" t="s">
        <v>7316</v>
      </c>
      <c r="C760" s="339" t="s">
        <v>7459</v>
      </c>
      <c r="D760" s="332" t="s">
        <v>1663</v>
      </c>
      <c r="E760" s="335" t="s">
        <v>60</v>
      </c>
    </row>
    <row r="761" spans="1:6" ht="13.5" customHeight="1" outlineLevel="3" x14ac:dyDescent="0.25">
      <c r="A761" s="397" t="s">
        <v>8099</v>
      </c>
      <c r="B761" s="339" t="s">
        <v>7316</v>
      </c>
      <c r="C761" s="339" t="s">
        <v>7459</v>
      </c>
      <c r="D761" s="332" t="s">
        <v>4954</v>
      </c>
      <c r="E761" s="336" t="s">
        <v>4230</v>
      </c>
    </row>
    <row r="762" spans="1:6" ht="13.5" customHeight="1" outlineLevel="4" x14ac:dyDescent="0.25">
      <c r="A762" s="397" t="s">
        <v>8099</v>
      </c>
      <c r="B762" s="339" t="s">
        <v>7317</v>
      </c>
      <c r="C762" s="339" t="s">
        <v>7317</v>
      </c>
      <c r="D762" s="337" t="s">
        <v>77</v>
      </c>
      <c r="E762" s="346" t="s">
        <v>5831</v>
      </c>
    </row>
    <row r="763" spans="1:6" ht="13.5" customHeight="1" outlineLevel="4" x14ac:dyDescent="0.25">
      <c r="A763" s="397" t="s">
        <v>8099</v>
      </c>
      <c r="B763" s="339" t="s">
        <v>7317</v>
      </c>
      <c r="C763" s="339" t="s">
        <v>7317</v>
      </c>
      <c r="D763" s="337" t="s">
        <v>4957</v>
      </c>
      <c r="E763" s="346" t="s">
        <v>7721</v>
      </c>
    </row>
    <row r="764" spans="1:6" ht="13.5" customHeight="1" outlineLevel="4" x14ac:dyDescent="0.25">
      <c r="A764" s="397" t="s">
        <v>8099</v>
      </c>
      <c r="B764" s="339" t="s">
        <v>7317</v>
      </c>
      <c r="C764" s="339" t="s">
        <v>7317</v>
      </c>
      <c r="D764" s="337" t="s">
        <v>5833</v>
      </c>
      <c r="E764" s="346" t="s">
        <v>5832</v>
      </c>
    </row>
    <row r="765" spans="1:6" ht="13.5" customHeight="1" outlineLevel="4" x14ac:dyDescent="0.25">
      <c r="A765" s="397" t="s">
        <v>8099</v>
      </c>
      <c r="B765" s="339" t="s">
        <v>7324</v>
      </c>
      <c r="C765" s="339" t="s">
        <v>7324</v>
      </c>
      <c r="D765" s="327" t="s">
        <v>6044</v>
      </c>
      <c r="E765" s="329" t="s">
        <v>6045</v>
      </c>
      <c r="F765" s="323"/>
    </row>
    <row r="766" spans="1:6" ht="13.5" customHeight="1" outlineLevel="3" x14ac:dyDescent="0.25">
      <c r="A766" s="397" t="s">
        <v>8099</v>
      </c>
      <c r="B766" s="339" t="s">
        <v>7316</v>
      </c>
      <c r="C766" s="339" t="s">
        <v>7459</v>
      </c>
      <c r="D766" s="332" t="s">
        <v>1664</v>
      </c>
      <c r="E766" s="336" t="s">
        <v>4132</v>
      </c>
    </row>
    <row r="767" spans="1:6" ht="13.5" customHeight="1" outlineLevel="4" x14ac:dyDescent="0.25">
      <c r="A767" s="397" t="s">
        <v>8099</v>
      </c>
      <c r="B767" s="339" t="s">
        <v>7317</v>
      </c>
      <c r="C767" s="339" t="s">
        <v>7317</v>
      </c>
      <c r="D767" s="337" t="s">
        <v>79</v>
      </c>
      <c r="E767" s="346" t="s">
        <v>7722</v>
      </c>
    </row>
    <row r="768" spans="1:6" ht="13.5" customHeight="1" outlineLevel="4" x14ac:dyDescent="0.25">
      <c r="A768" s="397" t="s">
        <v>8099</v>
      </c>
      <c r="B768" s="339" t="s">
        <v>7316</v>
      </c>
      <c r="C768" s="339" t="s">
        <v>7459</v>
      </c>
      <c r="D768" s="332" t="s">
        <v>6015</v>
      </c>
      <c r="E768" s="349" t="s">
        <v>6016</v>
      </c>
    </row>
    <row r="769" spans="1:6" ht="13.5" customHeight="1" outlineLevel="4" x14ac:dyDescent="0.25">
      <c r="A769" s="397" t="s">
        <v>8099</v>
      </c>
      <c r="B769" s="339" t="s">
        <v>7317</v>
      </c>
      <c r="C769" s="339" t="s">
        <v>7317</v>
      </c>
      <c r="D769" s="337" t="s">
        <v>78</v>
      </c>
      <c r="E769" s="353" t="s">
        <v>5830</v>
      </c>
    </row>
    <row r="770" spans="1:6" ht="13.5" customHeight="1" outlineLevel="4" x14ac:dyDescent="0.25">
      <c r="A770" s="397" t="s">
        <v>8099</v>
      </c>
      <c r="B770" s="339" t="s">
        <v>7317</v>
      </c>
      <c r="C770" s="339" t="s">
        <v>7317</v>
      </c>
      <c r="D770" s="337" t="s">
        <v>5834</v>
      </c>
      <c r="E770" s="353" t="s">
        <v>5835</v>
      </c>
    </row>
    <row r="771" spans="1:6" ht="13.5" customHeight="1" outlineLevel="4" x14ac:dyDescent="0.25">
      <c r="A771" s="397" t="s">
        <v>8099</v>
      </c>
      <c r="B771" s="339" t="s">
        <v>7317</v>
      </c>
      <c r="C771" s="339" t="s">
        <v>7317</v>
      </c>
      <c r="D771" s="337" t="s">
        <v>80</v>
      </c>
      <c r="E771" s="353" t="s">
        <v>7723</v>
      </c>
    </row>
    <row r="772" spans="1:6" ht="13.5" customHeight="1" outlineLevel="4" x14ac:dyDescent="0.25">
      <c r="A772" s="397" t="s">
        <v>7923</v>
      </c>
      <c r="B772" s="339" t="s">
        <v>7317</v>
      </c>
      <c r="C772" s="339" t="s">
        <v>7317</v>
      </c>
      <c r="D772" s="337" t="s">
        <v>81</v>
      </c>
      <c r="E772" s="353" t="s">
        <v>1835</v>
      </c>
    </row>
    <row r="773" spans="1:6" ht="13.5" customHeight="1" outlineLevel="3" x14ac:dyDescent="0.25">
      <c r="A773" s="397" t="s">
        <v>8099</v>
      </c>
      <c r="B773" s="339" t="s">
        <v>7316</v>
      </c>
      <c r="C773" s="339" t="s">
        <v>7459</v>
      </c>
      <c r="D773" s="332" t="s">
        <v>4968</v>
      </c>
      <c r="E773" s="336" t="s">
        <v>4969</v>
      </c>
    </row>
    <row r="774" spans="1:6" ht="13.5" customHeight="1" outlineLevel="4" x14ac:dyDescent="0.25">
      <c r="A774" s="397" t="s">
        <v>8099</v>
      </c>
      <c r="B774" s="339" t="s">
        <v>7317</v>
      </c>
      <c r="C774" s="339" t="s">
        <v>7317</v>
      </c>
      <c r="D774" s="337" t="s">
        <v>82</v>
      </c>
      <c r="E774" s="346" t="s">
        <v>7724</v>
      </c>
    </row>
    <row r="775" spans="1:6" ht="13.5" customHeight="1" outlineLevel="4" x14ac:dyDescent="0.25">
      <c r="A775" s="397" t="s">
        <v>7924</v>
      </c>
      <c r="B775" s="339" t="s">
        <v>7317</v>
      </c>
      <c r="C775" s="339" t="s">
        <v>7317</v>
      </c>
      <c r="D775" s="337" t="s">
        <v>4697</v>
      </c>
      <c r="E775" s="346" t="s">
        <v>4698</v>
      </c>
    </row>
    <row r="776" spans="1:6" ht="13.5" customHeight="1" outlineLevel="3" x14ac:dyDescent="0.25">
      <c r="A776" s="397" t="s">
        <v>8099</v>
      </c>
      <c r="B776" s="339" t="s">
        <v>7316</v>
      </c>
      <c r="C776" s="339" t="s">
        <v>7459</v>
      </c>
      <c r="D776" s="332" t="s">
        <v>6122</v>
      </c>
      <c r="E776" s="336" t="s">
        <v>6123</v>
      </c>
    </row>
    <row r="777" spans="1:6" ht="13.5" customHeight="1" outlineLevel="4" x14ac:dyDescent="0.25">
      <c r="A777" s="397" t="s">
        <v>8099</v>
      </c>
      <c r="B777" s="339" t="s">
        <v>7317</v>
      </c>
      <c r="C777" s="339" t="s">
        <v>7317</v>
      </c>
      <c r="D777" s="337" t="s">
        <v>83</v>
      </c>
      <c r="E777" s="346" t="s">
        <v>7725</v>
      </c>
    </row>
    <row r="778" spans="1:6" ht="13.5" customHeight="1" outlineLevel="4" x14ac:dyDescent="0.25">
      <c r="A778" s="397" t="s">
        <v>8099</v>
      </c>
      <c r="B778" s="339" t="s">
        <v>7324</v>
      </c>
      <c r="C778" s="339" t="s">
        <v>7324</v>
      </c>
      <c r="D778" s="327" t="s">
        <v>6119</v>
      </c>
      <c r="E778" s="329" t="s">
        <v>6120</v>
      </c>
      <c r="F778" s="323"/>
    </row>
    <row r="779" spans="1:6" ht="13.5" customHeight="1" outlineLevel="4" x14ac:dyDescent="0.25">
      <c r="A779" s="397" t="s">
        <v>8099</v>
      </c>
      <c r="B779" s="339" t="s">
        <v>7324</v>
      </c>
      <c r="C779" s="339" t="s">
        <v>7324</v>
      </c>
      <c r="D779" s="327" t="s">
        <v>6082</v>
      </c>
      <c r="E779" s="329" t="s">
        <v>6083</v>
      </c>
      <c r="F779" s="323"/>
    </row>
    <row r="780" spans="1:6" ht="13.5" customHeight="1" outlineLevel="3" x14ac:dyDescent="0.25">
      <c r="A780" s="397" t="s">
        <v>8099</v>
      </c>
      <c r="B780" s="339" t="s">
        <v>7316</v>
      </c>
      <c r="C780" s="339" t="s">
        <v>7459</v>
      </c>
      <c r="D780" s="332" t="s">
        <v>1665</v>
      </c>
      <c r="E780" s="336" t="s">
        <v>84</v>
      </c>
    </row>
    <row r="781" spans="1:6" ht="13.5" customHeight="1" outlineLevel="4" x14ac:dyDescent="0.25">
      <c r="A781" s="397" t="s">
        <v>8099</v>
      </c>
      <c r="B781" s="339" t="s">
        <v>7316</v>
      </c>
      <c r="C781" s="339" t="s">
        <v>7459</v>
      </c>
      <c r="D781" s="332" t="s">
        <v>5878</v>
      </c>
      <c r="E781" s="349" t="s">
        <v>5879</v>
      </c>
    </row>
    <row r="782" spans="1:6" ht="13.5" customHeight="1" outlineLevel="5" x14ac:dyDescent="0.25">
      <c r="A782" s="397" t="s">
        <v>8099</v>
      </c>
      <c r="B782" s="339" t="s">
        <v>7317</v>
      </c>
      <c r="C782" s="339" t="s">
        <v>7317</v>
      </c>
      <c r="D782" s="337" t="s">
        <v>85</v>
      </c>
      <c r="E782" s="353" t="s">
        <v>6399</v>
      </c>
    </row>
    <row r="783" spans="1:6" ht="13.5" customHeight="1" outlineLevel="5" x14ac:dyDescent="0.25">
      <c r="A783" s="397" t="s">
        <v>8099</v>
      </c>
      <c r="B783" s="339" t="s">
        <v>7317</v>
      </c>
      <c r="C783" s="339" t="s">
        <v>7460</v>
      </c>
      <c r="D783" s="337" t="s">
        <v>4930</v>
      </c>
      <c r="E783" s="353" t="s">
        <v>6400</v>
      </c>
      <c r="F783" s="341"/>
    </row>
    <row r="784" spans="1:6" ht="13.5" customHeight="1" outlineLevel="5" x14ac:dyDescent="0.25">
      <c r="A784" s="397" t="s">
        <v>8099</v>
      </c>
      <c r="B784" s="339" t="s">
        <v>7317</v>
      </c>
      <c r="C784" s="339" t="s">
        <v>7460</v>
      </c>
      <c r="D784" s="337" t="s">
        <v>6398</v>
      </c>
      <c r="E784" s="353" t="s">
        <v>6401</v>
      </c>
      <c r="F784" s="341"/>
    </row>
    <row r="785" spans="1:6" ht="13.5" customHeight="1" outlineLevel="4" x14ac:dyDescent="0.25">
      <c r="A785" s="397" t="s">
        <v>8099</v>
      </c>
      <c r="B785" s="339" t="s">
        <v>7316</v>
      </c>
      <c r="C785" s="339" t="s">
        <v>7459</v>
      </c>
      <c r="D785" s="332" t="s">
        <v>6115</v>
      </c>
      <c r="E785" s="349" t="s">
        <v>6116</v>
      </c>
    </row>
    <row r="786" spans="1:6" ht="13.5" customHeight="1" outlineLevel="5" x14ac:dyDescent="0.25">
      <c r="A786" s="397" t="s">
        <v>8099</v>
      </c>
      <c r="C786" s="339" t="s">
        <v>7317</v>
      </c>
      <c r="D786" s="337" t="s">
        <v>86</v>
      </c>
      <c r="E786" s="353" t="s">
        <v>7726</v>
      </c>
    </row>
    <row r="787" spans="1:6" ht="13.5" customHeight="1" outlineLevel="5" x14ac:dyDescent="0.25">
      <c r="A787" s="397" t="s">
        <v>8099</v>
      </c>
      <c r="B787" s="339" t="s">
        <v>7324</v>
      </c>
      <c r="C787" s="339" t="s">
        <v>7324</v>
      </c>
      <c r="D787" s="327" t="s">
        <v>6117</v>
      </c>
      <c r="E787" s="365" t="s">
        <v>6121</v>
      </c>
      <c r="F787" s="323"/>
    </row>
    <row r="788" spans="1:6" ht="13.5" customHeight="1" outlineLevel="5" x14ac:dyDescent="0.25">
      <c r="A788" s="397" t="s">
        <v>8099</v>
      </c>
      <c r="B788" s="339" t="s">
        <v>7324</v>
      </c>
      <c r="C788" s="339" t="s">
        <v>7324</v>
      </c>
      <c r="D788" s="327" t="s">
        <v>7263</v>
      </c>
      <c r="E788" s="365" t="s">
        <v>7262</v>
      </c>
      <c r="F788" s="323"/>
    </row>
    <row r="789" spans="1:6" ht="13.5" customHeight="1" outlineLevel="4" x14ac:dyDescent="0.25">
      <c r="A789" s="397" t="s">
        <v>8099</v>
      </c>
      <c r="B789" s="339" t="s">
        <v>7316</v>
      </c>
      <c r="C789" s="339" t="s">
        <v>7459</v>
      </c>
      <c r="D789" s="332" t="s">
        <v>6017</v>
      </c>
      <c r="E789" s="349" t="s">
        <v>6018</v>
      </c>
    </row>
    <row r="790" spans="1:6" ht="13.5" customHeight="1" outlineLevel="5" x14ac:dyDescent="0.25">
      <c r="A790" s="397" t="s">
        <v>8099</v>
      </c>
      <c r="B790" s="339" t="s">
        <v>7317</v>
      </c>
      <c r="C790" s="339" t="s">
        <v>7317</v>
      </c>
      <c r="D790" s="337" t="s">
        <v>87</v>
      </c>
      <c r="E790" s="353" t="s">
        <v>7727</v>
      </c>
    </row>
    <row r="791" spans="1:6" ht="13.5" customHeight="1" outlineLevel="5" x14ac:dyDescent="0.25">
      <c r="A791" s="397" t="s">
        <v>8099</v>
      </c>
      <c r="B791" s="339" t="s">
        <v>7324</v>
      </c>
      <c r="C791" s="339" t="s">
        <v>7460</v>
      </c>
      <c r="D791" s="327" t="s">
        <v>7112</v>
      </c>
      <c r="E791" s="365" t="s">
        <v>7113</v>
      </c>
      <c r="F791" s="323"/>
    </row>
    <row r="792" spans="1:6" ht="13.5" customHeight="1" outlineLevel="5" x14ac:dyDescent="0.25">
      <c r="A792" s="397" t="s">
        <v>7925</v>
      </c>
      <c r="B792" s="339" t="s">
        <v>7317</v>
      </c>
      <c r="C792" s="339" t="s">
        <v>7317</v>
      </c>
      <c r="D792" s="337" t="s">
        <v>4958</v>
      </c>
      <c r="E792" s="353" t="s">
        <v>4959</v>
      </c>
    </row>
    <row r="793" spans="1:6" ht="13.5" customHeight="1" outlineLevel="4" x14ac:dyDescent="0.25">
      <c r="A793" s="397" t="s">
        <v>8099</v>
      </c>
      <c r="B793" s="339" t="s">
        <v>7316</v>
      </c>
      <c r="C793" s="339" t="s">
        <v>7459</v>
      </c>
      <c r="D793" s="332" t="s">
        <v>6019</v>
      </c>
      <c r="E793" s="349" t="s">
        <v>5899</v>
      </c>
    </row>
    <row r="794" spans="1:6" ht="13.5" customHeight="1" outlineLevel="5" x14ac:dyDescent="0.25">
      <c r="A794" s="397" t="s">
        <v>8099</v>
      </c>
      <c r="B794" s="339" t="s">
        <v>7317</v>
      </c>
      <c r="C794" s="339" t="s">
        <v>7460</v>
      </c>
      <c r="D794" s="337" t="s">
        <v>4962</v>
      </c>
      <c r="E794" s="353" t="s">
        <v>4963</v>
      </c>
      <c r="F794" s="341"/>
    </row>
    <row r="795" spans="1:6" ht="13.5" customHeight="1" outlineLevel="5" x14ac:dyDescent="0.25">
      <c r="A795" s="397" t="s">
        <v>8099</v>
      </c>
      <c r="B795" s="339" t="s">
        <v>7317</v>
      </c>
      <c r="C795" s="339" t="s">
        <v>7317</v>
      </c>
      <c r="D795" s="337" t="s">
        <v>88</v>
      </c>
      <c r="E795" s="353" t="s">
        <v>7728</v>
      </c>
    </row>
    <row r="796" spans="1:6" ht="13.5" customHeight="1" outlineLevel="3" x14ac:dyDescent="0.25">
      <c r="A796" s="397" t="s">
        <v>8099</v>
      </c>
      <c r="B796" s="339" t="s">
        <v>7316</v>
      </c>
      <c r="C796" s="339" t="s">
        <v>7459</v>
      </c>
      <c r="D796" s="332" t="s">
        <v>1666</v>
      </c>
      <c r="E796" s="336" t="s">
        <v>89</v>
      </c>
    </row>
    <row r="797" spans="1:6" ht="13.5" customHeight="1" outlineLevel="4" x14ac:dyDescent="0.25">
      <c r="A797" s="397" t="s">
        <v>8099</v>
      </c>
      <c r="B797" s="339" t="s">
        <v>7317</v>
      </c>
      <c r="C797" s="339" t="s">
        <v>7317</v>
      </c>
      <c r="D797" s="337" t="s">
        <v>90</v>
      </c>
      <c r="E797" s="346" t="s">
        <v>347</v>
      </c>
    </row>
    <row r="798" spans="1:6" ht="13.5" customHeight="1" outlineLevel="4" x14ac:dyDescent="0.25">
      <c r="A798" s="397" t="s">
        <v>8099</v>
      </c>
      <c r="B798" s="339" t="s">
        <v>7317</v>
      </c>
      <c r="C798" s="339" t="s">
        <v>7317</v>
      </c>
      <c r="D798" s="337" t="s">
        <v>4815</v>
      </c>
      <c r="E798" s="346" t="s">
        <v>7697</v>
      </c>
    </row>
    <row r="799" spans="1:6" ht="13.5" customHeight="1" outlineLevel="4" x14ac:dyDescent="0.25">
      <c r="A799" s="397" t="s">
        <v>7926</v>
      </c>
      <c r="B799" s="339" t="s">
        <v>7317</v>
      </c>
      <c r="C799" s="339" t="s">
        <v>7317</v>
      </c>
      <c r="D799" s="337" t="s">
        <v>6228</v>
      </c>
      <c r="E799" s="346" t="s">
        <v>6229</v>
      </c>
    </row>
    <row r="800" spans="1:6" ht="13.5" customHeight="1" outlineLevel="4" x14ac:dyDescent="0.25">
      <c r="A800" s="397" t="s">
        <v>8099</v>
      </c>
      <c r="B800" s="339" t="s">
        <v>7316</v>
      </c>
      <c r="C800" s="339" t="s">
        <v>7459</v>
      </c>
      <c r="D800" s="332" t="s">
        <v>6042</v>
      </c>
      <c r="E800" s="349" t="s">
        <v>6043</v>
      </c>
    </row>
    <row r="801" spans="1:5" ht="13.5" customHeight="1" outlineLevel="5" x14ac:dyDescent="0.25">
      <c r="A801" s="397" t="s">
        <v>8099</v>
      </c>
      <c r="B801" s="339" t="s">
        <v>7317</v>
      </c>
      <c r="C801" s="339" t="s">
        <v>7317</v>
      </c>
      <c r="D801" s="337" t="s">
        <v>91</v>
      </c>
      <c r="E801" s="353" t="s">
        <v>7729</v>
      </c>
    </row>
    <row r="802" spans="1:5" ht="13.5" customHeight="1" outlineLevel="5" x14ac:dyDescent="0.25">
      <c r="A802" s="397" t="s">
        <v>7927</v>
      </c>
      <c r="B802" s="339" t="s">
        <v>7317</v>
      </c>
      <c r="C802" s="339" t="s">
        <v>7317</v>
      </c>
      <c r="D802" s="337" t="s">
        <v>92</v>
      </c>
      <c r="E802" s="353" t="s">
        <v>352</v>
      </c>
    </row>
    <row r="803" spans="1:5" ht="13.5" customHeight="1" outlineLevel="5" x14ac:dyDescent="0.25">
      <c r="A803" s="397" t="s">
        <v>8099</v>
      </c>
      <c r="B803" s="339" t="s">
        <v>7317</v>
      </c>
      <c r="C803" s="339" t="s">
        <v>7317</v>
      </c>
      <c r="D803" s="337" t="s">
        <v>93</v>
      </c>
      <c r="E803" s="353" t="s">
        <v>7731</v>
      </c>
    </row>
    <row r="804" spans="1:5" ht="13.5" customHeight="1" outlineLevel="5" x14ac:dyDescent="0.25">
      <c r="A804" s="397" t="s">
        <v>8099</v>
      </c>
      <c r="B804" s="339" t="s">
        <v>7317</v>
      </c>
      <c r="C804" s="339" t="s">
        <v>7317</v>
      </c>
      <c r="D804" s="337" t="s">
        <v>4821</v>
      </c>
      <c r="E804" s="353" t="s">
        <v>7730</v>
      </c>
    </row>
    <row r="805" spans="1:5" ht="13.5" customHeight="1" outlineLevel="2" x14ac:dyDescent="0.25">
      <c r="A805" s="397" t="s">
        <v>8099</v>
      </c>
      <c r="B805" s="339" t="s">
        <v>7316</v>
      </c>
      <c r="C805" s="339" t="s">
        <v>7459</v>
      </c>
      <c r="D805" s="332" t="s">
        <v>1667</v>
      </c>
      <c r="E805" s="335" t="s">
        <v>64</v>
      </c>
    </row>
    <row r="806" spans="1:5" ht="13.5" customHeight="1" outlineLevel="3" x14ac:dyDescent="0.25">
      <c r="A806" s="397" t="s">
        <v>8099</v>
      </c>
      <c r="B806" s="339" t="s">
        <v>7316</v>
      </c>
      <c r="C806" s="339" t="s">
        <v>7459</v>
      </c>
      <c r="D806" s="332" t="s">
        <v>1669</v>
      </c>
      <c r="E806" s="336" t="s">
        <v>3752</v>
      </c>
    </row>
    <row r="807" spans="1:5" ht="13.5" customHeight="1" outlineLevel="4" x14ac:dyDescent="0.25">
      <c r="A807" s="397" t="s">
        <v>8099</v>
      </c>
      <c r="B807" s="339" t="s">
        <v>7317</v>
      </c>
      <c r="C807" s="339" t="s">
        <v>7317</v>
      </c>
      <c r="D807" s="337" t="s">
        <v>94</v>
      </c>
      <c r="E807" s="346" t="s">
        <v>7732</v>
      </c>
    </row>
    <row r="808" spans="1:5" ht="13.5" customHeight="1" outlineLevel="4" x14ac:dyDescent="0.25">
      <c r="A808" s="397" t="s">
        <v>8099</v>
      </c>
      <c r="B808" s="339" t="s">
        <v>7317</v>
      </c>
      <c r="C808" s="339" t="s">
        <v>7317</v>
      </c>
      <c r="D808" s="337" t="s">
        <v>95</v>
      </c>
      <c r="E808" s="346" t="s">
        <v>7733</v>
      </c>
    </row>
    <row r="809" spans="1:5" ht="13.5" customHeight="1" outlineLevel="4" x14ac:dyDescent="0.25">
      <c r="A809" s="397" t="s">
        <v>8099</v>
      </c>
      <c r="B809" s="339" t="s">
        <v>7317</v>
      </c>
      <c r="C809" s="339" t="s">
        <v>7317</v>
      </c>
      <c r="D809" s="337" t="s">
        <v>96</v>
      </c>
      <c r="E809" s="346" t="s">
        <v>4578</v>
      </c>
    </row>
    <row r="810" spans="1:5" ht="13.5" customHeight="1" outlineLevel="3" x14ac:dyDescent="0.25">
      <c r="A810" s="397" t="s">
        <v>8099</v>
      </c>
      <c r="B810" s="339" t="s">
        <v>7316</v>
      </c>
      <c r="C810" s="339" t="s">
        <v>7459</v>
      </c>
      <c r="D810" s="332" t="s">
        <v>1670</v>
      </c>
      <c r="E810" s="336" t="s">
        <v>97</v>
      </c>
    </row>
    <row r="811" spans="1:5" ht="13.5" customHeight="1" outlineLevel="4" x14ac:dyDescent="0.25">
      <c r="A811" s="397" t="s">
        <v>8099</v>
      </c>
      <c r="B811" s="339" t="s">
        <v>7317</v>
      </c>
      <c r="C811" s="339" t="s">
        <v>7317</v>
      </c>
      <c r="D811" s="337" t="s">
        <v>98</v>
      </c>
      <c r="E811" s="346" t="s">
        <v>7734</v>
      </c>
    </row>
    <row r="812" spans="1:5" ht="13.5" customHeight="1" outlineLevel="4" x14ac:dyDescent="0.25">
      <c r="A812" s="397" t="s">
        <v>7928</v>
      </c>
      <c r="B812" s="339" t="s">
        <v>7317</v>
      </c>
      <c r="C812" s="339" t="s">
        <v>7317</v>
      </c>
      <c r="D812" s="337" t="s">
        <v>99</v>
      </c>
      <c r="E812" s="346" t="s">
        <v>4579</v>
      </c>
    </row>
    <row r="813" spans="1:5" ht="13.5" customHeight="1" outlineLevel="2" x14ac:dyDescent="0.25">
      <c r="A813" s="397" t="s">
        <v>8099</v>
      </c>
      <c r="B813" s="339" t="s">
        <v>7316</v>
      </c>
      <c r="C813" s="339" t="s">
        <v>7459</v>
      </c>
      <c r="D813" s="332" t="s">
        <v>1668</v>
      </c>
      <c r="E813" s="335" t="s">
        <v>100</v>
      </c>
    </row>
    <row r="814" spans="1:5" ht="13.5" customHeight="1" outlineLevel="4" x14ac:dyDescent="0.25">
      <c r="A814" s="397" t="s">
        <v>8099</v>
      </c>
      <c r="B814" s="339" t="s">
        <v>7317</v>
      </c>
      <c r="C814" s="339" t="s">
        <v>7317</v>
      </c>
      <c r="D814" s="337" t="s">
        <v>104</v>
      </c>
      <c r="E814" s="347" t="s">
        <v>7735</v>
      </c>
    </row>
    <row r="815" spans="1:5" ht="13.5" customHeight="1" outlineLevel="4" x14ac:dyDescent="0.25">
      <c r="A815" s="397" t="s">
        <v>8099</v>
      </c>
      <c r="B815" s="339" t="s">
        <v>7316</v>
      </c>
      <c r="C815" s="339" t="s">
        <v>7459</v>
      </c>
      <c r="D815" s="332" t="s">
        <v>6308</v>
      </c>
      <c r="E815" s="336" t="s">
        <v>6309</v>
      </c>
    </row>
    <row r="816" spans="1:5" ht="13.5" customHeight="1" outlineLevel="3" x14ac:dyDescent="0.25">
      <c r="A816" s="397" t="s">
        <v>8099</v>
      </c>
      <c r="B816" s="339" t="s">
        <v>7316</v>
      </c>
      <c r="C816" s="339" t="s">
        <v>7459</v>
      </c>
      <c r="D816" s="332" t="s">
        <v>1671</v>
      </c>
      <c r="E816" s="349" t="s">
        <v>101</v>
      </c>
    </row>
    <row r="817" spans="1:6" ht="13.5" customHeight="1" outlineLevel="4" x14ac:dyDescent="0.25">
      <c r="A817" s="397" t="s">
        <v>7929</v>
      </c>
      <c r="B817" s="339" t="s">
        <v>7318</v>
      </c>
      <c r="C817" s="339" t="s">
        <v>7318</v>
      </c>
      <c r="D817" s="337" t="s">
        <v>51</v>
      </c>
      <c r="E817" s="353" t="s">
        <v>52</v>
      </c>
    </row>
    <row r="818" spans="1:6" ht="13.5" customHeight="1" outlineLevel="4" x14ac:dyDescent="0.25">
      <c r="A818" s="397" t="s">
        <v>8099</v>
      </c>
      <c r="B818" s="339" t="s">
        <v>7317</v>
      </c>
      <c r="C818" s="339" t="s">
        <v>7460</v>
      </c>
      <c r="D818" s="337" t="s">
        <v>102</v>
      </c>
      <c r="E818" s="353" t="s">
        <v>53</v>
      </c>
    </row>
    <row r="819" spans="1:6" ht="13.5" customHeight="1" outlineLevel="4" x14ac:dyDescent="0.25">
      <c r="A819" s="397" t="s">
        <v>8099</v>
      </c>
      <c r="B819" s="339" t="s">
        <v>7317</v>
      </c>
      <c r="C819" s="339" t="s">
        <v>7460</v>
      </c>
      <c r="D819" s="337" t="s">
        <v>103</v>
      </c>
      <c r="E819" s="353" t="s">
        <v>54</v>
      </c>
    </row>
    <row r="820" spans="1:6" ht="13.5" customHeight="1" outlineLevel="4" x14ac:dyDescent="0.25">
      <c r="A820" s="339" t="s">
        <v>8161</v>
      </c>
      <c r="B820" s="339" t="s">
        <v>7317</v>
      </c>
      <c r="C820" s="339" t="s">
        <v>7317</v>
      </c>
      <c r="D820" s="337" t="s">
        <v>7736</v>
      </c>
      <c r="E820" s="353" t="s">
        <v>7737</v>
      </c>
    </row>
    <row r="821" spans="1:6" ht="13.5" customHeight="1" outlineLevel="4" x14ac:dyDescent="0.25">
      <c r="A821" s="397" t="s">
        <v>8099</v>
      </c>
      <c r="B821" s="339" t="s">
        <v>7317</v>
      </c>
      <c r="C821" s="339" t="s">
        <v>7460</v>
      </c>
      <c r="D821" s="337" t="s">
        <v>4926</v>
      </c>
      <c r="E821" s="353" t="s">
        <v>4927</v>
      </c>
      <c r="F821" s="341"/>
    </row>
    <row r="822" spans="1:6" ht="13.5" customHeight="1" outlineLevel="4" x14ac:dyDescent="0.25">
      <c r="A822" s="397" t="s">
        <v>8099</v>
      </c>
      <c r="B822" s="339" t="s">
        <v>7317</v>
      </c>
      <c r="C822" s="339" t="s">
        <v>7460</v>
      </c>
      <c r="D822" s="337" t="s">
        <v>4928</v>
      </c>
      <c r="E822" s="353" t="s">
        <v>4929</v>
      </c>
      <c r="F822" s="341"/>
    </row>
    <row r="823" spans="1:6" ht="13.5" customHeight="1" outlineLevel="4" x14ac:dyDescent="0.25">
      <c r="A823" s="397" t="s">
        <v>8099</v>
      </c>
      <c r="B823" s="339" t="s">
        <v>7317</v>
      </c>
      <c r="C823" s="339" t="s">
        <v>7317</v>
      </c>
      <c r="D823" s="337" t="s">
        <v>544</v>
      </c>
      <c r="E823" s="353" t="s">
        <v>7738</v>
      </c>
    </row>
    <row r="824" spans="1:6" ht="13.5" customHeight="1" outlineLevel="3" x14ac:dyDescent="0.25">
      <c r="A824" s="397" t="s">
        <v>8099</v>
      </c>
      <c r="B824" s="339" t="s">
        <v>7316</v>
      </c>
      <c r="C824" s="339" t="s">
        <v>7459</v>
      </c>
      <c r="D824" s="332" t="s">
        <v>1672</v>
      </c>
      <c r="E824" s="349" t="s">
        <v>58</v>
      </c>
    </row>
    <row r="825" spans="1:6" ht="13.5" customHeight="1" outlineLevel="4" x14ac:dyDescent="0.25">
      <c r="A825" s="397" t="s">
        <v>7929</v>
      </c>
      <c r="B825" s="339" t="s">
        <v>7317</v>
      </c>
      <c r="C825" s="339" t="s">
        <v>7317</v>
      </c>
      <c r="D825" s="337" t="s">
        <v>57</v>
      </c>
      <c r="E825" s="353" t="s">
        <v>55</v>
      </c>
    </row>
    <row r="826" spans="1:6" ht="13.5" customHeight="1" outlineLevel="4" x14ac:dyDescent="0.25">
      <c r="A826" s="397" t="s">
        <v>8099</v>
      </c>
      <c r="B826" s="339" t="s">
        <v>7317</v>
      </c>
      <c r="C826" s="339" t="s">
        <v>7317</v>
      </c>
      <c r="D826" s="337" t="s">
        <v>105</v>
      </c>
      <c r="E826" s="353" t="s">
        <v>7739</v>
      </c>
    </row>
    <row r="827" spans="1:6" ht="13.5" customHeight="1" outlineLevel="4" x14ac:dyDescent="0.25">
      <c r="A827" s="339" t="s">
        <v>8162</v>
      </c>
      <c r="B827" s="339" t="s">
        <v>7317</v>
      </c>
      <c r="C827" s="339" t="s">
        <v>7317</v>
      </c>
      <c r="D827" s="337" t="s">
        <v>7740</v>
      </c>
      <c r="E827" s="353" t="s">
        <v>7741</v>
      </c>
    </row>
    <row r="828" spans="1:6" ht="13.5" customHeight="1" outlineLevel="4" x14ac:dyDescent="0.25">
      <c r="A828" s="397" t="s">
        <v>7930</v>
      </c>
      <c r="B828" s="339" t="s">
        <v>7317</v>
      </c>
      <c r="C828" s="339" t="s">
        <v>7317</v>
      </c>
      <c r="D828" s="337" t="s">
        <v>1818</v>
      </c>
      <c r="E828" s="353" t="s">
        <v>4144</v>
      </c>
    </row>
    <row r="829" spans="1:6" ht="13.5" customHeight="1" outlineLevel="1" x14ac:dyDescent="0.25">
      <c r="A829" s="397" t="s">
        <v>8099</v>
      </c>
      <c r="B829" s="339" t="s">
        <v>7316</v>
      </c>
      <c r="C829" s="339" t="s">
        <v>7460</v>
      </c>
      <c r="D829" s="332" t="s">
        <v>6542</v>
      </c>
      <c r="E829" s="334" t="s">
        <v>6543</v>
      </c>
      <c r="F829" s="341"/>
    </row>
    <row r="830" spans="1:6" ht="13.5" customHeight="1" outlineLevel="2" x14ac:dyDescent="0.25">
      <c r="A830" s="397" t="s">
        <v>8099</v>
      </c>
      <c r="B830" s="339" t="s">
        <v>7316</v>
      </c>
      <c r="C830" s="339" t="s">
        <v>7460</v>
      </c>
      <c r="D830" s="332" t="s">
        <v>6556</v>
      </c>
      <c r="E830" s="335" t="s">
        <v>6558</v>
      </c>
      <c r="F830" s="341"/>
    </row>
    <row r="831" spans="1:6" ht="13.5" customHeight="1" outlineLevel="3" x14ac:dyDescent="0.25">
      <c r="A831" s="397" t="s">
        <v>8099</v>
      </c>
      <c r="B831" s="339" t="s">
        <v>7316</v>
      </c>
      <c r="C831" s="339" t="s">
        <v>7460</v>
      </c>
      <c r="D831" s="332" t="s">
        <v>6557</v>
      </c>
      <c r="E831" s="336" t="s">
        <v>6559</v>
      </c>
      <c r="F831" s="341"/>
    </row>
    <row r="832" spans="1:6" ht="13.5" customHeight="1" outlineLevel="4" x14ac:dyDescent="0.25">
      <c r="A832" s="397" t="s">
        <v>8099</v>
      </c>
      <c r="B832" s="339" t="s">
        <v>7317</v>
      </c>
      <c r="C832" s="339" t="s">
        <v>7460</v>
      </c>
      <c r="D832" s="337">
        <v>761010</v>
      </c>
      <c r="E832" s="346" t="s">
        <v>6551</v>
      </c>
      <c r="F832" s="341"/>
    </row>
    <row r="833" spans="1:6" ht="13.5" customHeight="1" outlineLevel="4" x14ac:dyDescent="0.25">
      <c r="A833" s="397" t="s">
        <v>8099</v>
      </c>
      <c r="B833" s="339" t="s">
        <v>7317</v>
      </c>
      <c r="C833" s="339" t="s">
        <v>7460</v>
      </c>
      <c r="D833" s="337">
        <v>762010</v>
      </c>
      <c r="E833" s="346" t="s">
        <v>6550</v>
      </c>
      <c r="F833" s="341"/>
    </row>
    <row r="834" spans="1:6" ht="13.5" customHeight="1" outlineLevel="3" x14ac:dyDescent="0.25">
      <c r="A834" s="397" t="s">
        <v>8099</v>
      </c>
      <c r="B834" s="339" t="s">
        <v>7316</v>
      </c>
      <c r="C834" s="339" t="s">
        <v>7460</v>
      </c>
      <c r="D834" s="332" t="s">
        <v>6561</v>
      </c>
      <c r="E834" s="336" t="s">
        <v>6560</v>
      </c>
      <c r="F834" s="341"/>
    </row>
    <row r="835" spans="1:6" ht="13.5" customHeight="1" outlineLevel="4" x14ac:dyDescent="0.25">
      <c r="A835" s="397" t="s">
        <v>8099</v>
      </c>
      <c r="B835" s="339" t="s">
        <v>7316</v>
      </c>
      <c r="C835" s="339" t="s">
        <v>7460</v>
      </c>
      <c r="D835" s="332" t="s">
        <v>6562</v>
      </c>
      <c r="E835" s="336" t="s">
        <v>6564</v>
      </c>
      <c r="F835" s="341"/>
    </row>
    <row r="836" spans="1:6" ht="13.5" customHeight="1" outlineLevel="5" x14ac:dyDescent="0.25">
      <c r="A836" s="397" t="s">
        <v>8099</v>
      </c>
      <c r="B836" s="339" t="s">
        <v>7317</v>
      </c>
      <c r="C836" s="339" t="s">
        <v>7460</v>
      </c>
      <c r="D836" s="337">
        <v>763010</v>
      </c>
      <c r="E836" s="346" t="s">
        <v>6552</v>
      </c>
      <c r="F836" s="341"/>
    </row>
    <row r="837" spans="1:6" ht="13.5" customHeight="1" outlineLevel="5" x14ac:dyDescent="0.25">
      <c r="A837" s="397" t="s">
        <v>8099</v>
      </c>
      <c r="B837" s="339" t="s">
        <v>7317</v>
      </c>
      <c r="C837" s="339" t="s">
        <v>7460</v>
      </c>
      <c r="D837" s="337">
        <v>763015</v>
      </c>
      <c r="E837" s="346" t="s">
        <v>6553</v>
      </c>
      <c r="F837" s="341"/>
    </row>
    <row r="838" spans="1:6" ht="13.5" customHeight="1" outlineLevel="4" x14ac:dyDescent="0.25">
      <c r="A838" s="397" t="s">
        <v>8099</v>
      </c>
      <c r="B838" s="339" t="s">
        <v>7316</v>
      </c>
      <c r="C838" s="339" t="s">
        <v>7460</v>
      </c>
      <c r="D838" s="332" t="s">
        <v>6563</v>
      </c>
      <c r="E838" s="336" t="s">
        <v>6565</v>
      </c>
      <c r="F838" s="341"/>
    </row>
    <row r="839" spans="1:6" ht="13.5" customHeight="1" outlineLevel="5" x14ac:dyDescent="0.25">
      <c r="A839" s="397" t="s">
        <v>8099</v>
      </c>
      <c r="B839" s="339" t="s">
        <v>7317</v>
      </c>
      <c r="C839" s="339" t="s">
        <v>7460</v>
      </c>
      <c r="D839" s="337">
        <v>764010</v>
      </c>
      <c r="E839" s="346" t="s">
        <v>6554</v>
      </c>
      <c r="F839" s="341"/>
    </row>
    <row r="840" spans="1:6" ht="13.5" customHeight="1" outlineLevel="5" x14ac:dyDescent="0.25">
      <c r="A840" s="397" t="s">
        <v>8099</v>
      </c>
      <c r="B840" s="339" t="s">
        <v>7317</v>
      </c>
      <c r="C840" s="339" t="s">
        <v>7460</v>
      </c>
      <c r="D840" s="337">
        <v>764015</v>
      </c>
      <c r="E840" s="346" t="s">
        <v>6555</v>
      </c>
      <c r="F840" s="341"/>
    </row>
    <row r="841" spans="1:6" ht="13.5" customHeight="1" x14ac:dyDescent="0.25">
      <c r="A841" s="397" t="s">
        <v>8098</v>
      </c>
      <c r="B841" s="339" t="s">
        <v>8098</v>
      </c>
      <c r="C841" s="339" t="s">
        <v>8098</v>
      </c>
      <c r="D841" s="337" t="s">
        <v>8098</v>
      </c>
      <c r="E841" s="346"/>
      <c r="F841" s="341"/>
    </row>
    <row r="842" spans="1:6" ht="13.5" customHeight="1" x14ac:dyDescent="0.25">
      <c r="A842" s="397" t="s">
        <v>8099</v>
      </c>
      <c r="B842" s="339" t="s">
        <v>7316</v>
      </c>
      <c r="C842" s="339" t="s">
        <v>7459</v>
      </c>
      <c r="D842" s="331" t="s">
        <v>5125</v>
      </c>
      <c r="E842" s="347"/>
    </row>
    <row r="843" spans="1:6" ht="13.5" customHeight="1" outlineLevel="1" x14ac:dyDescent="0.25">
      <c r="A843" s="339" t="s">
        <v>8163</v>
      </c>
      <c r="B843" s="339" t="s">
        <v>7316</v>
      </c>
      <c r="C843" s="339" t="s">
        <v>7459</v>
      </c>
      <c r="D843" s="332" t="s">
        <v>4997</v>
      </c>
      <c r="E843" s="366" t="s">
        <v>4998</v>
      </c>
    </row>
    <row r="844" spans="1:6" ht="13.5" customHeight="1" outlineLevel="2" x14ac:dyDescent="0.25">
      <c r="A844" s="339" t="s">
        <v>8164</v>
      </c>
      <c r="B844" s="339" t="s">
        <v>7316</v>
      </c>
      <c r="C844" s="339" t="s">
        <v>7459</v>
      </c>
      <c r="D844" s="332" t="s">
        <v>4999</v>
      </c>
      <c r="E844" s="367" t="s">
        <v>5005</v>
      </c>
      <c r="F844" s="339" t="s">
        <v>7391</v>
      </c>
    </row>
    <row r="845" spans="1:6" ht="13.5" customHeight="1" outlineLevel="3" collapsed="1" x14ac:dyDescent="0.25">
      <c r="A845" s="339" t="s">
        <v>8165</v>
      </c>
      <c r="B845" s="339" t="s">
        <v>7316</v>
      </c>
      <c r="C845" s="339" t="s">
        <v>7459</v>
      </c>
      <c r="D845" s="332" t="s">
        <v>5000</v>
      </c>
      <c r="E845" s="368" t="s">
        <v>5006</v>
      </c>
      <c r="F845" s="339" t="s">
        <v>7392</v>
      </c>
    </row>
    <row r="846" spans="1:6" ht="13.5" customHeight="1" outlineLevel="4" x14ac:dyDescent="0.25">
      <c r="A846" s="397" t="s">
        <v>7820</v>
      </c>
      <c r="B846" s="339" t="s">
        <v>7316</v>
      </c>
      <c r="C846" s="339" t="s">
        <v>7459</v>
      </c>
      <c r="D846" s="332" t="s">
        <v>5001</v>
      </c>
      <c r="E846" s="369" t="s">
        <v>5007</v>
      </c>
      <c r="F846" s="339" t="s">
        <v>7389</v>
      </c>
    </row>
    <row r="847" spans="1:6" ht="13.5" customHeight="1" outlineLevel="5" x14ac:dyDescent="0.25">
      <c r="A847" s="397" t="s">
        <v>7820</v>
      </c>
      <c r="B847" s="339" t="s">
        <v>7318</v>
      </c>
      <c r="C847" s="339" t="s">
        <v>7318</v>
      </c>
      <c r="D847" s="370" t="s">
        <v>865</v>
      </c>
      <c r="E847" s="371" t="s">
        <v>5022</v>
      </c>
    </row>
    <row r="848" spans="1:6" ht="13.5" customHeight="1" outlineLevel="5" x14ac:dyDescent="0.25">
      <c r="A848" s="397" t="s">
        <v>7820</v>
      </c>
      <c r="B848" s="339" t="s">
        <v>7318</v>
      </c>
      <c r="C848" s="339" t="s">
        <v>7318</v>
      </c>
      <c r="D848" s="370" t="s">
        <v>4774</v>
      </c>
      <c r="E848" s="371" t="s">
        <v>4775</v>
      </c>
    </row>
    <row r="849" spans="1:6" ht="13.5" customHeight="1" outlineLevel="5" x14ac:dyDescent="0.25">
      <c r="A849" s="397" t="s">
        <v>7931</v>
      </c>
      <c r="B849" s="339" t="s">
        <v>7318</v>
      </c>
      <c r="C849" s="339" t="s">
        <v>7318</v>
      </c>
      <c r="D849" s="370" t="s">
        <v>866</v>
      </c>
      <c r="E849" s="371" t="s">
        <v>5023</v>
      </c>
    </row>
    <row r="850" spans="1:6" ht="13.5" customHeight="1" outlineLevel="5" x14ac:dyDescent="0.25">
      <c r="A850" s="339" t="s">
        <v>8166</v>
      </c>
      <c r="B850" s="339" t="s">
        <v>7317</v>
      </c>
      <c r="C850" s="339" t="s">
        <v>7317</v>
      </c>
      <c r="D850" s="370" t="s">
        <v>7742</v>
      </c>
      <c r="E850" s="371" t="s">
        <v>7743</v>
      </c>
      <c r="F850" s="339" t="s">
        <v>7384</v>
      </c>
    </row>
    <row r="851" spans="1:6" ht="13.5" customHeight="1" outlineLevel="5" x14ac:dyDescent="0.25">
      <c r="A851" s="397" t="s">
        <v>7931</v>
      </c>
      <c r="B851" s="339" t="s">
        <v>7317</v>
      </c>
      <c r="C851" s="339" t="s">
        <v>7317</v>
      </c>
      <c r="D851" s="370" t="s">
        <v>867</v>
      </c>
      <c r="E851" s="371" t="s">
        <v>5024</v>
      </c>
      <c r="F851" s="339" t="s">
        <v>7384</v>
      </c>
    </row>
    <row r="852" spans="1:6" ht="13.5" customHeight="1" outlineLevel="5" x14ac:dyDescent="0.25">
      <c r="A852" s="397" t="s">
        <v>7931</v>
      </c>
      <c r="B852" s="339" t="s">
        <v>7317</v>
      </c>
      <c r="C852" s="339" t="s">
        <v>7317</v>
      </c>
      <c r="D852" s="370" t="s">
        <v>868</v>
      </c>
      <c r="E852" s="371" t="s">
        <v>4800</v>
      </c>
      <c r="F852" s="339" t="s">
        <v>7384</v>
      </c>
    </row>
    <row r="853" spans="1:6" ht="13.5" customHeight="1" outlineLevel="5" x14ac:dyDescent="0.25">
      <c r="A853" s="397" t="s">
        <v>7931</v>
      </c>
      <c r="B853" s="339" t="s">
        <v>7318</v>
      </c>
      <c r="C853" s="339" t="s">
        <v>7318</v>
      </c>
      <c r="D853" s="370" t="s">
        <v>869</v>
      </c>
      <c r="E853" s="371" t="s">
        <v>5025</v>
      </c>
    </row>
    <row r="854" spans="1:6" ht="13.5" customHeight="1" outlineLevel="5" x14ac:dyDescent="0.25">
      <c r="A854" s="397" t="s">
        <v>7820</v>
      </c>
      <c r="B854" s="339" t="s">
        <v>7318</v>
      </c>
      <c r="C854" s="339" t="s">
        <v>7318</v>
      </c>
      <c r="D854" s="370" t="s">
        <v>870</v>
      </c>
      <c r="E854" s="371" t="s">
        <v>5026</v>
      </c>
    </row>
    <row r="855" spans="1:6" ht="13.5" customHeight="1" outlineLevel="5" x14ac:dyDescent="0.25">
      <c r="A855" s="397" t="s">
        <v>7931</v>
      </c>
      <c r="B855" s="339" t="s">
        <v>7317</v>
      </c>
      <c r="C855" s="339" t="s">
        <v>7317</v>
      </c>
      <c r="D855" s="370" t="s">
        <v>871</v>
      </c>
      <c r="E855" s="371" t="s">
        <v>5027</v>
      </c>
      <c r="F855" s="339" t="s">
        <v>7384</v>
      </c>
    </row>
    <row r="856" spans="1:6" ht="13.5" customHeight="1" outlineLevel="5" x14ac:dyDescent="0.25">
      <c r="A856" s="397" t="s">
        <v>7931</v>
      </c>
      <c r="B856" s="339" t="s">
        <v>7317</v>
      </c>
      <c r="C856" s="339" t="s">
        <v>7317</v>
      </c>
      <c r="D856" s="370" t="s">
        <v>872</v>
      </c>
      <c r="E856" s="371" t="s">
        <v>5028</v>
      </c>
      <c r="F856" s="339" t="s">
        <v>7384</v>
      </c>
    </row>
    <row r="857" spans="1:6" ht="13.5" customHeight="1" outlineLevel="4" x14ac:dyDescent="0.25">
      <c r="A857" s="397" t="s">
        <v>7820</v>
      </c>
      <c r="B857" s="339" t="s">
        <v>7316</v>
      </c>
      <c r="C857" s="339" t="s">
        <v>7318</v>
      </c>
      <c r="D857" s="332" t="s">
        <v>5002</v>
      </c>
      <c r="E857" s="369" t="s">
        <v>5008</v>
      </c>
    </row>
    <row r="858" spans="1:6" ht="13.5" customHeight="1" outlineLevel="5" x14ac:dyDescent="0.25">
      <c r="A858" s="397" t="s">
        <v>7931</v>
      </c>
      <c r="B858" s="339" t="s">
        <v>7318</v>
      </c>
      <c r="C858" s="339" t="s">
        <v>7318</v>
      </c>
      <c r="D858" s="370" t="s">
        <v>854</v>
      </c>
      <c r="E858" s="371" t="s">
        <v>5029</v>
      </c>
    </row>
    <row r="859" spans="1:6" ht="13.5" customHeight="1" outlineLevel="5" x14ac:dyDescent="0.25">
      <c r="A859" s="397" t="s">
        <v>7931</v>
      </c>
      <c r="B859" s="339" t="s">
        <v>7318</v>
      </c>
      <c r="C859" s="339" t="s">
        <v>7318</v>
      </c>
      <c r="D859" s="370" t="s">
        <v>855</v>
      </c>
      <c r="E859" s="371" t="s">
        <v>5030</v>
      </c>
    </row>
    <row r="860" spans="1:6" ht="13.5" customHeight="1" outlineLevel="5" x14ac:dyDescent="0.25">
      <c r="A860" s="397" t="s">
        <v>7820</v>
      </c>
      <c r="B860" s="339" t="s">
        <v>7318</v>
      </c>
      <c r="C860" s="339" t="s">
        <v>7318</v>
      </c>
      <c r="D860" s="370" t="s">
        <v>856</v>
      </c>
      <c r="E860" s="371" t="s">
        <v>5031</v>
      </c>
    </row>
    <row r="861" spans="1:6" ht="13.5" customHeight="1" outlineLevel="5" x14ac:dyDescent="0.25">
      <c r="A861" s="397" t="s">
        <v>7931</v>
      </c>
      <c r="B861" s="339" t="s">
        <v>7318</v>
      </c>
      <c r="C861" s="339" t="s">
        <v>7318</v>
      </c>
      <c r="D861" s="370" t="s">
        <v>857</v>
      </c>
      <c r="E861" s="371" t="s">
        <v>5032</v>
      </c>
    </row>
    <row r="862" spans="1:6" ht="13.5" customHeight="1" outlineLevel="5" x14ac:dyDescent="0.25">
      <c r="A862" s="397" t="s">
        <v>7820</v>
      </c>
      <c r="B862" s="339" t="s">
        <v>7318</v>
      </c>
      <c r="C862" s="339" t="s">
        <v>7318</v>
      </c>
      <c r="D862" s="370" t="s">
        <v>858</v>
      </c>
      <c r="E862" s="371" t="s">
        <v>5033</v>
      </c>
    </row>
    <row r="863" spans="1:6" ht="13.5" customHeight="1" outlineLevel="5" x14ac:dyDescent="0.25">
      <c r="A863" s="397" t="s">
        <v>7820</v>
      </c>
      <c r="B863" s="339" t="s">
        <v>7318</v>
      </c>
      <c r="C863" s="339" t="s">
        <v>7318</v>
      </c>
      <c r="D863" s="370" t="s">
        <v>859</v>
      </c>
      <c r="E863" s="371" t="s">
        <v>5034</v>
      </c>
    </row>
    <row r="864" spans="1:6" ht="13.5" customHeight="1" outlineLevel="5" x14ac:dyDescent="0.25">
      <c r="A864" s="397" t="s">
        <v>7931</v>
      </c>
      <c r="B864" s="339" t="s">
        <v>7318</v>
      </c>
      <c r="C864" s="339" t="s">
        <v>7318</v>
      </c>
      <c r="D864" s="370" t="s">
        <v>860</v>
      </c>
      <c r="E864" s="371" t="s">
        <v>5035</v>
      </c>
    </row>
    <row r="865" spans="1:8" ht="13.5" customHeight="1" outlineLevel="5" x14ac:dyDescent="0.25">
      <c r="A865" s="397" t="s">
        <v>7820</v>
      </c>
      <c r="B865" s="339" t="s">
        <v>7318</v>
      </c>
      <c r="C865" s="339" t="s">
        <v>7318</v>
      </c>
      <c r="D865" s="370" t="s">
        <v>861</v>
      </c>
      <c r="E865" s="371" t="s">
        <v>4797</v>
      </c>
    </row>
    <row r="866" spans="1:8" ht="13.5" customHeight="1" outlineLevel="5" x14ac:dyDescent="0.25">
      <c r="A866" s="397" t="s">
        <v>7931</v>
      </c>
      <c r="B866" s="339" t="s">
        <v>7318</v>
      </c>
      <c r="C866" s="339" t="s">
        <v>7318</v>
      </c>
      <c r="D866" s="370" t="s">
        <v>862</v>
      </c>
      <c r="E866" s="371" t="s">
        <v>4798</v>
      </c>
    </row>
    <row r="867" spans="1:8" ht="13.5" customHeight="1" outlineLevel="5" x14ac:dyDescent="0.25">
      <c r="A867" s="397" t="s">
        <v>7820</v>
      </c>
      <c r="B867" s="339" t="s">
        <v>7318</v>
      </c>
      <c r="C867" s="339" t="s">
        <v>7318</v>
      </c>
      <c r="D867" s="370" t="s">
        <v>4812</v>
      </c>
      <c r="E867" s="371" t="s">
        <v>4799</v>
      </c>
    </row>
    <row r="868" spans="1:8" ht="13.5" customHeight="1" outlineLevel="5" x14ac:dyDescent="0.25">
      <c r="A868" s="397" t="s">
        <v>7931</v>
      </c>
      <c r="B868" s="339" t="s">
        <v>7318</v>
      </c>
      <c r="C868" s="339" t="s">
        <v>7318</v>
      </c>
      <c r="D868" s="370" t="s">
        <v>863</v>
      </c>
      <c r="E868" s="371" t="s">
        <v>5036</v>
      </c>
    </row>
    <row r="869" spans="1:8" ht="13.5" customHeight="1" outlineLevel="5" x14ac:dyDescent="0.25">
      <c r="A869" s="397" t="s">
        <v>7931</v>
      </c>
      <c r="B869" s="339" t="s">
        <v>7318</v>
      </c>
      <c r="C869" s="339" t="s">
        <v>7318</v>
      </c>
      <c r="D869" s="370" t="s">
        <v>864</v>
      </c>
      <c r="E869" s="371" t="s">
        <v>5037</v>
      </c>
    </row>
    <row r="870" spans="1:8" ht="13.5" customHeight="1" outlineLevel="4" collapsed="1" x14ac:dyDescent="0.25">
      <c r="A870" s="339" t="s">
        <v>8167</v>
      </c>
      <c r="B870" s="409" t="s">
        <v>7322</v>
      </c>
      <c r="C870" s="409" t="s">
        <v>7459</v>
      </c>
      <c r="D870" s="412" t="s">
        <v>8216</v>
      </c>
      <c r="E870" s="411" t="s">
        <v>5004</v>
      </c>
      <c r="F870" s="339" t="s">
        <v>7390</v>
      </c>
    </row>
    <row r="871" spans="1:8" ht="13.5" customHeight="1" outlineLevel="5" x14ac:dyDescent="0.25">
      <c r="A871" s="339" t="s">
        <v>8201</v>
      </c>
      <c r="B871" s="339" t="s">
        <v>7322</v>
      </c>
      <c r="C871" s="339" t="s">
        <v>7317</v>
      </c>
      <c r="D871" s="370" t="s">
        <v>7744</v>
      </c>
      <c r="E871" s="373" t="s">
        <v>7745</v>
      </c>
      <c r="H871" s="374"/>
    </row>
    <row r="872" spans="1:8" ht="13.5" customHeight="1" outlineLevel="5" x14ac:dyDescent="0.25">
      <c r="A872" s="339" t="s">
        <v>8202</v>
      </c>
      <c r="B872" s="339" t="s">
        <v>7322</v>
      </c>
      <c r="C872" s="339" t="s">
        <v>7317</v>
      </c>
      <c r="D872" s="370" t="s">
        <v>7746</v>
      </c>
      <c r="E872" s="373" t="s">
        <v>7747</v>
      </c>
    </row>
    <row r="873" spans="1:8" ht="13.5" customHeight="1" outlineLevel="5" x14ac:dyDescent="0.25">
      <c r="A873" s="397" t="s">
        <v>7931</v>
      </c>
      <c r="B873" s="339" t="s">
        <v>7322</v>
      </c>
      <c r="C873" s="339" t="s">
        <v>7317</v>
      </c>
      <c r="D873" s="370" t="s">
        <v>7314</v>
      </c>
      <c r="E873" s="383" t="s">
        <v>7315</v>
      </c>
      <c r="F873" s="383"/>
    </row>
    <row r="874" spans="1:8" ht="13.5" customHeight="1" outlineLevel="5" x14ac:dyDescent="0.25">
      <c r="A874" s="339" t="s">
        <v>8203</v>
      </c>
      <c r="B874" s="339" t="s">
        <v>7322</v>
      </c>
      <c r="C874" s="339" t="s">
        <v>7317</v>
      </c>
      <c r="D874" s="370" t="s">
        <v>7748</v>
      </c>
      <c r="E874" s="383" t="s">
        <v>7749</v>
      </c>
      <c r="F874" s="383"/>
    </row>
    <row r="875" spans="1:8" ht="13.5" customHeight="1" outlineLevel="5" x14ac:dyDescent="0.25">
      <c r="A875" s="339" t="s">
        <v>8204</v>
      </c>
      <c r="B875" s="339" t="s">
        <v>7322</v>
      </c>
      <c r="C875" s="339" t="s">
        <v>7317</v>
      </c>
      <c r="D875" s="370" t="s">
        <v>7750</v>
      </c>
      <c r="E875" s="373" t="s">
        <v>7751</v>
      </c>
    </row>
    <row r="876" spans="1:8" ht="13.5" customHeight="1" outlineLevel="5" x14ac:dyDescent="0.25">
      <c r="A876" s="339" t="s">
        <v>8205</v>
      </c>
      <c r="B876" s="339" t="s">
        <v>7322</v>
      </c>
      <c r="C876" s="339" t="s">
        <v>7317</v>
      </c>
      <c r="D876" s="370" t="s">
        <v>7752</v>
      </c>
      <c r="E876" s="383" t="s">
        <v>7753</v>
      </c>
      <c r="F876" s="383"/>
    </row>
    <row r="877" spans="1:8" ht="13.5" customHeight="1" outlineLevel="5" x14ac:dyDescent="0.25">
      <c r="A877" s="339" t="s">
        <v>8206</v>
      </c>
      <c r="B877" s="339" t="s">
        <v>7322</v>
      </c>
      <c r="C877" s="339" t="s">
        <v>7317</v>
      </c>
      <c r="D877" s="370" t="s">
        <v>7754</v>
      </c>
      <c r="E877" s="373" t="s">
        <v>7755</v>
      </c>
    </row>
    <row r="878" spans="1:8" ht="13.5" customHeight="1" outlineLevel="5" x14ac:dyDescent="0.25">
      <c r="A878" s="339" t="s">
        <v>8207</v>
      </c>
      <c r="B878" s="339" t="s">
        <v>7322</v>
      </c>
      <c r="C878" s="339" t="s">
        <v>7317</v>
      </c>
      <c r="D878" s="370" t="s">
        <v>7756</v>
      </c>
      <c r="E878" s="373" t="s">
        <v>7757</v>
      </c>
      <c r="H878" s="375"/>
    </row>
    <row r="879" spans="1:8" ht="13.5" customHeight="1" outlineLevel="5" x14ac:dyDescent="0.25">
      <c r="A879" s="339" t="s">
        <v>8208</v>
      </c>
      <c r="B879" s="339" t="s">
        <v>7322</v>
      </c>
      <c r="C879" s="339" t="s">
        <v>7317</v>
      </c>
      <c r="D879" s="370" t="s">
        <v>7758</v>
      </c>
      <c r="E879" s="373" t="s">
        <v>7759</v>
      </c>
    </row>
    <row r="880" spans="1:8" ht="13.5" customHeight="1" outlineLevel="5" x14ac:dyDescent="0.25">
      <c r="A880" s="339" t="s">
        <v>8209</v>
      </c>
      <c r="B880" s="339" t="s">
        <v>7322</v>
      </c>
      <c r="C880" s="339" t="s">
        <v>7317</v>
      </c>
      <c r="D880" s="370" t="s">
        <v>7760</v>
      </c>
      <c r="E880" s="383" t="s">
        <v>7761</v>
      </c>
    </row>
    <row r="881" spans="1:9" ht="13.5" customHeight="1" outlineLevel="5" x14ac:dyDescent="0.25">
      <c r="A881" s="339" t="s">
        <v>8210</v>
      </c>
      <c r="B881" s="339" t="s">
        <v>7322</v>
      </c>
      <c r="C881" s="339" t="s">
        <v>7317</v>
      </c>
      <c r="D881" s="370" t="s">
        <v>7762</v>
      </c>
      <c r="E881" s="373" t="s">
        <v>7763</v>
      </c>
      <c r="H881" s="375"/>
    </row>
    <row r="882" spans="1:9" ht="13.5" customHeight="1" outlineLevel="5" x14ac:dyDescent="0.25">
      <c r="A882" s="339" t="s">
        <v>8211</v>
      </c>
      <c r="B882" s="339" t="s">
        <v>7322</v>
      </c>
      <c r="C882" s="339" t="s">
        <v>7317</v>
      </c>
      <c r="D882" s="370" t="s">
        <v>7764</v>
      </c>
      <c r="E882" s="383" t="s">
        <v>7765</v>
      </c>
      <c r="H882" s="373"/>
    </row>
    <row r="883" spans="1:9" ht="13.5" customHeight="1" outlineLevel="5" x14ac:dyDescent="0.25">
      <c r="A883" s="339" t="s">
        <v>8168</v>
      </c>
      <c r="B883" s="339" t="s">
        <v>7322</v>
      </c>
      <c r="C883" s="339" t="s">
        <v>7317</v>
      </c>
      <c r="D883" s="370" t="s">
        <v>7766</v>
      </c>
      <c r="E883" s="383" t="s">
        <v>7767</v>
      </c>
    </row>
    <row r="884" spans="1:9" ht="13.5" customHeight="1" outlineLevel="5" x14ac:dyDescent="0.25">
      <c r="A884" s="339" t="s">
        <v>8212</v>
      </c>
      <c r="B884" s="339" t="s">
        <v>7322</v>
      </c>
      <c r="C884" s="339" t="s">
        <v>7317</v>
      </c>
      <c r="D884" s="370" t="s">
        <v>7768</v>
      </c>
      <c r="E884" s="383" t="s">
        <v>7769</v>
      </c>
    </row>
    <row r="885" spans="1:9" ht="13.5" customHeight="1" outlineLevel="5" x14ac:dyDescent="0.25">
      <c r="A885" s="339" t="s">
        <v>8169</v>
      </c>
      <c r="B885" s="339" t="s">
        <v>7322</v>
      </c>
      <c r="C885" s="339" t="s">
        <v>7317</v>
      </c>
      <c r="D885" s="370" t="s">
        <v>7770</v>
      </c>
      <c r="E885" s="383" t="s">
        <v>7771</v>
      </c>
    </row>
    <row r="886" spans="1:9" ht="13.5" customHeight="1" outlineLevel="5" x14ac:dyDescent="0.25">
      <c r="A886" s="339" t="s">
        <v>8213</v>
      </c>
      <c r="B886" s="339" t="s">
        <v>7322</v>
      </c>
      <c r="C886" s="339" t="s">
        <v>7317</v>
      </c>
      <c r="D886" s="370" t="s">
        <v>7772</v>
      </c>
      <c r="E886" s="383" t="s">
        <v>7773</v>
      </c>
    </row>
    <row r="887" spans="1:9" ht="13.5" customHeight="1" outlineLevel="5" x14ac:dyDescent="0.25">
      <c r="A887" s="397" t="s">
        <v>6503</v>
      </c>
      <c r="B887" s="339" t="s">
        <v>7322</v>
      </c>
      <c r="C887" s="339" t="s">
        <v>7317</v>
      </c>
      <c r="D887" s="370">
        <v>825094</v>
      </c>
      <c r="E887" s="383" t="s">
        <v>8031</v>
      </c>
    </row>
    <row r="888" spans="1:9" ht="13.5" customHeight="1" outlineLevel="5" x14ac:dyDescent="0.25">
      <c r="A888" s="397" t="s">
        <v>6503</v>
      </c>
      <c r="B888" s="339" t="s">
        <v>7322</v>
      </c>
      <c r="C888" s="339" t="s">
        <v>7317</v>
      </c>
      <c r="D888" s="370">
        <v>825096</v>
      </c>
      <c r="E888" s="383" t="s">
        <v>8032</v>
      </c>
    </row>
    <row r="889" spans="1:9" ht="13.5" customHeight="1" outlineLevel="5" x14ac:dyDescent="0.25">
      <c r="A889" s="397" t="s">
        <v>6503</v>
      </c>
      <c r="B889" s="339" t="s">
        <v>7322</v>
      </c>
      <c r="C889" s="339" t="s">
        <v>7317</v>
      </c>
      <c r="D889" s="370">
        <v>825098</v>
      </c>
      <c r="E889" s="383" t="s">
        <v>8033</v>
      </c>
    </row>
    <row r="890" spans="1:9" ht="13.5" customHeight="1" outlineLevel="5" x14ac:dyDescent="0.25">
      <c r="A890" s="397" t="s">
        <v>6503</v>
      </c>
      <c r="B890" s="339" t="s">
        <v>7322</v>
      </c>
      <c r="C890" s="339" t="s">
        <v>7317</v>
      </c>
      <c r="D890" s="370">
        <v>825099</v>
      </c>
      <c r="E890" s="383" t="s">
        <v>8034</v>
      </c>
    </row>
    <row r="891" spans="1:9" ht="13.5" customHeight="1" outlineLevel="3" x14ac:dyDescent="0.25">
      <c r="A891" s="397"/>
      <c r="B891" s="409" t="s">
        <v>7316</v>
      </c>
      <c r="C891" s="409" t="s">
        <v>7459</v>
      </c>
      <c r="D891" s="406" t="s">
        <v>5003</v>
      </c>
      <c r="E891" s="410" t="s">
        <v>5009</v>
      </c>
    </row>
    <row r="892" spans="1:9" ht="13.5" customHeight="1" outlineLevel="4" collapsed="1" x14ac:dyDescent="0.25">
      <c r="A892" s="397"/>
      <c r="B892" s="409" t="s">
        <v>7322</v>
      </c>
      <c r="C892" s="409" t="s">
        <v>7318</v>
      </c>
      <c r="D892" s="406" t="s">
        <v>4759</v>
      </c>
      <c r="E892" s="411" t="s">
        <v>4760</v>
      </c>
    </row>
    <row r="893" spans="1:9" ht="13.5" customHeight="1" outlineLevel="5" x14ac:dyDescent="0.25">
      <c r="A893" s="397" t="s">
        <v>7820</v>
      </c>
      <c r="B893" s="339" t="s">
        <v>7322</v>
      </c>
      <c r="C893" s="339" t="s">
        <v>7318</v>
      </c>
      <c r="D893" s="370" t="s">
        <v>5015</v>
      </c>
      <c r="E893" s="373" t="s">
        <v>5020</v>
      </c>
      <c r="I893" s="390"/>
    </row>
    <row r="894" spans="1:9" ht="13.5" customHeight="1" outlineLevel="5" x14ac:dyDescent="0.25">
      <c r="A894" s="397" t="s">
        <v>7820</v>
      </c>
      <c r="B894" s="339" t="s">
        <v>7322</v>
      </c>
      <c r="C894" s="339" t="s">
        <v>7318</v>
      </c>
      <c r="D894" s="370" t="s">
        <v>5016</v>
      </c>
      <c r="E894" s="373" t="s">
        <v>5011</v>
      </c>
      <c r="I894" s="391"/>
    </row>
    <row r="895" spans="1:9" ht="13.5" customHeight="1" outlineLevel="5" x14ac:dyDescent="0.25">
      <c r="A895" s="397" t="s">
        <v>7820</v>
      </c>
      <c r="B895" s="339" t="s">
        <v>7322</v>
      </c>
      <c r="C895" s="339" t="s">
        <v>7318</v>
      </c>
      <c r="D895" s="370" t="s">
        <v>5017</v>
      </c>
      <c r="E895" s="373" t="s">
        <v>5012</v>
      </c>
      <c r="I895" s="391"/>
    </row>
    <row r="896" spans="1:9" ht="13.5" customHeight="1" outlineLevel="5" x14ac:dyDescent="0.25">
      <c r="A896" s="397" t="s">
        <v>7820</v>
      </c>
      <c r="B896" s="339" t="s">
        <v>7322</v>
      </c>
      <c r="C896" s="339" t="s">
        <v>7318</v>
      </c>
      <c r="D896" s="370" t="s">
        <v>5018</v>
      </c>
      <c r="E896" s="373" t="s">
        <v>5013</v>
      </c>
    </row>
    <row r="897" spans="1:13" ht="13.5" customHeight="1" outlineLevel="5" x14ac:dyDescent="0.25">
      <c r="A897" s="397" t="s">
        <v>7820</v>
      </c>
      <c r="B897" s="339" t="s">
        <v>7322</v>
      </c>
      <c r="C897" s="339" t="s">
        <v>7318</v>
      </c>
      <c r="D897" s="370" t="s">
        <v>5019</v>
      </c>
      <c r="E897" s="373" t="s">
        <v>5014</v>
      </c>
    </row>
    <row r="898" spans="1:13" ht="13.5" customHeight="1" outlineLevel="5" x14ac:dyDescent="0.25">
      <c r="A898" s="397" t="s">
        <v>7820</v>
      </c>
      <c r="B898" s="339" t="s">
        <v>7322</v>
      </c>
      <c r="C898" s="339" t="s">
        <v>7318</v>
      </c>
      <c r="D898" s="370" t="s">
        <v>5021</v>
      </c>
      <c r="E898" s="373" t="s">
        <v>5010</v>
      </c>
    </row>
    <row r="899" spans="1:13" ht="13.5" customHeight="1" outlineLevel="4" x14ac:dyDescent="0.25">
      <c r="A899" s="397" t="s">
        <v>7820</v>
      </c>
      <c r="B899" s="339" t="s">
        <v>7316</v>
      </c>
      <c r="C899" s="339" t="s">
        <v>7318</v>
      </c>
      <c r="D899" s="332" t="s">
        <v>4757</v>
      </c>
      <c r="E899" s="372" t="s">
        <v>4758</v>
      </c>
      <c r="I899" s="391"/>
    </row>
    <row r="900" spans="1:13" ht="13.5" customHeight="1" outlineLevel="4" collapsed="1" x14ac:dyDescent="0.25">
      <c r="A900" s="397"/>
      <c r="B900" s="409" t="s">
        <v>7316</v>
      </c>
      <c r="C900" s="409" t="s">
        <v>7459</v>
      </c>
      <c r="D900" s="412" t="s">
        <v>873</v>
      </c>
      <c r="E900" s="411" t="s">
        <v>874</v>
      </c>
    </row>
    <row r="901" spans="1:13" ht="13.5" customHeight="1" outlineLevel="5" x14ac:dyDescent="0.25">
      <c r="A901" s="397" t="s">
        <v>7932</v>
      </c>
      <c r="B901" s="339" t="s">
        <v>7319</v>
      </c>
      <c r="C901" s="339" t="s">
        <v>8030</v>
      </c>
      <c r="D901" s="337" t="s">
        <v>875</v>
      </c>
      <c r="E901" s="347" t="s">
        <v>5116</v>
      </c>
      <c r="F901" s="339" t="s">
        <v>5115</v>
      </c>
    </row>
    <row r="902" spans="1:13" ht="13.5" customHeight="1" outlineLevel="5" x14ac:dyDescent="0.25">
      <c r="A902" s="397" t="s">
        <v>7932</v>
      </c>
      <c r="B902" s="339" t="s">
        <v>7319</v>
      </c>
      <c r="C902" s="339" t="s">
        <v>8030</v>
      </c>
      <c r="D902" s="337" t="s">
        <v>876</v>
      </c>
      <c r="E902" s="347" t="s">
        <v>5822</v>
      </c>
      <c r="F902" s="339" t="s">
        <v>7359</v>
      </c>
    </row>
    <row r="903" spans="1:13" ht="13.5" customHeight="1" outlineLevel="5" x14ac:dyDescent="0.25">
      <c r="A903" s="397" t="s">
        <v>7932</v>
      </c>
      <c r="B903" s="339" t="s">
        <v>7319</v>
      </c>
      <c r="C903" s="339" t="s">
        <v>8030</v>
      </c>
      <c r="D903" s="337" t="s">
        <v>877</v>
      </c>
      <c r="E903" s="347" t="s">
        <v>5169</v>
      </c>
      <c r="F903" s="339" t="s">
        <v>7358</v>
      </c>
    </row>
    <row r="904" spans="1:13" ht="13.5" customHeight="1" outlineLevel="5" x14ac:dyDescent="0.25">
      <c r="A904" s="397" t="s">
        <v>7932</v>
      </c>
      <c r="B904" s="339" t="s">
        <v>7322</v>
      </c>
      <c r="C904" s="339" t="s">
        <v>7318</v>
      </c>
      <c r="D904" s="337" t="s">
        <v>1584</v>
      </c>
      <c r="E904" s="348" t="s">
        <v>6073</v>
      </c>
      <c r="F904" s="339" t="s">
        <v>6074</v>
      </c>
      <c r="G904" s="392"/>
    </row>
    <row r="905" spans="1:13" ht="13.5" customHeight="1" outlineLevel="5" x14ac:dyDescent="0.25">
      <c r="A905" s="397" t="s">
        <v>7820</v>
      </c>
      <c r="B905" s="339" t="s">
        <v>7322</v>
      </c>
      <c r="C905" s="339" t="s">
        <v>7318</v>
      </c>
      <c r="D905" s="337" t="s">
        <v>4686</v>
      </c>
      <c r="E905" s="347" t="s">
        <v>5168</v>
      </c>
      <c r="F905" s="339" t="s">
        <v>4981</v>
      </c>
    </row>
    <row r="906" spans="1:13" ht="13.5" customHeight="1" outlineLevel="5" x14ac:dyDescent="0.25">
      <c r="A906" s="397" t="s">
        <v>7932</v>
      </c>
      <c r="B906" s="339" t="s">
        <v>7322</v>
      </c>
      <c r="C906" s="339" t="s">
        <v>7318</v>
      </c>
      <c r="D906" s="337" t="s">
        <v>4687</v>
      </c>
      <c r="E906" s="348" t="s">
        <v>6068</v>
      </c>
      <c r="F906" s="339" t="s">
        <v>6075</v>
      </c>
      <c r="G906" s="392"/>
    </row>
    <row r="907" spans="1:13" ht="13.5" customHeight="1" outlineLevel="5" x14ac:dyDescent="0.25">
      <c r="A907" s="397" t="s">
        <v>7932</v>
      </c>
      <c r="B907" s="339" t="s">
        <v>7322</v>
      </c>
      <c r="C907" s="339" t="s">
        <v>7318</v>
      </c>
      <c r="D907" s="337" t="s">
        <v>4688</v>
      </c>
      <c r="E907" s="347" t="s">
        <v>4689</v>
      </c>
      <c r="F907" s="339" t="s">
        <v>4981</v>
      </c>
    </row>
    <row r="908" spans="1:13" ht="13.5" customHeight="1" outlineLevel="5" x14ac:dyDescent="0.25">
      <c r="A908" s="397" t="s">
        <v>7932</v>
      </c>
      <c r="B908" s="339" t="s">
        <v>7319</v>
      </c>
      <c r="C908" s="339" t="s">
        <v>8030</v>
      </c>
      <c r="D908" s="337" t="s">
        <v>878</v>
      </c>
      <c r="E908" s="347" t="s">
        <v>4824</v>
      </c>
      <c r="F908" s="339" t="s">
        <v>7360</v>
      </c>
      <c r="M908" s="342"/>
    </row>
    <row r="909" spans="1:13" ht="13.5" customHeight="1" outlineLevel="5" x14ac:dyDescent="0.25">
      <c r="A909" s="397" t="s">
        <v>7932</v>
      </c>
      <c r="B909" s="339" t="s">
        <v>7319</v>
      </c>
      <c r="C909" s="339" t="s">
        <v>8030</v>
      </c>
      <c r="D909" s="337" t="s">
        <v>879</v>
      </c>
      <c r="E909" s="348" t="s">
        <v>5897</v>
      </c>
      <c r="F909" s="339" t="s">
        <v>7357</v>
      </c>
      <c r="G909" s="392"/>
    </row>
    <row r="910" spans="1:13" ht="13.5" customHeight="1" outlineLevel="5" x14ac:dyDescent="0.25">
      <c r="A910" s="397" t="s">
        <v>7932</v>
      </c>
      <c r="B910" s="339" t="s">
        <v>7319</v>
      </c>
      <c r="C910" s="339" t="s">
        <v>8030</v>
      </c>
      <c r="D910" s="337" t="s">
        <v>880</v>
      </c>
      <c r="E910" s="348" t="s">
        <v>6076</v>
      </c>
      <c r="F910" s="339" t="s">
        <v>6077</v>
      </c>
      <c r="G910" s="392"/>
    </row>
    <row r="911" spans="1:13" ht="13.5" customHeight="1" outlineLevel="5" x14ac:dyDescent="0.25">
      <c r="A911" s="397" t="s">
        <v>8099</v>
      </c>
      <c r="C911" s="339" t="s">
        <v>7460</v>
      </c>
      <c r="D911" s="337" t="s">
        <v>881</v>
      </c>
      <c r="E911" s="347" t="s">
        <v>6315</v>
      </c>
      <c r="F911" s="339" t="s">
        <v>6317</v>
      </c>
    </row>
    <row r="912" spans="1:13" ht="13.5" customHeight="1" outlineLevel="5" x14ac:dyDescent="0.25">
      <c r="A912" s="397" t="s">
        <v>8099</v>
      </c>
      <c r="C912" s="339" t="s">
        <v>7460</v>
      </c>
      <c r="D912" s="337" t="s">
        <v>882</v>
      </c>
      <c r="E912" s="347" t="s">
        <v>6316</v>
      </c>
      <c r="F912" s="339" t="s">
        <v>6317</v>
      </c>
    </row>
    <row r="913" spans="1:8" ht="13.5" customHeight="1" outlineLevel="5" x14ac:dyDescent="0.25">
      <c r="A913" s="397" t="s">
        <v>7932</v>
      </c>
      <c r="B913" s="339" t="s">
        <v>7319</v>
      </c>
      <c r="C913" s="339" t="s">
        <v>8030</v>
      </c>
      <c r="D913" s="337" t="s">
        <v>883</v>
      </c>
      <c r="E913" s="347" t="s">
        <v>4825</v>
      </c>
      <c r="F913" s="339" t="s">
        <v>7361</v>
      </c>
      <c r="G913" s="340" t="s">
        <v>5176</v>
      </c>
    </row>
    <row r="914" spans="1:8" ht="13.5" customHeight="1" outlineLevel="5" x14ac:dyDescent="0.25">
      <c r="A914" s="397" t="s">
        <v>6503</v>
      </c>
      <c r="B914" s="339" t="s">
        <v>7322</v>
      </c>
      <c r="C914" s="339" t="s">
        <v>8030</v>
      </c>
      <c r="D914" s="337" t="s">
        <v>7776</v>
      </c>
      <c r="E914" s="347" t="s">
        <v>7777</v>
      </c>
      <c r="F914" s="339" t="s">
        <v>4814</v>
      </c>
    </row>
    <row r="915" spans="1:8" ht="13.5" customHeight="1" outlineLevel="5" x14ac:dyDescent="0.25">
      <c r="A915" s="397" t="s">
        <v>7932</v>
      </c>
      <c r="B915" s="339" t="s">
        <v>7322</v>
      </c>
      <c r="C915" s="339" t="s">
        <v>8030</v>
      </c>
      <c r="D915" s="337" t="s">
        <v>4694</v>
      </c>
      <c r="E915" s="347" t="s">
        <v>4776</v>
      </c>
      <c r="F915" s="339" t="s">
        <v>4732</v>
      </c>
    </row>
    <row r="916" spans="1:8" ht="13.5" customHeight="1" outlineLevel="5" x14ac:dyDescent="0.25">
      <c r="A916" s="397" t="s">
        <v>7932</v>
      </c>
      <c r="B916" s="339" t="s">
        <v>7322</v>
      </c>
      <c r="C916" s="339" t="s">
        <v>8030</v>
      </c>
      <c r="D916" s="337" t="s">
        <v>4783</v>
      </c>
      <c r="E916" s="347" t="s">
        <v>4784</v>
      </c>
      <c r="F916" s="339" t="s">
        <v>4732</v>
      </c>
    </row>
    <row r="917" spans="1:8" ht="13.5" customHeight="1" outlineLevel="5" x14ac:dyDescent="0.25">
      <c r="A917" s="397" t="s">
        <v>7932</v>
      </c>
      <c r="B917" s="339" t="s">
        <v>7318</v>
      </c>
      <c r="C917" s="339" t="s">
        <v>7318</v>
      </c>
      <c r="D917" s="337" t="s">
        <v>4693</v>
      </c>
      <c r="E917" s="347" t="s">
        <v>4692</v>
      </c>
      <c r="F917" s="339" t="s">
        <v>4813</v>
      </c>
    </row>
    <row r="918" spans="1:8" ht="13.5" customHeight="1" outlineLevel="5" x14ac:dyDescent="0.25">
      <c r="A918" s="397" t="s">
        <v>7932</v>
      </c>
      <c r="B918" s="339" t="s">
        <v>7319</v>
      </c>
      <c r="C918" s="339" t="s">
        <v>8030</v>
      </c>
      <c r="D918" s="337" t="s">
        <v>4733</v>
      </c>
      <c r="E918" s="347" t="s">
        <v>4734</v>
      </c>
      <c r="F918" s="339" t="s">
        <v>7362</v>
      </c>
      <c r="G918" s="340" t="s">
        <v>5176</v>
      </c>
    </row>
    <row r="919" spans="1:8" ht="13.5" customHeight="1" outlineLevel="5" x14ac:dyDescent="0.25">
      <c r="A919" s="397" t="s">
        <v>8024</v>
      </c>
      <c r="B919" s="339" t="s">
        <v>7322</v>
      </c>
      <c r="C919" s="339" t="s">
        <v>8025</v>
      </c>
      <c r="D919" s="337" t="s">
        <v>7402</v>
      </c>
      <c r="E919" s="347" t="s">
        <v>7404</v>
      </c>
      <c r="F919" s="339" t="s">
        <v>8026</v>
      </c>
      <c r="G919" s="340">
        <v>42389</v>
      </c>
      <c r="H919" s="339" t="s">
        <v>6503</v>
      </c>
    </row>
    <row r="920" spans="1:8" ht="13.5" customHeight="1" outlineLevel="5" x14ac:dyDescent="0.25">
      <c r="A920" s="397" t="s">
        <v>8024</v>
      </c>
      <c r="B920" s="339" t="s">
        <v>7322</v>
      </c>
      <c r="C920" s="339" t="s">
        <v>8025</v>
      </c>
      <c r="D920" s="337" t="s">
        <v>7403</v>
      </c>
      <c r="E920" s="347" t="s">
        <v>7405</v>
      </c>
      <c r="F920" s="339" t="s">
        <v>8027</v>
      </c>
      <c r="G920" s="340">
        <v>42389</v>
      </c>
      <c r="H920" s="339" t="s">
        <v>6503</v>
      </c>
    </row>
    <row r="921" spans="1:8" ht="13.5" customHeight="1" outlineLevel="5" x14ac:dyDescent="0.25">
      <c r="A921" s="339" t="s">
        <v>8170</v>
      </c>
      <c r="B921" s="339" t="s">
        <v>7322</v>
      </c>
      <c r="C921" s="339" t="s">
        <v>8030</v>
      </c>
      <c r="D921" s="337" t="s">
        <v>7778</v>
      </c>
      <c r="E921" s="347" t="s">
        <v>7779</v>
      </c>
      <c r="F921" s="339" t="s">
        <v>4822</v>
      </c>
    </row>
    <row r="922" spans="1:8" ht="13.5" customHeight="1" outlineLevel="5" x14ac:dyDescent="0.25">
      <c r="A922" s="397" t="s">
        <v>7829</v>
      </c>
      <c r="B922" s="339" t="s">
        <v>7322</v>
      </c>
      <c r="C922" s="339" t="s">
        <v>8030</v>
      </c>
      <c r="D922" s="337" t="s">
        <v>8028</v>
      </c>
      <c r="E922" s="347" t="s">
        <v>8029</v>
      </c>
    </row>
    <row r="923" spans="1:8" ht="13.5" customHeight="1" outlineLevel="5" x14ac:dyDescent="0.25">
      <c r="A923" s="339" t="s">
        <v>8214</v>
      </c>
      <c r="B923" s="339" t="s">
        <v>7322</v>
      </c>
      <c r="C923" s="339" t="s">
        <v>8030</v>
      </c>
      <c r="D923" s="337" t="s">
        <v>7780</v>
      </c>
      <c r="E923" s="347" t="s">
        <v>7781</v>
      </c>
      <c r="F923" s="339" t="s">
        <v>7222</v>
      </c>
    </row>
    <row r="924" spans="1:8" ht="13.5" customHeight="1" outlineLevel="5" x14ac:dyDescent="0.25">
      <c r="A924" s="397" t="s">
        <v>6503</v>
      </c>
      <c r="B924" s="339" t="s">
        <v>7322</v>
      </c>
      <c r="C924" s="339" t="s">
        <v>8030</v>
      </c>
      <c r="D924" s="337" t="s">
        <v>8041</v>
      </c>
      <c r="E924" s="347" t="s">
        <v>8042</v>
      </c>
      <c r="F924" s="339" t="s">
        <v>8043</v>
      </c>
    </row>
    <row r="925" spans="1:8" ht="13.5" customHeight="1" outlineLevel="5" x14ac:dyDescent="0.25">
      <c r="A925" s="339" t="s">
        <v>8215</v>
      </c>
      <c r="B925" s="339" t="s">
        <v>7322</v>
      </c>
      <c r="C925" s="339" t="s">
        <v>8030</v>
      </c>
      <c r="D925" s="337" t="s">
        <v>7782</v>
      </c>
      <c r="E925" s="347" t="s">
        <v>7783</v>
      </c>
      <c r="F925" s="339" t="s">
        <v>7393</v>
      </c>
    </row>
    <row r="926" spans="1:8" ht="13.5" customHeight="1" outlineLevel="5" x14ac:dyDescent="0.25">
      <c r="A926" s="339" t="s">
        <v>8171</v>
      </c>
      <c r="B926" s="339" t="s">
        <v>7319</v>
      </c>
      <c r="C926" s="339" t="s">
        <v>8030</v>
      </c>
      <c r="D926" s="337" t="s">
        <v>7774</v>
      </c>
      <c r="E926" s="347" t="s">
        <v>7775</v>
      </c>
      <c r="F926" s="339" t="s">
        <v>4823</v>
      </c>
    </row>
    <row r="927" spans="1:8" ht="13.5" customHeight="1" outlineLevel="1" x14ac:dyDescent="0.25">
      <c r="A927" s="339" t="s">
        <v>8172</v>
      </c>
      <c r="B927" s="339" t="s">
        <v>7322</v>
      </c>
      <c r="C927" s="339" t="s">
        <v>7330</v>
      </c>
      <c r="D927" s="416" t="s">
        <v>8216</v>
      </c>
      <c r="E927" s="416" t="s">
        <v>4760</v>
      </c>
      <c r="F927" s="339" t="s">
        <v>7326</v>
      </c>
    </row>
    <row r="928" spans="1:8" ht="13.5" customHeight="1" outlineLevel="2" x14ac:dyDescent="0.25">
      <c r="A928" s="339" t="s">
        <v>8173</v>
      </c>
      <c r="B928" s="339" t="s">
        <v>7322</v>
      </c>
      <c r="C928" s="339" t="s">
        <v>7332</v>
      </c>
      <c r="D928" s="416" t="s">
        <v>8216</v>
      </c>
      <c r="E928" s="417" t="s">
        <v>4772</v>
      </c>
      <c r="F928" s="339" t="s">
        <v>7327</v>
      </c>
    </row>
    <row r="929" spans="1:7" ht="13.5" customHeight="1" outlineLevel="3" x14ac:dyDescent="0.25">
      <c r="A929" s="339" t="s">
        <v>8174</v>
      </c>
      <c r="B929" s="339" t="s">
        <v>7322</v>
      </c>
      <c r="C929" s="339" t="s">
        <v>7331</v>
      </c>
      <c r="D929" s="339" t="s">
        <v>7784</v>
      </c>
      <c r="E929" s="376" t="s">
        <v>7785</v>
      </c>
      <c r="F929" s="339" t="s">
        <v>7223</v>
      </c>
    </row>
    <row r="930" spans="1:7" ht="13.5" customHeight="1" outlineLevel="3" x14ac:dyDescent="0.25">
      <c r="A930" s="339" t="s">
        <v>8175</v>
      </c>
      <c r="B930" s="339" t="s">
        <v>7322</v>
      </c>
      <c r="C930" s="339" t="s">
        <v>7331</v>
      </c>
      <c r="D930" s="339" t="s">
        <v>7786</v>
      </c>
      <c r="E930" s="376" t="s">
        <v>7787</v>
      </c>
      <c r="F930" s="339" t="s">
        <v>7224</v>
      </c>
    </row>
    <row r="931" spans="1:7" ht="13.5" customHeight="1" outlineLevel="3" x14ac:dyDescent="0.25">
      <c r="A931" s="339" t="s">
        <v>8176</v>
      </c>
      <c r="B931" s="339" t="s">
        <v>7322</v>
      </c>
      <c r="C931" s="339" t="s">
        <v>7332</v>
      </c>
      <c r="D931" s="409" t="s">
        <v>8216</v>
      </c>
      <c r="E931" s="414" t="s">
        <v>4782</v>
      </c>
      <c r="F931" s="393" t="s">
        <v>7328</v>
      </c>
    </row>
    <row r="932" spans="1:7" ht="13.5" customHeight="1" outlineLevel="4" x14ac:dyDescent="0.25">
      <c r="A932" s="339" t="s">
        <v>8177</v>
      </c>
      <c r="B932" s="339" t="s">
        <v>7322</v>
      </c>
      <c r="C932" s="339" t="s">
        <v>7332</v>
      </c>
      <c r="D932" s="409" t="s">
        <v>8216</v>
      </c>
      <c r="E932" s="415" t="s">
        <v>4795</v>
      </c>
      <c r="F932" s="393" t="s">
        <v>7329</v>
      </c>
    </row>
    <row r="933" spans="1:7" ht="13.5" customHeight="1" outlineLevel="5" x14ac:dyDescent="0.25">
      <c r="A933" s="339" t="s">
        <v>8178</v>
      </c>
      <c r="B933" s="339" t="s">
        <v>7322</v>
      </c>
      <c r="C933" s="339" t="s">
        <v>7331</v>
      </c>
      <c r="D933" s="339" t="s">
        <v>7788</v>
      </c>
      <c r="E933" s="371" t="s">
        <v>7789</v>
      </c>
      <c r="F933" s="339" t="s">
        <v>4778</v>
      </c>
    </row>
    <row r="934" spans="1:7" ht="13.5" customHeight="1" outlineLevel="5" x14ac:dyDescent="0.25">
      <c r="A934" s="339" t="s">
        <v>8179</v>
      </c>
      <c r="B934" s="339" t="s">
        <v>7322</v>
      </c>
      <c r="C934" s="339" t="s">
        <v>7331</v>
      </c>
      <c r="D934" s="339" t="s">
        <v>7790</v>
      </c>
      <c r="E934" s="371" t="s">
        <v>7791</v>
      </c>
      <c r="F934" s="339" t="s">
        <v>4779</v>
      </c>
    </row>
    <row r="935" spans="1:7" ht="13.5" customHeight="1" outlineLevel="5" x14ac:dyDescent="0.25">
      <c r="A935" s="339" t="s">
        <v>8180</v>
      </c>
      <c r="B935" s="339" t="s">
        <v>7322</v>
      </c>
      <c r="C935" s="339" t="s">
        <v>7332</v>
      </c>
      <c r="D935" s="409" t="s">
        <v>8216</v>
      </c>
      <c r="E935" s="413" t="s">
        <v>4769</v>
      </c>
      <c r="F935" s="339" t="s">
        <v>7341</v>
      </c>
    </row>
    <row r="936" spans="1:7" ht="13.5" customHeight="1" outlineLevel="6" x14ac:dyDescent="0.25">
      <c r="A936" s="339" t="s">
        <v>8181</v>
      </c>
      <c r="B936" s="339" t="s">
        <v>7322</v>
      </c>
      <c r="C936" s="339" t="s">
        <v>7331</v>
      </c>
      <c r="D936" s="339" t="s">
        <v>7792</v>
      </c>
      <c r="E936" s="377" t="s">
        <v>7793</v>
      </c>
      <c r="F936" s="339" t="s">
        <v>4777</v>
      </c>
    </row>
    <row r="937" spans="1:7" ht="13.5" customHeight="1" outlineLevel="6" x14ac:dyDescent="0.25">
      <c r="A937" s="397" t="s">
        <v>7829</v>
      </c>
      <c r="B937" s="339" t="s">
        <v>7322</v>
      </c>
      <c r="C937" s="339" t="s">
        <v>7331</v>
      </c>
      <c r="D937" s="339" t="s">
        <v>8035</v>
      </c>
      <c r="E937" s="377" t="s">
        <v>8036</v>
      </c>
      <c r="F937" s="339" t="s">
        <v>7337</v>
      </c>
    </row>
    <row r="938" spans="1:7" ht="13.5" customHeight="1" outlineLevel="6" x14ac:dyDescent="0.25">
      <c r="A938" s="339" t="s">
        <v>8182</v>
      </c>
      <c r="B938" s="339" t="s">
        <v>7322</v>
      </c>
      <c r="C938" s="339" t="s">
        <v>7331</v>
      </c>
      <c r="D938" s="339" t="s">
        <v>7794</v>
      </c>
      <c r="E938" s="377" t="s">
        <v>7795</v>
      </c>
      <c r="F938" s="339" t="s">
        <v>7337</v>
      </c>
    </row>
    <row r="939" spans="1:7" ht="13.5" customHeight="1" outlineLevel="6" x14ac:dyDescent="0.25">
      <c r="A939" s="339" t="s">
        <v>8183</v>
      </c>
      <c r="B939" s="339" t="s">
        <v>7322</v>
      </c>
      <c r="C939" s="339" t="s">
        <v>7331</v>
      </c>
      <c r="D939" s="339" t="s">
        <v>7796</v>
      </c>
      <c r="E939" s="377" t="s">
        <v>7797</v>
      </c>
      <c r="F939" s="339" t="s">
        <v>7338</v>
      </c>
      <c r="G939" s="392"/>
    </row>
    <row r="940" spans="1:7" ht="13.5" customHeight="1" outlineLevel="6" x14ac:dyDescent="0.25">
      <c r="A940" s="339" t="s">
        <v>8184</v>
      </c>
      <c r="B940" s="339" t="s">
        <v>7322</v>
      </c>
      <c r="C940" s="339" t="s">
        <v>7331</v>
      </c>
      <c r="D940" s="339" t="s">
        <v>7798</v>
      </c>
      <c r="E940" s="377" t="s">
        <v>7799</v>
      </c>
      <c r="F940" s="339" t="s">
        <v>7339</v>
      </c>
    </row>
    <row r="941" spans="1:7" ht="13.5" customHeight="1" outlineLevel="4" x14ac:dyDescent="0.25">
      <c r="A941" s="339" t="s">
        <v>8185</v>
      </c>
      <c r="B941" s="339" t="s">
        <v>7322</v>
      </c>
      <c r="C941" s="339" t="s">
        <v>7331</v>
      </c>
      <c r="D941" s="339" t="s">
        <v>7800</v>
      </c>
      <c r="E941" s="373" t="s">
        <v>7801</v>
      </c>
      <c r="F941" s="339" t="s">
        <v>7340</v>
      </c>
    </row>
    <row r="942" spans="1:7" ht="13.5" customHeight="1" outlineLevel="4" x14ac:dyDescent="0.25">
      <c r="A942" s="397" t="s">
        <v>7829</v>
      </c>
      <c r="B942" s="339" t="s">
        <v>7322</v>
      </c>
      <c r="C942" s="339" t="s">
        <v>7331</v>
      </c>
      <c r="D942" s="339" t="s">
        <v>8037</v>
      </c>
      <c r="E942" s="373" t="s">
        <v>8038</v>
      </c>
      <c r="F942" s="339" t="s">
        <v>7340</v>
      </c>
    </row>
    <row r="943" spans="1:7" ht="13.5" customHeight="1" outlineLevel="4" x14ac:dyDescent="0.25">
      <c r="A943" s="397" t="s">
        <v>7829</v>
      </c>
      <c r="B943" s="339" t="s">
        <v>7322</v>
      </c>
      <c r="C943" s="339" t="s">
        <v>7331</v>
      </c>
      <c r="D943" s="339" t="s">
        <v>8039</v>
      </c>
      <c r="E943" s="373" t="s">
        <v>8040</v>
      </c>
      <c r="F943" s="339" t="s">
        <v>7340</v>
      </c>
    </row>
    <row r="944" spans="1:7" ht="13.5" customHeight="1" outlineLevel="3" x14ac:dyDescent="0.25">
      <c r="A944" s="339" t="s">
        <v>8186</v>
      </c>
      <c r="B944" s="339" t="s">
        <v>7322</v>
      </c>
      <c r="C944" s="339" t="s">
        <v>7331</v>
      </c>
      <c r="D944" s="339" t="s">
        <v>7802</v>
      </c>
      <c r="E944" s="382" t="s">
        <v>7803</v>
      </c>
      <c r="F944" s="339" t="s">
        <v>4780</v>
      </c>
    </row>
    <row r="945" spans="1:9" ht="13.5" customHeight="1" outlineLevel="2" x14ac:dyDescent="0.25">
      <c r="A945" s="339" t="s">
        <v>7820</v>
      </c>
      <c r="B945" s="339" t="s">
        <v>7322</v>
      </c>
      <c r="C945" s="339" t="s">
        <v>7363</v>
      </c>
      <c r="D945" s="344" t="s">
        <v>6320</v>
      </c>
      <c r="E945" s="394" t="s">
        <v>6321</v>
      </c>
    </row>
    <row r="946" spans="1:9" ht="13.5" customHeight="1" outlineLevel="3" x14ac:dyDescent="0.25">
      <c r="A946" s="339" t="s">
        <v>7820</v>
      </c>
      <c r="B946" s="339" t="s">
        <v>7322</v>
      </c>
      <c r="C946" s="409" t="s">
        <v>7363</v>
      </c>
      <c r="D946" s="409" t="s">
        <v>6326</v>
      </c>
      <c r="E946" s="382" t="s">
        <v>6323</v>
      </c>
      <c r="F946" s="339" t="s">
        <v>8200</v>
      </c>
    </row>
    <row r="947" spans="1:9" ht="13.5" customHeight="1" outlineLevel="3" x14ac:dyDescent="0.25">
      <c r="A947" s="339" t="s">
        <v>7820</v>
      </c>
      <c r="B947" s="339" t="s">
        <v>7322</v>
      </c>
      <c r="C947" s="409" t="s">
        <v>7363</v>
      </c>
      <c r="D947" s="409" t="s">
        <v>6325</v>
      </c>
      <c r="E947" s="382" t="s">
        <v>6322</v>
      </c>
      <c r="F947" s="339" t="s">
        <v>8200</v>
      </c>
    </row>
    <row r="948" spans="1:9" ht="13.5" customHeight="1" outlineLevel="3" x14ac:dyDescent="0.25">
      <c r="A948" s="339" t="s">
        <v>7820</v>
      </c>
      <c r="B948" s="339" t="s">
        <v>7322</v>
      </c>
      <c r="C948" s="409" t="s">
        <v>7363</v>
      </c>
      <c r="D948" s="409" t="s">
        <v>6327</v>
      </c>
      <c r="E948" s="382" t="s">
        <v>6324</v>
      </c>
      <c r="F948" s="339" t="s">
        <v>8200</v>
      </c>
    </row>
    <row r="949" spans="1:9" ht="13.5" customHeight="1" outlineLevel="3" x14ac:dyDescent="0.25">
      <c r="A949" s="339" t="s">
        <v>8197</v>
      </c>
      <c r="B949" s="339" t="s">
        <v>7322</v>
      </c>
      <c r="C949" s="339" t="s">
        <v>7363</v>
      </c>
      <c r="D949" s="339" t="s">
        <v>7303</v>
      </c>
      <c r="E949" s="382" t="s">
        <v>7304</v>
      </c>
      <c r="F949" s="339" t="s">
        <v>7305</v>
      </c>
    </row>
    <row r="950" spans="1:9" ht="13.5" customHeight="1" outlineLevel="3" x14ac:dyDescent="0.25">
      <c r="A950" s="339" t="s">
        <v>7820</v>
      </c>
      <c r="B950" s="339" t="s">
        <v>7322</v>
      </c>
      <c r="C950" s="409" t="s">
        <v>7363</v>
      </c>
      <c r="D950" s="409" t="s">
        <v>6520</v>
      </c>
      <c r="E950" s="382" t="s">
        <v>6521</v>
      </c>
      <c r="F950" s="339" t="s">
        <v>8200</v>
      </c>
    </row>
    <row r="951" spans="1:9" ht="13.5" customHeight="1" outlineLevel="3" x14ac:dyDescent="0.25">
      <c r="A951" s="339" t="s">
        <v>7820</v>
      </c>
      <c r="B951" s="339" t="s">
        <v>7322</v>
      </c>
      <c r="C951" s="409" t="s">
        <v>7363</v>
      </c>
      <c r="D951" s="409" t="s">
        <v>6532</v>
      </c>
      <c r="E951" s="414" t="s">
        <v>6533</v>
      </c>
      <c r="F951" s="339" t="s">
        <v>8200</v>
      </c>
    </row>
    <row r="952" spans="1:9" s="395" customFormat="1" ht="13.5" customHeight="1" outlineLevel="2" x14ac:dyDescent="0.25">
      <c r="A952" s="397" t="s">
        <v>7820</v>
      </c>
      <c r="B952" s="339" t="s">
        <v>7316</v>
      </c>
      <c r="C952" s="409" t="s">
        <v>7330</v>
      </c>
      <c r="D952" s="418" t="s">
        <v>4770</v>
      </c>
      <c r="E952" s="419" t="s">
        <v>4771</v>
      </c>
      <c r="F952" s="395" t="s">
        <v>7342</v>
      </c>
      <c r="G952" s="396"/>
    </row>
    <row r="953" spans="1:9" ht="13.5" customHeight="1" outlineLevel="3" x14ac:dyDescent="0.25">
      <c r="A953" s="339" t="s">
        <v>8197</v>
      </c>
      <c r="B953" s="339" t="s">
        <v>7322</v>
      </c>
      <c r="C953" s="339" t="s">
        <v>7332</v>
      </c>
      <c r="D953" s="339" t="s">
        <v>7088</v>
      </c>
      <c r="E953" s="382" t="s">
        <v>7089</v>
      </c>
      <c r="F953" s="393" t="s">
        <v>7333</v>
      </c>
      <c r="I953" s="339" t="s">
        <v>7233</v>
      </c>
    </row>
    <row r="954" spans="1:9" ht="13.5" customHeight="1" outlineLevel="3" x14ac:dyDescent="0.25">
      <c r="A954" s="339" t="s">
        <v>8197</v>
      </c>
      <c r="B954" s="339" t="s">
        <v>7322</v>
      </c>
      <c r="C954" s="339" t="s">
        <v>7332</v>
      </c>
      <c r="D954" s="339" t="s">
        <v>7090</v>
      </c>
      <c r="E954" s="382" t="s">
        <v>7093</v>
      </c>
      <c r="F954" s="393" t="s">
        <v>7334</v>
      </c>
    </row>
    <row r="955" spans="1:9" ht="13.5" customHeight="1" outlineLevel="3" x14ac:dyDescent="0.25">
      <c r="A955" s="339" t="s">
        <v>8197</v>
      </c>
      <c r="B955" s="339" t="s">
        <v>7322</v>
      </c>
      <c r="C955" s="339" t="s">
        <v>7332</v>
      </c>
      <c r="D955" s="339" t="s">
        <v>7091</v>
      </c>
      <c r="E955" s="382" t="s">
        <v>7092</v>
      </c>
      <c r="F955" s="393" t="s">
        <v>7335</v>
      </c>
    </row>
    <row r="956" spans="1:9" ht="13.5" customHeight="1" outlineLevel="3" x14ac:dyDescent="0.25">
      <c r="A956" s="339" t="s">
        <v>8197</v>
      </c>
      <c r="B956" s="339" t="s">
        <v>7322</v>
      </c>
      <c r="C956" s="339" t="s">
        <v>7332</v>
      </c>
      <c r="D956" s="339" t="s">
        <v>7081</v>
      </c>
      <c r="E956" s="382" t="s">
        <v>7082</v>
      </c>
      <c r="F956" s="393" t="s">
        <v>7336</v>
      </c>
    </row>
    <row r="957" spans="1:9" ht="13.5" customHeight="1" outlineLevel="3" x14ac:dyDescent="0.25">
      <c r="A957" s="339" t="s">
        <v>8197</v>
      </c>
      <c r="B957" s="339" t="s">
        <v>7322</v>
      </c>
      <c r="C957" s="339" t="s">
        <v>7332</v>
      </c>
      <c r="D957" s="339" t="s">
        <v>5172</v>
      </c>
      <c r="E957" s="382" t="s">
        <v>5173</v>
      </c>
      <c r="F957" s="393" t="s">
        <v>7329</v>
      </c>
    </row>
    <row r="958" spans="1:9" ht="13.5" customHeight="1" outlineLevel="3" x14ac:dyDescent="0.25">
      <c r="A958" s="339" t="s">
        <v>8197</v>
      </c>
      <c r="B958" s="339" t="s">
        <v>7322</v>
      </c>
      <c r="C958" s="339" t="s">
        <v>7332</v>
      </c>
      <c r="D958" s="339" t="s">
        <v>6522</v>
      </c>
      <c r="E958" s="382" t="s">
        <v>6523</v>
      </c>
      <c r="F958" s="393" t="s">
        <v>7345</v>
      </c>
      <c r="I958" s="339" t="s">
        <v>7232</v>
      </c>
    </row>
    <row r="959" spans="1:9" ht="13.5" customHeight="1" outlineLevel="3" x14ac:dyDescent="0.25">
      <c r="A959" s="339" t="s">
        <v>8197</v>
      </c>
      <c r="B959" s="339" t="s">
        <v>7322</v>
      </c>
      <c r="C959" s="339" t="s">
        <v>7332</v>
      </c>
      <c r="D959" s="339" t="s">
        <v>5175</v>
      </c>
      <c r="E959" s="382" t="s">
        <v>5174</v>
      </c>
      <c r="F959" s="339" t="s">
        <v>7346</v>
      </c>
    </row>
    <row r="960" spans="1:9" ht="13.5" customHeight="1" outlineLevel="3" x14ac:dyDescent="0.25">
      <c r="A960" s="339" t="s">
        <v>7820</v>
      </c>
      <c r="B960" s="339" t="s">
        <v>7322</v>
      </c>
      <c r="C960" s="339" t="s">
        <v>7332</v>
      </c>
      <c r="D960" s="339" t="s">
        <v>4773</v>
      </c>
      <c r="E960" s="376" t="s">
        <v>4796</v>
      </c>
      <c r="F960" s="393" t="s">
        <v>7347</v>
      </c>
    </row>
    <row r="961" spans="1:9" ht="13.5" customHeight="1" outlineLevel="3" x14ac:dyDescent="0.25">
      <c r="A961" s="339" t="s">
        <v>8187</v>
      </c>
      <c r="B961" s="409" t="s">
        <v>7322</v>
      </c>
      <c r="C961" s="409" t="s">
        <v>7332</v>
      </c>
      <c r="D961" s="409" t="s">
        <v>4761</v>
      </c>
      <c r="E961" s="420" t="s">
        <v>4794</v>
      </c>
      <c r="F961" s="393" t="s">
        <v>7348</v>
      </c>
      <c r="G961" s="397"/>
      <c r="I961" s="339" t="s">
        <v>7234</v>
      </c>
    </row>
    <row r="962" spans="1:9" ht="13.5" customHeight="1" outlineLevel="3" x14ac:dyDescent="0.25">
      <c r="A962" s="339" t="s">
        <v>7820</v>
      </c>
      <c r="B962" s="339" t="s">
        <v>7322</v>
      </c>
      <c r="C962" s="339" t="s">
        <v>7332</v>
      </c>
      <c r="D962" s="339" t="s">
        <v>4762</v>
      </c>
      <c r="E962" s="376" t="s">
        <v>4792</v>
      </c>
      <c r="F962" s="393" t="s">
        <v>7349</v>
      </c>
      <c r="G962" s="397"/>
      <c r="I962" s="339" t="s">
        <v>7235</v>
      </c>
    </row>
    <row r="963" spans="1:9" ht="13.5" customHeight="1" outlineLevel="3" x14ac:dyDescent="0.25">
      <c r="A963" s="339" t="s">
        <v>7820</v>
      </c>
      <c r="B963" s="339" t="s">
        <v>7322</v>
      </c>
      <c r="C963" s="339" t="s">
        <v>7332</v>
      </c>
      <c r="D963" s="339" t="s">
        <v>4763</v>
      </c>
      <c r="E963" s="376" t="s">
        <v>4793</v>
      </c>
      <c r="F963" s="393" t="s">
        <v>7350</v>
      </c>
      <c r="G963" s="397"/>
    </row>
    <row r="964" spans="1:9" ht="13.5" customHeight="1" outlineLevel="3" x14ac:dyDescent="0.25">
      <c r="A964" s="339" t="s">
        <v>7820</v>
      </c>
      <c r="B964" s="339" t="s">
        <v>7322</v>
      </c>
      <c r="C964" s="339" t="s">
        <v>7332</v>
      </c>
      <c r="D964" s="339" t="s">
        <v>4764</v>
      </c>
      <c r="E964" s="376" t="s">
        <v>7230</v>
      </c>
      <c r="F964" s="393" t="s">
        <v>7351</v>
      </c>
      <c r="G964" s="397"/>
      <c r="I964" s="339" t="s">
        <v>7231</v>
      </c>
    </row>
    <row r="965" spans="1:9" ht="13.5" customHeight="1" outlineLevel="3" x14ac:dyDescent="0.25">
      <c r="A965" s="339" t="s">
        <v>7820</v>
      </c>
      <c r="B965" s="339" t="s">
        <v>7322</v>
      </c>
      <c r="C965" s="339" t="s">
        <v>7323</v>
      </c>
      <c r="D965" s="339" t="s">
        <v>6530</v>
      </c>
      <c r="E965" s="376" t="s">
        <v>6531</v>
      </c>
      <c r="F965" s="393"/>
    </row>
    <row r="966" spans="1:9" ht="13.5" customHeight="1" outlineLevel="3" x14ac:dyDescent="0.25">
      <c r="A966" s="339" t="s">
        <v>8188</v>
      </c>
      <c r="B966" s="339" t="s">
        <v>7322</v>
      </c>
      <c r="C966" s="339" t="s">
        <v>7343</v>
      </c>
      <c r="D966" s="339" t="s">
        <v>7804</v>
      </c>
      <c r="E966" s="376" t="s">
        <v>7805</v>
      </c>
      <c r="F966" s="393"/>
    </row>
    <row r="967" spans="1:9" ht="13.5" customHeight="1" outlineLevel="3" x14ac:dyDescent="0.25">
      <c r="A967" s="339" t="s">
        <v>8189</v>
      </c>
      <c r="B967" s="339" t="s">
        <v>7322</v>
      </c>
      <c r="C967" s="339" t="s">
        <v>7343</v>
      </c>
      <c r="D967" s="339" t="s">
        <v>7806</v>
      </c>
      <c r="E967" s="376" t="s">
        <v>7807</v>
      </c>
      <c r="F967" s="393"/>
      <c r="H967" s="340"/>
    </row>
    <row r="968" spans="1:9" ht="13.5" customHeight="1" outlineLevel="3" x14ac:dyDescent="0.25">
      <c r="A968" s="339" t="s">
        <v>8190</v>
      </c>
      <c r="B968" s="339" t="s">
        <v>7322</v>
      </c>
      <c r="C968" s="339" t="s">
        <v>7343</v>
      </c>
      <c r="D968" s="339" t="s">
        <v>7808</v>
      </c>
      <c r="E968" s="376" t="s">
        <v>7809</v>
      </c>
      <c r="F968" s="393"/>
      <c r="H968" s="340"/>
    </row>
    <row r="969" spans="1:9" ht="13.5" customHeight="1" outlineLevel="3" x14ac:dyDescent="0.25">
      <c r="A969" s="339" t="s">
        <v>8191</v>
      </c>
      <c r="B969" s="339" t="s">
        <v>7322</v>
      </c>
      <c r="C969" s="339" t="s">
        <v>7343</v>
      </c>
      <c r="D969" s="339" t="s">
        <v>7810</v>
      </c>
      <c r="E969" s="376" t="s">
        <v>7811</v>
      </c>
      <c r="F969" s="393"/>
      <c r="H969" s="340"/>
    </row>
    <row r="970" spans="1:9" ht="13.5" customHeight="1" outlineLevel="3" x14ac:dyDescent="0.25">
      <c r="A970" s="339" t="s">
        <v>8192</v>
      </c>
      <c r="B970" s="339" t="s">
        <v>7322</v>
      </c>
      <c r="C970" s="339" t="s">
        <v>7343</v>
      </c>
      <c r="D970" s="339" t="s">
        <v>7812</v>
      </c>
      <c r="E970" s="376" t="s">
        <v>7813</v>
      </c>
      <c r="F970" s="393"/>
      <c r="H970" s="340"/>
    </row>
    <row r="971" spans="1:9" ht="13.5" customHeight="1" outlineLevel="3" x14ac:dyDescent="0.25">
      <c r="A971" s="339" t="s">
        <v>7829</v>
      </c>
      <c r="B971" s="339" t="s">
        <v>7322</v>
      </c>
      <c r="C971" s="339" t="s">
        <v>7343</v>
      </c>
      <c r="D971" s="339" t="s">
        <v>7835</v>
      </c>
      <c r="E971" s="376" t="s">
        <v>7836</v>
      </c>
      <c r="F971" s="393" t="s">
        <v>7301</v>
      </c>
      <c r="H971" s="340"/>
    </row>
    <row r="972" spans="1:9" ht="13.5" customHeight="1" outlineLevel="3" x14ac:dyDescent="0.25">
      <c r="A972" s="339" t="s">
        <v>7829</v>
      </c>
      <c r="B972" s="339" t="s">
        <v>7322</v>
      </c>
      <c r="C972" s="339" t="s">
        <v>7343</v>
      </c>
      <c r="D972" s="339" t="s">
        <v>7837</v>
      </c>
      <c r="E972" s="376" t="s">
        <v>7838</v>
      </c>
      <c r="F972" s="393" t="s">
        <v>7302</v>
      </c>
      <c r="H972" s="340"/>
    </row>
    <row r="973" spans="1:9" ht="13.5" customHeight="1" outlineLevel="3" x14ac:dyDescent="0.25">
      <c r="A973" s="339" t="s">
        <v>8193</v>
      </c>
      <c r="B973" s="339" t="s">
        <v>7322</v>
      </c>
      <c r="C973" s="339" t="s">
        <v>7343</v>
      </c>
      <c r="D973" s="339" t="s">
        <v>7814</v>
      </c>
      <c r="E973" s="376" t="s">
        <v>7815</v>
      </c>
      <c r="F973" s="393"/>
      <c r="H973" s="340"/>
    </row>
    <row r="974" spans="1:9" ht="13.5" customHeight="1" outlineLevel="3" x14ac:dyDescent="0.25">
      <c r="A974" s="339" t="s">
        <v>8194</v>
      </c>
      <c r="B974" s="339" t="s">
        <v>7322</v>
      </c>
      <c r="C974" s="339" t="s">
        <v>7343</v>
      </c>
      <c r="D974" s="339" t="s">
        <v>7816</v>
      </c>
      <c r="E974" s="376" t="s">
        <v>7817</v>
      </c>
      <c r="F974" s="393"/>
      <c r="H974" s="340"/>
    </row>
    <row r="975" spans="1:9" ht="13.5" customHeight="1" outlineLevel="3" x14ac:dyDescent="0.25">
      <c r="A975" s="397" t="s">
        <v>7829</v>
      </c>
      <c r="B975" s="339" t="s">
        <v>7322</v>
      </c>
      <c r="C975" s="339" t="s">
        <v>7343</v>
      </c>
      <c r="D975" s="339" t="s">
        <v>8044</v>
      </c>
      <c r="E975" s="376" t="s">
        <v>8045</v>
      </c>
      <c r="F975" s="393"/>
      <c r="H975" s="340"/>
    </row>
    <row r="976" spans="1:9" ht="13.5" customHeight="1" outlineLevel="3" x14ac:dyDescent="0.25">
      <c r="A976" s="397" t="s">
        <v>7829</v>
      </c>
      <c r="B976" s="339" t="s">
        <v>7322</v>
      </c>
      <c r="C976" s="339" t="s">
        <v>7343</v>
      </c>
      <c r="D976" s="339" t="s">
        <v>8046</v>
      </c>
      <c r="E976" s="376" t="s">
        <v>8047</v>
      </c>
      <c r="F976" s="393"/>
      <c r="H976" s="340"/>
    </row>
    <row r="977" spans="1:8" ht="13.5" customHeight="1" outlineLevel="3" x14ac:dyDescent="0.25">
      <c r="A977" s="397" t="s">
        <v>7829</v>
      </c>
      <c r="B977" s="339" t="s">
        <v>7322</v>
      </c>
      <c r="C977" s="339" t="s">
        <v>7343</v>
      </c>
      <c r="D977" s="339" t="s">
        <v>8048</v>
      </c>
      <c r="E977" s="376" t="s">
        <v>8049</v>
      </c>
      <c r="F977" s="393"/>
      <c r="H977" s="340"/>
    </row>
    <row r="978" spans="1:8" ht="13.5" customHeight="1" outlineLevel="3" x14ac:dyDescent="0.25">
      <c r="A978" s="339" t="s">
        <v>8195</v>
      </c>
      <c r="B978" s="339" t="s">
        <v>7322</v>
      </c>
      <c r="C978" s="339" t="s">
        <v>7343</v>
      </c>
      <c r="D978" s="339" t="s">
        <v>7818</v>
      </c>
      <c r="E978" s="376" t="s">
        <v>7819</v>
      </c>
      <c r="F978" s="393"/>
      <c r="H978" s="340"/>
    </row>
    <row r="979" spans="1:8" ht="13.5" customHeight="1" outlineLevel="3" x14ac:dyDescent="0.25">
      <c r="A979" s="397" t="s">
        <v>7829</v>
      </c>
      <c r="B979" s="339" t="s">
        <v>7322</v>
      </c>
      <c r="C979" s="339" t="s">
        <v>7343</v>
      </c>
      <c r="D979" s="339" t="s">
        <v>8050</v>
      </c>
      <c r="E979" s="376" t="s">
        <v>8051</v>
      </c>
      <c r="F979" s="393"/>
      <c r="H979" s="340"/>
    </row>
    <row r="980" spans="1:8" ht="13.5" customHeight="1" outlineLevel="3" x14ac:dyDescent="0.25">
      <c r="A980" s="397" t="s">
        <v>7829</v>
      </c>
      <c r="B980" s="339" t="s">
        <v>7322</v>
      </c>
      <c r="C980" s="339" t="s">
        <v>7343</v>
      </c>
      <c r="D980" s="339" t="s">
        <v>8052</v>
      </c>
      <c r="E980" s="376" t="s">
        <v>8053</v>
      </c>
      <c r="F980" s="393"/>
      <c r="H980" s="340"/>
    </row>
    <row r="981" spans="1:8" ht="13.5" customHeight="1" outlineLevel="3" x14ac:dyDescent="0.25">
      <c r="A981" s="397" t="s">
        <v>7829</v>
      </c>
      <c r="B981" s="339" t="s">
        <v>7322</v>
      </c>
      <c r="C981" s="339" t="s">
        <v>7343</v>
      </c>
      <c r="D981" s="339" t="s">
        <v>8054</v>
      </c>
      <c r="E981" s="376" t="s">
        <v>8055</v>
      </c>
      <c r="F981" s="393"/>
      <c r="H981" s="340"/>
    </row>
    <row r="982" spans="1:8" ht="13.5" customHeight="1" outlineLevel="3" x14ac:dyDescent="0.25">
      <c r="A982" s="397" t="s">
        <v>7829</v>
      </c>
      <c r="B982" s="339" t="s">
        <v>7322</v>
      </c>
      <c r="C982" s="339" t="s">
        <v>7343</v>
      </c>
      <c r="D982" s="339" t="s">
        <v>8056</v>
      </c>
      <c r="E982" s="376" t="s">
        <v>8057</v>
      </c>
      <c r="F982" s="393"/>
      <c r="H982" s="340"/>
    </row>
    <row r="983" spans="1:8" ht="13.5" customHeight="1" outlineLevel="3" x14ac:dyDescent="0.25">
      <c r="A983" s="397" t="s">
        <v>7829</v>
      </c>
      <c r="B983" s="339" t="s">
        <v>7322</v>
      </c>
      <c r="C983" s="339" t="s">
        <v>7343</v>
      </c>
      <c r="D983" s="339" t="s">
        <v>8058</v>
      </c>
      <c r="E983" s="376" t="s">
        <v>8059</v>
      </c>
      <c r="F983" s="393"/>
      <c r="H983" s="340"/>
    </row>
    <row r="984" spans="1:8" ht="13.5" customHeight="1" outlineLevel="3" x14ac:dyDescent="0.25">
      <c r="A984" s="397" t="s">
        <v>7829</v>
      </c>
      <c r="B984" s="339" t="s">
        <v>7322</v>
      </c>
      <c r="C984" s="339" t="s">
        <v>7343</v>
      </c>
      <c r="D984" s="339" t="s">
        <v>8060</v>
      </c>
      <c r="E984" s="376" t="s">
        <v>8061</v>
      </c>
      <c r="F984" s="393"/>
      <c r="H984" s="340"/>
    </row>
    <row r="985" spans="1:8" ht="13.5" customHeight="1" outlineLevel="3" x14ac:dyDescent="0.25">
      <c r="A985" s="397" t="s">
        <v>7829</v>
      </c>
      <c r="B985" s="339" t="s">
        <v>7322</v>
      </c>
      <c r="C985" s="339" t="s">
        <v>7343</v>
      </c>
      <c r="D985" s="339" t="s">
        <v>8062</v>
      </c>
      <c r="E985" s="376" t="s">
        <v>8063</v>
      </c>
      <c r="F985" s="393"/>
      <c r="H985" s="340"/>
    </row>
    <row r="986" spans="1:8" ht="13.5" customHeight="1" outlineLevel="3" x14ac:dyDescent="0.25">
      <c r="A986" s="397" t="s">
        <v>7829</v>
      </c>
      <c r="B986" s="339" t="s">
        <v>7322</v>
      </c>
      <c r="C986" s="339" t="s">
        <v>7343</v>
      </c>
      <c r="D986" s="339" t="s">
        <v>8064</v>
      </c>
      <c r="E986" s="376" t="s">
        <v>8065</v>
      </c>
      <c r="F986" s="393"/>
      <c r="H986" s="340"/>
    </row>
    <row r="987" spans="1:8" ht="13.5" customHeight="1" outlineLevel="3" x14ac:dyDescent="0.25">
      <c r="A987" s="397" t="s">
        <v>7829</v>
      </c>
      <c r="B987" s="339" t="s">
        <v>7322</v>
      </c>
      <c r="C987" s="339" t="s">
        <v>7343</v>
      </c>
      <c r="D987" s="339" t="s">
        <v>8066</v>
      </c>
      <c r="E987" s="376" t="s">
        <v>8067</v>
      </c>
      <c r="F987" s="393"/>
      <c r="H987" s="340"/>
    </row>
    <row r="988" spans="1:8" ht="13.5" customHeight="1" outlineLevel="3" x14ac:dyDescent="0.25">
      <c r="A988" s="397" t="s">
        <v>7829</v>
      </c>
      <c r="B988" s="339" t="s">
        <v>7322</v>
      </c>
      <c r="C988" s="339" t="s">
        <v>7343</v>
      </c>
      <c r="D988" s="339" t="s">
        <v>8068</v>
      </c>
      <c r="E988" s="376" t="s">
        <v>8069</v>
      </c>
      <c r="F988" s="393"/>
      <c r="H988" s="340"/>
    </row>
    <row r="989" spans="1:8" ht="13.5" customHeight="1" outlineLevel="3" x14ac:dyDescent="0.25">
      <c r="A989" s="397" t="s">
        <v>7829</v>
      </c>
      <c r="B989" s="339" t="s">
        <v>7322</v>
      </c>
      <c r="C989" s="339" t="s">
        <v>7343</v>
      </c>
      <c r="D989" s="339" t="s">
        <v>8070</v>
      </c>
      <c r="E989" s="376" t="s">
        <v>8071</v>
      </c>
      <c r="F989" s="393"/>
      <c r="H989" s="340"/>
    </row>
    <row r="990" spans="1:8" ht="13.5" customHeight="1" outlineLevel="3" x14ac:dyDescent="0.25">
      <c r="A990" s="397" t="s">
        <v>7829</v>
      </c>
      <c r="B990" s="339" t="s">
        <v>7322</v>
      </c>
      <c r="C990" s="339" t="s">
        <v>7343</v>
      </c>
      <c r="D990" s="339" t="s">
        <v>8072</v>
      </c>
      <c r="E990" s="376" t="s">
        <v>8073</v>
      </c>
      <c r="F990" s="393"/>
      <c r="H990" s="340"/>
    </row>
    <row r="991" spans="1:8" ht="13.5" customHeight="1" outlineLevel="3" x14ac:dyDescent="0.25">
      <c r="A991" s="397" t="s">
        <v>7829</v>
      </c>
      <c r="B991" s="339" t="s">
        <v>7322</v>
      </c>
      <c r="C991" s="339" t="s">
        <v>7343</v>
      </c>
      <c r="D991" s="339" t="s">
        <v>8074</v>
      </c>
      <c r="E991" s="376" t="s">
        <v>8075</v>
      </c>
      <c r="F991" s="393"/>
      <c r="H991" s="340"/>
    </row>
    <row r="992" spans="1:8" ht="13.5" customHeight="1" outlineLevel="3" x14ac:dyDescent="0.25">
      <c r="A992" s="397" t="s">
        <v>7829</v>
      </c>
      <c r="B992" s="339" t="s">
        <v>7322</v>
      </c>
      <c r="C992" s="339" t="s">
        <v>7343</v>
      </c>
      <c r="D992" s="339" t="s">
        <v>8076</v>
      </c>
      <c r="E992" s="376" t="s">
        <v>8077</v>
      </c>
      <c r="F992" s="393"/>
      <c r="H992" s="340"/>
    </row>
    <row r="993" spans="1:8" ht="13.5" customHeight="1" outlineLevel="3" x14ac:dyDescent="0.25">
      <c r="A993" s="397" t="s">
        <v>7829</v>
      </c>
      <c r="B993" s="339" t="s">
        <v>7322</v>
      </c>
      <c r="C993" s="339" t="s">
        <v>7343</v>
      </c>
      <c r="D993" s="339" t="s">
        <v>8078</v>
      </c>
      <c r="E993" s="376" t="s">
        <v>8079</v>
      </c>
      <c r="F993" s="393"/>
      <c r="H993" s="340"/>
    </row>
    <row r="994" spans="1:8" ht="13.5" customHeight="1" outlineLevel="3" x14ac:dyDescent="0.25">
      <c r="A994" s="397" t="s">
        <v>7829</v>
      </c>
      <c r="B994" s="339" t="s">
        <v>7322</v>
      </c>
      <c r="C994" s="339" t="s">
        <v>7343</v>
      </c>
      <c r="D994" s="339" t="s">
        <v>8080</v>
      </c>
      <c r="E994" s="376" t="s">
        <v>8081</v>
      </c>
      <c r="F994" s="393"/>
      <c r="H994" s="340"/>
    </row>
    <row r="995" spans="1:8" ht="13.5" customHeight="1" outlineLevel="3" x14ac:dyDescent="0.25">
      <c r="A995" s="397" t="s">
        <v>7829</v>
      </c>
      <c r="B995" s="339" t="s">
        <v>7322</v>
      </c>
      <c r="C995" s="339" t="s">
        <v>7343</v>
      </c>
      <c r="D995" s="339" t="s">
        <v>8082</v>
      </c>
      <c r="E995" s="376" t="s">
        <v>8083</v>
      </c>
      <c r="F995" s="393"/>
      <c r="H995" s="340"/>
    </row>
    <row r="996" spans="1:8" ht="13.5" customHeight="1" outlineLevel="3" x14ac:dyDescent="0.25">
      <c r="A996" s="397" t="s">
        <v>7829</v>
      </c>
      <c r="B996" s="339" t="s">
        <v>7322</v>
      </c>
      <c r="C996" s="339" t="s">
        <v>7343</v>
      </c>
      <c r="D996" s="339" t="s">
        <v>8084</v>
      </c>
      <c r="E996" s="376" t="s">
        <v>8085</v>
      </c>
      <c r="F996" s="393"/>
      <c r="H996" s="340"/>
    </row>
    <row r="997" spans="1:8" ht="13.5" customHeight="1" outlineLevel="3" x14ac:dyDescent="0.25">
      <c r="A997" s="397" t="s">
        <v>7829</v>
      </c>
      <c r="B997" s="339" t="s">
        <v>7322</v>
      </c>
      <c r="C997" s="339" t="s">
        <v>7343</v>
      </c>
      <c r="D997" s="339" t="s">
        <v>8086</v>
      </c>
      <c r="E997" s="376" t="s">
        <v>8087</v>
      </c>
      <c r="F997" s="393"/>
      <c r="H997" s="340"/>
    </row>
    <row r="998" spans="1:8" ht="13.5" customHeight="1" outlineLevel="3" x14ac:dyDescent="0.25">
      <c r="A998" s="397" t="s">
        <v>7829</v>
      </c>
      <c r="B998" s="339" t="s">
        <v>7322</v>
      </c>
      <c r="C998" s="339" t="s">
        <v>7343</v>
      </c>
      <c r="D998" s="339" t="s">
        <v>8088</v>
      </c>
      <c r="E998" s="376" t="s">
        <v>8089</v>
      </c>
      <c r="F998" s="393"/>
      <c r="H998" s="340"/>
    </row>
    <row r="999" spans="1:8" ht="13.5" customHeight="1" outlineLevel="3" x14ac:dyDescent="0.25">
      <c r="A999" s="397" t="s">
        <v>7820</v>
      </c>
      <c r="B999" s="339" t="s">
        <v>7322</v>
      </c>
      <c r="C999" s="339" t="s">
        <v>7332</v>
      </c>
      <c r="D999" s="339" t="s">
        <v>4765</v>
      </c>
      <c r="E999" s="376" t="s">
        <v>4767</v>
      </c>
      <c r="F999" s="393" t="s">
        <v>7385</v>
      </c>
      <c r="G999" s="397"/>
    </row>
    <row r="1000" spans="1:8" ht="13.5" customHeight="1" outlineLevel="3" x14ac:dyDescent="0.25">
      <c r="A1000" s="397" t="s">
        <v>7820</v>
      </c>
      <c r="B1000" s="339" t="s">
        <v>7322</v>
      </c>
      <c r="C1000" s="339" t="s">
        <v>7318</v>
      </c>
      <c r="D1000" s="339" t="s">
        <v>4766</v>
      </c>
      <c r="E1000" s="376" t="s">
        <v>4768</v>
      </c>
      <c r="F1000" s="393" t="s">
        <v>7344</v>
      </c>
      <c r="G1000" s="397"/>
    </row>
    <row r="1001" spans="1:8" ht="13.5" customHeight="1" outlineLevel="3" x14ac:dyDescent="0.25">
      <c r="A1001" s="397" t="s">
        <v>7820</v>
      </c>
      <c r="B1001" s="339" t="s">
        <v>7322</v>
      </c>
      <c r="C1001" s="339" t="s">
        <v>7332</v>
      </c>
      <c r="D1001" s="339" t="s">
        <v>7370</v>
      </c>
      <c r="E1001" s="376" t="s">
        <v>7371</v>
      </c>
      <c r="F1001" s="393" t="s">
        <v>7376</v>
      </c>
    </row>
    <row r="1002" spans="1:8" ht="13.5" customHeight="1" outlineLevel="3" x14ac:dyDescent="0.25">
      <c r="A1002" s="397" t="s">
        <v>7820</v>
      </c>
      <c r="B1002" s="339" t="s">
        <v>7322</v>
      </c>
      <c r="C1002" s="339" t="s">
        <v>7332</v>
      </c>
      <c r="D1002" s="339" t="s">
        <v>7366</v>
      </c>
      <c r="E1002" s="376" t="s">
        <v>7373</v>
      </c>
      <c r="F1002" s="393" t="s">
        <v>7380</v>
      </c>
    </row>
    <row r="1003" spans="1:8" ht="13.5" customHeight="1" outlineLevel="3" x14ac:dyDescent="0.25">
      <c r="A1003" s="397" t="s">
        <v>7820</v>
      </c>
      <c r="B1003" s="339" t="s">
        <v>7322</v>
      </c>
      <c r="C1003" s="339" t="s">
        <v>7332</v>
      </c>
      <c r="D1003" s="339" t="s">
        <v>7367</v>
      </c>
      <c r="E1003" s="376" t="s">
        <v>7374</v>
      </c>
      <c r="F1003" s="393" t="s">
        <v>7378</v>
      </c>
    </row>
    <row r="1004" spans="1:8" ht="13.5" customHeight="1" outlineLevel="3" x14ac:dyDescent="0.25">
      <c r="A1004" s="397" t="s">
        <v>7820</v>
      </c>
      <c r="B1004" s="339" t="s">
        <v>7322</v>
      </c>
      <c r="C1004" s="339" t="s">
        <v>7332</v>
      </c>
      <c r="D1004" s="339" t="s">
        <v>7368</v>
      </c>
      <c r="E1004" s="376" t="s">
        <v>7372</v>
      </c>
      <c r="F1004" s="393" t="s">
        <v>7377</v>
      </c>
    </row>
    <row r="1005" spans="1:8" ht="13.5" customHeight="1" outlineLevel="3" x14ac:dyDescent="0.25">
      <c r="A1005" s="397" t="s">
        <v>7820</v>
      </c>
      <c r="B1005" s="339" t="s">
        <v>7322</v>
      </c>
      <c r="C1005" s="339" t="s">
        <v>7332</v>
      </c>
      <c r="D1005" s="339" t="s">
        <v>7369</v>
      </c>
      <c r="E1005" s="376" t="s">
        <v>7375</v>
      </c>
      <c r="F1005" s="393" t="s">
        <v>7379</v>
      </c>
    </row>
    <row r="1006" spans="1:8" ht="13.5" customHeight="1" outlineLevel="3" x14ac:dyDescent="0.25">
      <c r="A1006" s="397" t="s">
        <v>7820</v>
      </c>
      <c r="B1006" s="339" t="s">
        <v>7322</v>
      </c>
      <c r="C1006" s="339" t="s">
        <v>7332</v>
      </c>
      <c r="D1006" s="339" t="s">
        <v>7381</v>
      </c>
      <c r="E1006" s="376" t="s">
        <v>7387</v>
      </c>
      <c r="F1006" s="398" t="s">
        <v>7388</v>
      </c>
    </row>
    <row r="1007" spans="1:8" ht="13.5" customHeight="1" outlineLevel="3" x14ac:dyDescent="0.25">
      <c r="A1007" s="397" t="s">
        <v>7820</v>
      </c>
      <c r="B1007" s="339" t="s">
        <v>7322</v>
      </c>
      <c r="C1007" s="339" t="s">
        <v>7332</v>
      </c>
      <c r="D1007" s="339" t="s">
        <v>7381</v>
      </c>
      <c r="E1007" s="376" t="s">
        <v>7382</v>
      </c>
      <c r="F1007" s="393" t="s">
        <v>7383</v>
      </c>
    </row>
    <row r="1008" spans="1:8" ht="13.5" customHeight="1" outlineLevel="1" x14ac:dyDescent="0.25">
      <c r="A1008" s="397" t="s">
        <v>7820</v>
      </c>
      <c r="B1008" s="339" t="s">
        <v>7316</v>
      </c>
      <c r="C1008" s="339" t="s">
        <v>7318</v>
      </c>
      <c r="D1008" s="344" t="s">
        <v>4801</v>
      </c>
      <c r="E1008" s="344" t="s">
        <v>4802</v>
      </c>
    </row>
    <row r="1009" spans="1:8" ht="13.5" customHeight="1" outlineLevel="2" x14ac:dyDescent="0.25">
      <c r="A1009" s="397" t="s">
        <v>7820</v>
      </c>
      <c r="B1009" s="339" t="s">
        <v>7318</v>
      </c>
      <c r="C1009" s="339" t="s">
        <v>7318</v>
      </c>
      <c r="D1009" s="339" t="s">
        <v>6487</v>
      </c>
      <c r="E1009" s="378" t="s">
        <v>6488</v>
      </c>
    </row>
    <row r="1010" spans="1:8" ht="13.5" customHeight="1" outlineLevel="2" x14ac:dyDescent="0.25">
      <c r="A1010" s="397" t="s">
        <v>7820</v>
      </c>
      <c r="B1010" s="339" t="s">
        <v>7318</v>
      </c>
      <c r="C1010" s="339" t="s">
        <v>7318</v>
      </c>
      <c r="D1010" s="339" t="s">
        <v>6483</v>
      </c>
      <c r="E1010" s="378" t="s">
        <v>6484</v>
      </c>
    </row>
    <row r="1011" spans="1:8" ht="13.5" customHeight="1" outlineLevel="2" x14ac:dyDescent="0.25">
      <c r="A1011" s="397" t="s">
        <v>7820</v>
      </c>
      <c r="B1011" s="339" t="s">
        <v>7318</v>
      </c>
      <c r="C1011" s="339" t="s">
        <v>7318</v>
      </c>
      <c r="D1011" s="339" t="s">
        <v>6485</v>
      </c>
      <c r="E1011" s="378" t="s">
        <v>6486</v>
      </c>
    </row>
    <row r="1012" spans="1:8" ht="13.5" customHeight="1" outlineLevel="2" x14ac:dyDescent="0.25">
      <c r="A1012" s="397" t="s">
        <v>7820</v>
      </c>
      <c r="B1012" s="339" t="s">
        <v>7318</v>
      </c>
      <c r="C1012" s="339" t="s">
        <v>7318</v>
      </c>
      <c r="D1012" s="339" t="s">
        <v>6492</v>
      </c>
      <c r="E1012" s="378" t="s">
        <v>6491</v>
      </c>
    </row>
    <row r="1013" spans="1:8" ht="13.5" customHeight="1" outlineLevel="2" x14ac:dyDescent="0.25">
      <c r="A1013" s="397" t="s">
        <v>7820</v>
      </c>
      <c r="B1013" s="339" t="s">
        <v>7318</v>
      </c>
      <c r="C1013" s="339" t="s">
        <v>7318</v>
      </c>
      <c r="D1013" s="339" t="s">
        <v>6489</v>
      </c>
      <c r="E1013" s="378" t="s">
        <v>6490</v>
      </c>
    </row>
    <row r="1014" spans="1:8" ht="13.5" customHeight="1" x14ac:dyDescent="0.25">
      <c r="A1014" s="397" t="s">
        <v>8099</v>
      </c>
      <c r="B1014" s="339" t="s">
        <v>5176</v>
      </c>
      <c r="C1014" s="339" t="s">
        <v>5176</v>
      </c>
      <c r="D1014" s="339"/>
    </row>
    <row r="1015" spans="1:8" ht="13.5" customHeight="1" x14ac:dyDescent="0.25">
      <c r="A1015" s="397" t="s">
        <v>7820</v>
      </c>
      <c r="B1015" s="339" t="s">
        <v>7316</v>
      </c>
      <c r="C1015" s="339" t="s">
        <v>7325</v>
      </c>
      <c r="D1015" s="331" t="s">
        <v>5931</v>
      </c>
      <c r="E1015" s="331" t="s">
        <v>5904</v>
      </c>
    </row>
    <row r="1016" spans="1:8" ht="13.5" customHeight="1" outlineLevel="1" x14ac:dyDescent="0.25">
      <c r="A1016" s="397" t="s">
        <v>7820</v>
      </c>
      <c r="B1016" s="339" t="s">
        <v>7316</v>
      </c>
      <c r="C1016" s="339" t="s">
        <v>7325</v>
      </c>
      <c r="D1016" s="380" t="s">
        <v>5929</v>
      </c>
      <c r="E1016" s="381" t="s">
        <v>5954</v>
      </c>
    </row>
    <row r="1017" spans="1:8" ht="13.5" customHeight="1" outlineLevel="2" x14ac:dyDescent="0.25">
      <c r="A1017" s="397" t="s">
        <v>7820</v>
      </c>
      <c r="B1017" s="339" t="s">
        <v>7316</v>
      </c>
      <c r="C1017" s="339" t="s">
        <v>7325</v>
      </c>
      <c r="D1017" s="382" t="s">
        <v>5923</v>
      </c>
      <c r="E1017" s="382" t="s">
        <v>5905</v>
      </c>
    </row>
    <row r="1018" spans="1:8" ht="13.5" customHeight="1" outlineLevel="3" x14ac:dyDescent="0.25">
      <c r="A1018" s="397" t="s">
        <v>7820</v>
      </c>
      <c r="B1018" s="339" t="s">
        <v>7316</v>
      </c>
      <c r="C1018" s="339" t="s">
        <v>7325</v>
      </c>
      <c r="D1018" s="383" t="s">
        <v>5933</v>
      </c>
      <c r="E1018" s="383" t="s">
        <v>5928</v>
      </c>
    </row>
    <row r="1019" spans="1:8" ht="13.5" customHeight="1" outlineLevel="4" x14ac:dyDescent="0.25">
      <c r="A1019" s="397" t="s">
        <v>7820</v>
      </c>
      <c r="B1019" s="339" t="s">
        <v>7322</v>
      </c>
      <c r="C1019" s="339" t="s">
        <v>7323</v>
      </c>
      <c r="D1019" s="341" t="s">
        <v>5921</v>
      </c>
      <c r="E1019" s="341" t="s">
        <v>5925</v>
      </c>
      <c r="G1019" s="384"/>
      <c r="H1019" s="338"/>
    </row>
    <row r="1020" spans="1:8" ht="13.5" customHeight="1" outlineLevel="4" x14ac:dyDescent="0.25">
      <c r="A1020" s="397" t="s">
        <v>7820</v>
      </c>
      <c r="B1020" s="339" t="s">
        <v>7322</v>
      </c>
      <c r="C1020" s="339" t="s">
        <v>7323</v>
      </c>
      <c r="D1020" s="341" t="s">
        <v>5918</v>
      </c>
      <c r="E1020" s="341" t="s">
        <v>5926</v>
      </c>
      <c r="G1020" s="384"/>
      <c r="H1020" s="338"/>
    </row>
    <row r="1021" spans="1:8" ht="13.5" customHeight="1" outlineLevel="3" x14ac:dyDescent="0.25">
      <c r="A1021" s="397" t="s">
        <v>7820</v>
      </c>
      <c r="B1021" s="339" t="s">
        <v>7322</v>
      </c>
      <c r="C1021" s="339" t="s">
        <v>7323</v>
      </c>
      <c r="D1021" s="383" t="s">
        <v>5906</v>
      </c>
      <c r="E1021" s="383" t="s">
        <v>2107</v>
      </c>
      <c r="G1021" s="384"/>
      <c r="H1021" s="338"/>
    </row>
    <row r="1022" spans="1:8" ht="13.5" customHeight="1" outlineLevel="3" x14ac:dyDescent="0.25">
      <c r="A1022" s="397" t="s">
        <v>7820</v>
      </c>
      <c r="B1022" s="339" t="s">
        <v>7316</v>
      </c>
      <c r="C1022" s="339" t="s">
        <v>7325</v>
      </c>
      <c r="D1022" s="383" t="s">
        <v>5932</v>
      </c>
      <c r="E1022" s="383" t="s">
        <v>5924</v>
      </c>
      <c r="G1022" s="384"/>
      <c r="H1022" s="338"/>
    </row>
    <row r="1023" spans="1:8" ht="13.5" customHeight="1" outlineLevel="4" x14ac:dyDescent="0.25">
      <c r="A1023" s="397" t="s">
        <v>7820</v>
      </c>
      <c r="B1023" s="339" t="s">
        <v>7322</v>
      </c>
      <c r="C1023" s="339" t="s">
        <v>7325</v>
      </c>
      <c r="D1023" s="341" t="s">
        <v>5930</v>
      </c>
      <c r="E1023" s="341" t="s">
        <v>5927</v>
      </c>
      <c r="G1023" s="384"/>
      <c r="H1023" s="338"/>
    </row>
    <row r="1024" spans="1:8" ht="13.5" customHeight="1" outlineLevel="5" x14ac:dyDescent="0.25">
      <c r="A1024" s="397" t="s">
        <v>7820</v>
      </c>
      <c r="B1024" s="339" t="s">
        <v>7322</v>
      </c>
      <c r="C1024" s="339" t="s">
        <v>7323</v>
      </c>
      <c r="D1024" s="385" t="s">
        <v>5907</v>
      </c>
      <c r="E1024" s="385" t="s">
        <v>5920</v>
      </c>
      <c r="F1024" s="339" t="s">
        <v>5916</v>
      </c>
    </row>
    <row r="1025" spans="1:6" ht="13.5" customHeight="1" outlineLevel="5" x14ac:dyDescent="0.25">
      <c r="A1025" s="397" t="s">
        <v>7820</v>
      </c>
      <c r="B1025" s="339" t="s">
        <v>7322</v>
      </c>
      <c r="C1025" s="339" t="s">
        <v>7323</v>
      </c>
      <c r="D1025" s="385" t="s">
        <v>5922</v>
      </c>
      <c r="E1025" s="385" t="s">
        <v>5919</v>
      </c>
      <c r="F1025" s="339" t="s">
        <v>5916</v>
      </c>
    </row>
    <row r="1026" spans="1:6" ht="13.5" customHeight="1" outlineLevel="4" x14ac:dyDescent="0.25">
      <c r="A1026" s="397" t="s">
        <v>7820</v>
      </c>
      <c r="B1026" s="339" t="s">
        <v>7322</v>
      </c>
      <c r="C1026" s="339" t="s">
        <v>7323</v>
      </c>
      <c r="D1026" s="341" t="s">
        <v>5908</v>
      </c>
      <c r="E1026" s="341" t="s">
        <v>5934</v>
      </c>
      <c r="F1026" s="339" t="s">
        <v>5916</v>
      </c>
    </row>
    <row r="1027" spans="1:6" ht="13.5" customHeight="1" outlineLevel="1" x14ac:dyDescent="0.25">
      <c r="A1027" s="397" t="s">
        <v>7820</v>
      </c>
      <c r="B1027" s="339" t="s">
        <v>7322</v>
      </c>
      <c r="C1027" s="339" t="s">
        <v>7325</v>
      </c>
      <c r="D1027" s="380" t="s">
        <v>5955</v>
      </c>
      <c r="E1027" s="381" t="s">
        <v>5959</v>
      </c>
    </row>
    <row r="1028" spans="1:6" ht="13.5" customHeight="1" outlineLevel="2" x14ac:dyDescent="0.25">
      <c r="A1028" s="397" t="s">
        <v>7820</v>
      </c>
      <c r="B1028" s="339" t="s">
        <v>7322</v>
      </c>
      <c r="C1028" s="339" t="s">
        <v>7325</v>
      </c>
      <c r="D1028" s="382" t="s">
        <v>5935</v>
      </c>
      <c r="E1028" s="382" t="s">
        <v>5909</v>
      </c>
    </row>
    <row r="1029" spans="1:6" ht="13.5" customHeight="1" outlineLevel="3" x14ac:dyDescent="0.25">
      <c r="A1029" s="397" t="s">
        <v>7820</v>
      </c>
      <c r="B1029" s="339" t="s">
        <v>7322</v>
      </c>
      <c r="C1029" s="339" t="s">
        <v>7323</v>
      </c>
      <c r="D1029" s="383" t="s">
        <v>5910</v>
      </c>
      <c r="E1029" s="383" t="s">
        <v>5911</v>
      </c>
      <c r="F1029" s="339" t="s">
        <v>7353</v>
      </c>
    </row>
    <row r="1030" spans="1:6" ht="13.5" customHeight="1" outlineLevel="3" x14ac:dyDescent="0.25">
      <c r="A1030" s="397" t="s">
        <v>7820</v>
      </c>
      <c r="B1030" s="339" t="s">
        <v>7322</v>
      </c>
      <c r="C1030" s="339" t="s">
        <v>7318</v>
      </c>
      <c r="D1030" s="383">
        <v>860020</v>
      </c>
      <c r="E1030" s="383" t="s">
        <v>6251</v>
      </c>
      <c r="F1030" s="339" t="s">
        <v>5917</v>
      </c>
    </row>
    <row r="1031" spans="1:6" ht="13.5" customHeight="1" outlineLevel="3" x14ac:dyDescent="0.25">
      <c r="A1031" s="397" t="s">
        <v>7820</v>
      </c>
      <c r="B1031" s="339" t="s">
        <v>7322</v>
      </c>
      <c r="C1031" s="339" t="s">
        <v>7318</v>
      </c>
      <c r="D1031" s="383">
        <v>860030</v>
      </c>
      <c r="E1031" s="383" t="s">
        <v>6252</v>
      </c>
      <c r="F1031" s="339" t="s">
        <v>5917</v>
      </c>
    </row>
    <row r="1032" spans="1:6" ht="13.5" customHeight="1" outlineLevel="3" x14ac:dyDescent="0.25">
      <c r="A1032" s="397" t="s">
        <v>7820</v>
      </c>
      <c r="B1032" s="339" t="s">
        <v>7322</v>
      </c>
      <c r="C1032" s="339" t="s">
        <v>7318</v>
      </c>
      <c r="D1032" s="383">
        <v>860040</v>
      </c>
      <c r="E1032" s="383" t="s">
        <v>6253</v>
      </c>
      <c r="F1032" s="339" t="s">
        <v>5917</v>
      </c>
    </row>
    <row r="1033" spans="1:6" ht="13.5" customHeight="1" outlineLevel="3" x14ac:dyDescent="0.25">
      <c r="A1033" s="397" t="s">
        <v>7820</v>
      </c>
      <c r="B1033" s="339" t="s">
        <v>7322</v>
      </c>
      <c r="C1033" s="339" t="s">
        <v>7318</v>
      </c>
      <c r="D1033" s="383">
        <v>860080</v>
      </c>
      <c r="E1033" s="383" t="s">
        <v>6254</v>
      </c>
      <c r="F1033" s="339" t="s">
        <v>5917</v>
      </c>
    </row>
    <row r="1034" spans="1:6" ht="13.5" customHeight="1" outlineLevel="3" x14ac:dyDescent="0.25">
      <c r="A1034" s="397" t="s">
        <v>7820</v>
      </c>
      <c r="B1034" s="339" t="s">
        <v>7322</v>
      </c>
      <c r="C1034" s="339" t="s">
        <v>7318</v>
      </c>
      <c r="D1034" s="383">
        <v>860081</v>
      </c>
      <c r="E1034" s="383" t="s">
        <v>6475</v>
      </c>
      <c r="F1034" s="339" t="s">
        <v>5917</v>
      </c>
    </row>
    <row r="1035" spans="1:6" ht="13.5" customHeight="1" outlineLevel="3" x14ac:dyDescent="0.25">
      <c r="A1035" s="397" t="s">
        <v>7820</v>
      </c>
      <c r="B1035" s="339" t="s">
        <v>7322</v>
      </c>
      <c r="C1035" s="339" t="s">
        <v>7323</v>
      </c>
      <c r="D1035" s="383">
        <v>860099</v>
      </c>
      <c r="E1035" s="383" t="s">
        <v>6594</v>
      </c>
      <c r="F1035" s="339" t="s">
        <v>7354</v>
      </c>
    </row>
    <row r="1036" spans="1:6" ht="13.5" customHeight="1" outlineLevel="1" x14ac:dyDescent="0.25">
      <c r="A1036" s="397" t="s">
        <v>7820</v>
      </c>
      <c r="B1036" s="339" t="s">
        <v>7322</v>
      </c>
      <c r="C1036" s="339" t="s">
        <v>7325</v>
      </c>
      <c r="D1036" s="380" t="s">
        <v>5956</v>
      </c>
      <c r="E1036" s="381" t="s">
        <v>5957</v>
      </c>
    </row>
    <row r="1037" spans="1:6" ht="13.5" customHeight="1" outlineLevel="1" x14ac:dyDescent="0.25">
      <c r="A1037" s="397" t="s">
        <v>7820</v>
      </c>
      <c r="B1037" s="339" t="s">
        <v>7322</v>
      </c>
      <c r="C1037" s="339" t="s">
        <v>7325</v>
      </c>
      <c r="D1037" s="386" t="s">
        <v>6247</v>
      </c>
      <c r="E1037" s="382" t="s">
        <v>5960</v>
      </c>
    </row>
    <row r="1038" spans="1:6" ht="13.5" customHeight="1" outlineLevel="2" x14ac:dyDescent="0.25">
      <c r="A1038" s="397" t="s">
        <v>7820</v>
      </c>
      <c r="B1038" s="339" t="s">
        <v>7322</v>
      </c>
      <c r="C1038" s="339" t="s">
        <v>7323</v>
      </c>
      <c r="D1038" s="383">
        <v>882010</v>
      </c>
      <c r="E1038" s="383" t="s">
        <v>6133</v>
      </c>
      <c r="F1038" s="339" t="s">
        <v>6134</v>
      </c>
    </row>
    <row r="1039" spans="1:6" ht="13.5" customHeight="1" outlineLevel="2" x14ac:dyDescent="0.25">
      <c r="A1039" s="397" t="s">
        <v>7820</v>
      </c>
      <c r="B1039" s="339" t="s">
        <v>7322</v>
      </c>
      <c r="C1039" s="339" t="s">
        <v>7323</v>
      </c>
      <c r="D1039" s="383">
        <v>882020</v>
      </c>
      <c r="E1039" s="383" t="s">
        <v>6246</v>
      </c>
      <c r="F1039" s="339" t="s">
        <v>6134</v>
      </c>
    </row>
    <row r="1040" spans="1:6" ht="13.5" customHeight="1" outlineLevel="2" x14ac:dyDescent="0.25">
      <c r="A1040" s="397" t="s">
        <v>7820</v>
      </c>
      <c r="B1040" s="339" t="s">
        <v>7322</v>
      </c>
      <c r="C1040" s="339" t="s">
        <v>7318</v>
      </c>
      <c r="D1040" s="383">
        <v>882050</v>
      </c>
      <c r="E1040" s="383" t="s">
        <v>6329</v>
      </c>
    </row>
    <row r="1041" spans="1:6" ht="13.5" customHeight="1" outlineLevel="2" x14ac:dyDescent="0.25">
      <c r="A1041" s="397" t="s">
        <v>7820</v>
      </c>
      <c r="B1041" s="339" t="s">
        <v>7322</v>
      </c>
      <c r="C1041" s="339" t="s">
        <v>7318</v>
      </c>
      <c r="D1041" s="383">
        <v>882070</v>
      </c>
      <c r="E1041" s="383" t="s">
        <v>6328</v>
      </c>
    </row>
    <row r="1042" spans="1:6" ht="13.5" customHeight="1" outlineLevel="1" x14ac:dyDescent="0.25">
      <c r="A1042" s="397" t="s">
        <v>7820</v>
      </c>
      <c r="B1042" s="339" t="s">
        <v>7316</v>
      </c>
      <c r="C1042" s="339" t="s">
        <v>7318</v>
      </c>
      <c r="D1042" s="386" t="s">
        <v>6248</v>
      </c>
      <c r="E1042" s="382" t="s">
        <v>6249</v>
      </c>
    </row>
    <row r="1043" spans="1:6" ht="13.5" customHeight="1" outlineLevel="2" x14ac:dyDescent="0.25">
      <c r="A1043" s="397" t="s">
        <v>7820</v>
      </c>
      <c r="B1043" s="339" t="s">
        <v>7322</v>
      </c>
      <c r="C1043" s="339" t="s">
        <v>7318</v>
      </c>
      <c r="D1043" s="383">
        <v>884010</v>
      </c>
      <c r="E1043" s="383" t="s">
        <v>6250</v>
      </c>
    </row>
    <row r="1044" spans="1:6" ht="13.5" customHeight="1" outlineLevel="2" x14ac:dyDescent="0.25">
      <c r="A1044" s="397" t="s">
        <v>7820</v>
      </c>
      <c r="B1044" s="339" t="s">
        <v>7322</v>
      </c>
      <c r="C1044" s="339" t="s">
        <v>7318</v>
      </c>
      <c r="D1044" s="383">
        <v>884030</v>
      </c>
      <c r="E1044" s="383" t="s">
        <v>6330</v>
      </c>
    </row>
    <row r="1045" spans="1:6" ht="13.5" customHeight="1" outlineLevel="2" x14ac:dyDescent="0.25">
      <c r="A1045" s="397" t="s">
        <v>7820</v>
      </c>
      <c r="B1045" s="339" t="s">
        <v>7322</v>
      </c>
      <c r="C1045" s="339" t="s">
        <v>7318</v>
      </c>
      <c r="D1045" s="383">
        <v>884040</v>
      </c>
      <c r="E1045" s="383" t="s">
        <v>6332</v>
      </c>
    </row>
    <row r="1046" spans="1:6" ht="13.5" customHeight="1" outlineLevel="2" x14ac:dyDescent="0.25">
      <c r="A1046" s="397" t="s">
        <v>7820</v>
      </c>
      <c r="B1046" s="339" t="s">
        <v>7322</v>
      </c>
      <c r="C1046" s="339" t="s">
        <v>7318</v>
      </c>
      <c r="D1046" s="383">
        <v>884070</v>
      </c>
      <c r="E1046" s="383" t="s">
        <v>6331</v>
      </c>
    </row>
    <row r="1047" spans="1:6" ht="13.5" customHeight="1" outlineLevel="2" x14ac:dyDescent="0.25">
      <c r="A1047" s="397" t="s">
        <v>7820</v>
      </c>
      <c r="B1047" s="339" t="s">
        <v>7322</v>
      </c>
      <c r="C1047" s="339" t="s">
        <v>7318</v>
      </c>
      <c r="D1047" s="383">
        <v>884080</v>
      </c>
      <c r="E1047" s="383" t="s">
        <v>6333</v>
      </c>
    </row>
    <row r="1048" spans="1:6" ht="13.5" customHeight="1" outlineLevel="2" x14ac:dyDescent="0.25">
      <c r="A1048" s="397" t="s">
        <v>7820</v>
      </c>
      <c r="B1048" s="339" t="s">
        <v>7322</v>
      </c>
      <c r="C1048" s="339" t="s">
        <v>7318</v>
      </c>
      <c r="D1048" s="382">
        <v>885010</v>
      </c>
      <c r="E1048" s="382" t="s">
        <v>5958</v>
      </c>
      <c r="F1048" s="339" t="s">
        <v>5936</v>
      </c>
    </row>
    <row r="1049" spans="1:6" ht="13.5" customHeight="1" outlineLevel="1" x14ac:dyDescent="0.25">
      <c r="A1049" s="397" t="s">
        <v>7820</v>
      </c>
      <c r="B1049" s="339" t="s">
        <v>7322</v>
      </c>
      <c r="C1049" s="339" t="s">
        <v>7325</v>
      </c>
      <c r="D1049" s="378" t="s">
        <v>5944</v>
      </c>
      <c r="E1049" s="378" t="s">
        <v>5943</v>
      </c>
    </row>
    <row r="1050" spans="1:6" ht="13.5" customHeight="1" outlineLevel="2" x14ac:dyDescent="0.25">
      <c r="A1050" s="397" t="s">
        <v>7820</v>
      </c>
      <c r="B1050" s="339" t="s">
        <v>7322</v>
      </c>
      <c r="C1050" s="339" t="s">
        <v>7325</v>
      </c>
      <c r="D1050" s="382" t="s">
        <v>5937</v>
      </c>
      <c r="E1050" s="378" t="s">
        <v>5962</v>
      </c>
    </row>
    <row r="1051" spans="1:6" ht="13.5" customHeight="1" outlineLevel="3" x14ac:dyDescent="0.25">
      <c r="A1051" s="397" t="s">
        <v>7820</v>
      </c>
      <c r="B1051" s="339" t="s">
        <v>7322</v>
      </c>
      <c r="C1051" s="339" t="s">
        <v>7325</v>
      </c>
      <c r="D1051" s="383" t="s">
        <v>5967</v>
      </c>
      <c r="E1051" s="383" t="s">
        <v>5946</v>
      </c>
    </row>
    <row r="1052" spans="1:6" ht="13.5" customHeight="1" outlineLevel="4" x14ac:dyDescent="0.25">
      <c r="A1052" s="397" t="s">
        <v>7820</v>
      </c>
      <c r="B1052" s="339" t="s">
        <v>7322</v>
      </c>
      <c r="C1052" s="339" t="s">
        <v>7325</v>
      </c>
      <c r="D1052" s="341" t="s">
        <v>5939</v>
      </c>
      <c r="E1052" s="341" t="s">
        <v>5965</v>
      </c>
    </row>
    <row r="1053" spans="1:6" ht="13.5" customHeight="1" outlineLevel="5" x14ac:dyDescent="0.25">
      <c r="A1053" s="397" t="s">
        <v>7820</v>
      </c>
      <c r="B1053" s="339" t="s">
        <v>7322</v>
      </c>
      <c r="C1053" s="339" t="s">
        <v>7323</v>
      </c>
      <c r="D1053" s="385">
        <v>891000</v>
      </c>
      <c r="E1053" s="385" t="s">
        <v>5966</v>
      </c>
      <c r="F1053" s="339" t="s">
        <v>6162</v>
      </c>
    </row>
    <row r="1054" spans="1:6" ht="13.5" customHeight="1" outlineLevel="5" x14ac:dyDescent="0.25">
      <c r="A1054" s="397" t="s">
        <v>7820</v>
      </c>
      <c r="B1054" s="339" t="s">
        <v>7322</v>
      </c>
      <c r="C1054" s="339" t="s">
        <v>7323</v>
      </c>
      <c r="D1054" s="385">
        <v>891010</v>
      </c>
      <c r="E1054" s="385" t="s">
        <v>5963</v>
      </c>
      <c r="F1054" s="339" t="s">
        <v>6162</v>
      </c>
    </row>
    <row r="1055" spans="1:6" ht="13.5" customHeight="1" outlineLevel="5" x14ac:dyDescent="0.25">
      <c r="A1055" s="397" t="s">
        <v>7820</v>
      </c>
      <c r="B1055" s="339" t="s">
        <v>7322</v>
      </c>
      <c r="C1055" s="339" t="s">
        <v>7323</v>
      </c>
      <c r="D1055" s="385">
        <v>891030</v>
      </c>
      <c r="E1055" s="385" t="s">
        <v>5964</v>
      </c>
      <c r="F1055" s="339" t="s">
        <v>6162</v>
      </c>
    </row>
    <row r="1056" spans="1:6" ht="13.5" customHeight="1" outlineLevel="5" x14ac:dyDescent="0.25">
      <c r="A1056" s="397" t="s">
        <v>7820</v>
      </c>
      <c r="B1056" s="339" t="s">
        <v>7322</v>
      </c>
      <c r="C1056" s="339" t="s">
        <v>7323</v>
      </c>
      <c r="D1056" s="385">
        <v>891050</v>
      </c>
      <c r="E1056" s="385" t="s">
        <v>5912</v>
      </c>
      <c r="F1056" s="339" t="s">
        <v>6162</v>
      </c>
    </row>
    <row r="1057" spans="1:7" ht="13.5" customHeight="1" outlineLevel="5" x14ac:dyDescent="0.25">
      <c r="A1057" s="397" t="s">
        <v>7820</v>
      </c>
      <c r="B1057" s="339" t="s">
        <v>7322</v>
      </c>
      <c r="C1057" s="339" t="s">
        <v>7323</v>
      </c>
      <c r="D1057" s="385">
        <v>891060</v>
      </c>
      <c r="E1057" s="385" t="s">
        <v>5982</v>
      </c>
      <c r="F1057" s="339" t="s">
        <v>6162</v>
      </c>
    </row>
    <row r="1058" spans="1:7" ht="13.5" customHeight="1" outlineLevel="5" x14ac:dyDescent="0.25">
      <c r="A1058" s="397" t="s">
        <v>7820</v>
      </c>
      <c r="B1058" s="339" t="s">
        <v>7322</v>
      </c>
      <c r="C1058" s="339" t="s">
        <v>7323</v>
      </c>
      <c r="D1058" s="385">
        <v>891070</v>
      </c>
      <c r="E1058" s="385" t="s">
        <v>5913</v>
      </c>
      <c r="F1058" s="339" t="s">
        <v>6162</v>
      </c>
    </row>
    <row r="1059" spans="1:7" ht="13.5" customHeight="1" outlineLevel="5" x14ac:dyDescent="0.25">
      <c r="A1059" s="397" t="s">
        <v>7820</v>
      </c>
      <c r="B1059" s="339" t="s">
        <v>7322</v>
      </c>
      <c r="C1059" s="339" t="s">
        <v>7323</v>
      </c>
      <c r="D1059" s="385">
        <v>891090</v>
      </c>
      <c r="E1059" s="385" t="s">
        <v>5914</v>
      </c>
      <c r="F1059" s="339" t="s">
        <v>6162</v>
      </c>
    </row>
    <row r="1060" spans="1:7" ht="13.5" customHeight="1" outlineLevel="4" x14ac:dyDescent="0.25">
      <c r="A1060" s="397" t="s">
        <v>7820</v>
      </c>
      <c r="B1060" s="339" t="s">
        <v>7322</v>
      </c>
      <c r="C1060" s="339" t="s">
        <v>7325</v>
      </c>
      <c r="D1060" s="341" t="s">
        <v>5952</v>
      </c>
      <c r="E1060" s="341" t="s">
        <v>5968</v>
      </c>
    </row>
    <row r="1061" spans="1:7" ht="13.5" customHeight="1" outlineLevel="6" x14ac:dyDescent="0.25">
      <c r="A1061" s="397" t="s">
        <v>7820</v>
      </c>
      <c r="B1061" s="339" t="s">
        <v>7322</v>
      </c>
      <c r="C1061" s="339" t="s">
        <v>7323</v>
      </c>
      <c r="D1061" s="385">
        <v>892000</v>
      </c>
      <c r="E1061" s="385" t="s">
        <v>7386</v>
      </c>
      <c r="F1061" s="339" t="s">
        <v>6162</v>
      </c>
    </row>
    <row r="1062" spans="1:7" ht="13.5" customHeight="1" outlineLevel="6" x14ac:dyDescent="0.25">
      <c r="A1062" s="397" t="s">
        <v>7820</v>
      </c>
      <c r="B1062" s="339" t="s">
        <v>7322</v>
      </c>
      <c r="C1062" s="339" t="s">
        <v>7318</v>
      </c>
      <c r="D1062" s="385">
        <v>892010</v>
      </c>
      <c r="E1062" s="385" t="s">
        <v>2215</v>
      </c>
      <c r="F1062" s="339" t="s">
        <v>5970</v>
      </c>
    </row>
    <row r="1063" spans="1:7" ht="13.5" customHeight="1" outlineLevel="6" x14ac:dyDescent="0.25">
      <c r="A1063" s="397" t="s">
        <v>7820</v>
      </c>
      <c r="B1063" s="339" t="s">
        <v>7322</v>
      </c>
      <c r="C1063" s="339" t="s">
        <v>7323</v>
      </c>
      <c r="D1063" s="385">
        <v>892030</v>
      </c>
      <c r="E1063" s="385" t="s">
        <v>5971</v>
      </c>
      <c r="F1063" s="339" t="s">
        <v>5970</v>
      </c>
    </row>
    <row r="1064" spans="1:7" ht="13.5" customHeight="1" outlineLevel="4" x14ac:dyDescent="0.25">
      <c r="A1064" s="397" t="s">
        <v>7820</v>
      </c>
      <c r="B1064" s="339" t="s">
        <v>7322</v>
      </c>
      <c r="C1064" s="339" t="s">
        <v>7325</v>
      </c>
      <c r="D1064" s="341" t="s">
        <v>6470</v>
      </c>
      <c r="E1064" s="341" t="s">
        <v>6471</v>
      </c>
    </row>
    <row r="1065" spans="1:7" ht="13.5" customHeight="1" outlineLevel="6" x14ac:dyDescent="0.25">
      <c r="A1065" s="397" t="s">
        <v>7820</v>
      </c>
      <c r="B1065" s="339" t="s">
        <v>7322</v>
      </c>
      <c r="C1065" s="339" t="s">
        <v>7323</v>
      </c>
      <c r="D1065" s="385">
        <v>892500</v>
      </c>
      <c r="E1065" s="385" t="s">
        <v>6471</v>
      </c>
      <c r="F1065" s="339" t="s">
        <v>6472</v>
      </c>
    </row>
    <row r="1066" spans="1:7" ht="13.5" customHeight="1" outlineLevel="3" x14ac:dyDescent="0.25">
      <c r="A1066" s="397" t="s">
        <v>7820</v>
      </c>
      <c r="B1066" s="339" t="s">
        <v>7322</v>
      </c>
      <c r="C1066" s="339" t="s">
        <v>7325</v>
      </c>
      <c r="D1066" s="383" t="s">
        <v>5969</v>
      </c>
      <c r="E1066" s="383" t="s">
        <v>5947</v>
      </c>
    </row>
    <row r="1067" spans="1:7" ht="13.5" customHeight="1" outlineLevel="4" x14ac:dyDescent="0.25">
      <c r="A1067" s="397" t="s">
        <v>7820</v>
      </c>
      <c r="B1067" s="339" t="s">
        <v>7322</v>
      </c>
      <c r="C1067" s="339" t="s">
        <v>7318</v>
      </c>
      <c r="D1067" s="341">
        <v>893010</v>
      </c>
      <c r="E1067" s="341" t="s">
        <v>5940</v>
      </c>
      <c r="F1067" s="339" t="s">
        <v>5942</v>
      </c>
    </row>
    <row r="1068" spans="1:7" ht="13.5" customHeight="1" outlineLevel="4" x14ac:dyDescent="0.25">
      <c r="A1068" s="397" t="s">
        <v>7820</v>
      </c>
      <c r="B1068" s="339" t="s">
        <v>7322</v>
      </c>
      <c r="C1068" s="339" t="s">
        <v>7318</v>
      </c>
      <c r="D1068" s="341">
        <v>893020</v>
      </c>
      <c r="E1068" s="341" t="s">
        <v>5941</v>
      </c>
      <c r="F1068" s="339" t="s">
        <v>5942</v>
      </c>
    </row>
    <row r="1069" spans="1:7" ht="13.5" customHeight="1" outlineLevel="4" x14ac:dyDescent="0.25">
      <c r="A1069" s="397" t="s">
        <v>7820</v>
      </c>
      <c r="B1069" s="339" t="s">
        <v>7322</v>
      </c>
      <c r="C1069" s="339" t="s">
        <v>7323</v>
      </c>
      <c r="D1069" s="341">
        <v>893050</v>
      </c>
      <c r="E1069" s="341" t="s">
        <v>5945</v>
      </c>
      <c r="F1069" s="339" t="s">
        <v>5970</v>
      </c>
    </row>
    <row r="1070" spans="1:7" ht="13.5" customHeight="1" outlineLevel="2" x14ac:dyDescent="0.25">
      <c r="A1070" s="397" t="s">
        <v>7820</v>
      </c>
      <c r="B1070" s="339" t="s">
        <v>7322</v>
      </c>
      <c r="C1070" s="339" t="s">
        <v>7325</v>
      </c>
      <c r="D1070" s="382" t="s">
        <v>5938</v>
      </c>
      <c r="E1070" s="378" t="s">
        <v>5961</v>
      </c>
    </row>
    <row r="1071" spans="1:7" ht="13.5" customHeight="1" outlineLevel="3" x14ac:dyDescent="0.25">
      <c r="A1071" s="397" t="s">
        <v>7820</v>
      </c>
      <c r="B1071" s="339" t="s">
        <v>7322</v>
      </c>
      <c r="C1071" s="339" t="s">
        <v>7325</v>
      </c>
      <c r="D1071" s="383" t="s">
        <v>5948</v>
      </c>
      <c r="E1071" s="383" t="s">
        <v>5915</v>
      </c>
      <c r="G1071" s="392"/>
    </row>
    <row r="1072" spans="1:7" ht="13.5" customHeight="1" outlineLevel="4" x14ac:dyDescent="0.25">
      <c r="A1072" s="397" t="s">
        <v>7820</v>
      </c>
      <c r="B1072" s="339" t="s">
        <v>7322</v>
      </c>
      <c r="C1072" s="339" t="s">
        <v>7323</v>
      </c>
      <c r="D1072" s="341">
        <v>895100</v>
      </c>
      <c r="E1072" s="341" t="s">
        <v>6132</v>
      </c>
      <c r="F1072" s="339" t="s">
        <v>5970</v>
      </c>
    </row>
    <row r="1073" spans="1:6" ht="13.5" customHeight="1" outlineLevel="3" x14ac:dyDescent="0.25">
      <c r="A1073" s="397" t="s">
        <v>7820</v>
      </c>
      <c r="B1073" s="339" t="s">
        <v>7322</v>
      </c>
      <c r="C1073" s="339" t="s">
        <v>7325</v>
      </c>
      <c r="D1073" s="383" t="s">
        <v>5953</v>
      </c>
      <c r="E1073" s="383" t="s">
        <v>5949</v>
      </c>
    </row>
    <row r="1074" spans="1:6" ht="13.5" customHeight="1" outlineLevel="4" x14ac:dyDescent="0.25">
      <c r="A1074" s="397" t="s">
        <v>7820</v>
      </c>
      <c r="B1074" s="339" t="s">
        <v>7322</v>
      </c>
      <c r="C1074" s="339" t="s">
        <v>7323</v>
      </c>
      <c r="D1074" s="341">
        <v>895200</v>
      </c>
      <c r="E1074" s="341" t="s">
        <v>5950</v>
      </c>
      <c r="F1074" s="339" t="s">
        <v>5936</v>
      </c>
    </row>
    <row r="1075" spans="1:6" ht="13.5" customHeight="1" outlineLevel="4" x14ac:dyDescent="0.25">
      <c r="A1075" s="397" t="s">
        <v>7820</v>
      </c>
      <c r="B1075" s="339" t="s">
        <v>7322</v>
      </c>
      <c r="C1075" s="339" t="s">
        <v>7323</v>
      </c>
      <c r="D1075" s="341">
        <v>895209</v>
      </c>
      <c r="E1075" s="341" t="s">
        <v>5951</v>
      </c>
      <c r="F1075" s="339" t="s">
        <v>5936</v>
      </c>
    </row>
    <row r="1076" spans="1:6" ht="13.5" customHeight="1" outlineLevel="1" x14ac:dyDescent="0.25">
      <c r="A1076" s="397" t="s">
        <v>7820</v>
      </c>
      <c r="B1076" s="339" t="s">
        <v>7322</v>
      </c>
      <c r="C1076" s="339" t="s">
        <v>7325</v>
      </c>
      <c r="D1076" s="337" t="s">
        <v>6184</v>
      </c>
      <c r="E1076" s="379" t="s">
        <v>6185</v>
      </c>
    </row>
    <row r="1077" spans="1:6" ht="13.5" customHeight="1" outlineLevel="2" x14ac:dyDescent="0.25">
      <c r="A1077" s="397" t="s">
        <v>7820</v>
      </c>
      <c r="B1077" s="339" t="s">
        <v>7322</v>
      </c>
      <c r="C1077" s="339" t="s">
        <v>7325</v>
      </c>
      <c r="D1077" s="380" t="s">
        <v>6186</v>
      </c>
      <c r="E1077" s="381" t="s">
        <v>6189</v>
      </c>
    </row>
    <row r="1078" spans="1:6" ht="13.5" customHeight="1" outlineLevel="2" x14ac:dyDescent="0.25">
      <c r="A1078" s="397" t="s">
        <v>7820</v>
      </c>
      <c r="B1078" s="339" t="s">
        <v>7322</v>
      </c>
      <c r="C1078" s="339" t="s">
        <v>7325</v>
      </c>
      <c r="D1078" s="380" t="s">
        <v>6187</v>
      </c>
      <c r="E1078" s="381" t="s">
        <v>6190</v>
      </c>
    </row>
    <row r="1079" spans="1:6" ht="13.5" customHeight="1" outlineLevel="2" x14ac:dyDescent="0.25">
      <c r="A1079" s="397" t="s">
        <v>7820</v>
      </c>
      <c r="B1079" s="339" t="s">
        <v>7322</v>
      </c>
      <c r="C1079" s="339" t="s">
        <v>7325</v>
      </c>
      <c r="D1079" s="380" t="s">
        <v>6188</v>
      </c>
      <c r="E1079" s="381" t="s">
        <v>6191</v>
      </c>
    </row>
  </sheetData>
  <autoFilter ref="A1:J1079"/>
  <sortState ref="D857:M860">
    <sortCondition ref="D857"/>
  </sortState>
  <phoneticPr fontId="5" type="noConversion"/>
  <pageMargins left="0.5" right="0.25" top="0.5" bottom="0.25" header="0.3" footer="0.25"/>
  <pageSetup scale="72" orientation="portrait" r:id="rId1"/>
  <headerFooter alignWithMargins="0">
    <oddHeader xml:space="preserve">&amp;LTPX_Books
</oddHeader>
    <oddFooter>&amp;L&amp;D &amp;T&amp;R&amp;A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50"/>
    <outlinePr summaryBelow="0" summaryRight="0"/>
    <pageSetUpPr fitToPage="1"/>
  </sheetPr>
  <dimension ref="A1:I176"/>
  <sheetViews>
    <sheetView topLeftCell="A53" workbookViewId="0">
      <selection activeCell="D94" sqref="D94"/>
    </sheetView>
  </sheetViews>
  <sheetFormatPr defaultRowHeight="15" outlineLevelRow="2" x14ac:dyDescent="0.25"/>
  <cols>
    <col min="1" max="1" width="9.140625" style="129"/>
    <col min="2" max="2" width="35.28515625" style="130" customWidth="1"/>
    <col min="3" max="3" width="23.85546875" style="128" customWidth="1"/>
    <col min="4" max="4" width="21.85546875" style="128" customWidth="1"/>
    <col min="5" max="5" width="21.140625" style="128" customWidth="1"/>
    <col min="6" max="6" width="10.140625" style="128" bestFit="1" customWidth="1"/>
    <col min="7" max="7" width="9.140625" style="128"/>
    <col min="10" max="16384" width="9.140625" style="128"/>
  </cols>
  <sheetData>
    <row r="1" spans="1:2" x14ac:dyDescent="0.25">
      <c r="A1" s="126" t="s">
        <v>4804</v>
      </c>
      <c r="B1" s="127" t="s">
        <v>4805</v>
      </c>
    </row>
    <row r="2" spans="1:2" x14ac:dyDescent="0.25">
      <c r="A2" s="129" t="s">
        <v>2202</v>
      </c>
      <c r="B2" s="130" t="s">
        <v>1214</v>
      </c>
    </row>
    <row r="3" spans="1:2" x14ac:dyDescent="0.25">
      <c r="A3" s="126" t="s">
        <v>1573</v>
      </c>
      <c r="B3" s="127" t="s">
        <v>365</v>
      </c>
    </row>
    <row r="4" spans="1:2" outlineLevel="1" x14ac:dyDescent="0.25">
      <c r="A4" s="131" t="s">
        <v>4055</v>
      </c>
      <c r="B4" s="132" t="s">
        <v>3592</v>
      </c>
    </row>
    <row r="5" spans="1:2" outlineLevel="1" x14ac:dyDescent="0.25">
      <c r="A5" s="131" t="s">
        <v>4056</v>
      </c>
      <c r="B5" s="132" t="s">
        <v>3591</v>
      </c>
    </row>
    <row r="6" spans="1:2" outlineLevel="1" x14ac:dyDescent="0.25">
      <c r="A6" s="131" t="s">
        <v>4057</v>
      </c>
      <c r="B6" s="132" t="s">
        <v>3593</v>
      </c>
    </row>
    <row r="7" spans="1:2" outlineLevel="1" x14ac:dyDescent="0.25">
      <c r="A7" s="131" t="s">
        <v>4058</v>
      </c>
      <c r="B7" s="132" t="s">
        <v>4987</v>
      </c>
    </row>
    <row r="8" spans="1:2" outlineLevel="1" x14ac:dyDescent="0.25">
      <c r="A8" s="141" t="s">
        <v>4988</v>
      </c>
      <c r="B8" s="224" t="s">
        <v>4989</v>
      </c>
    </row>
    <row r="9" spans="1:2" outlineLevel="1" x14ac:dyDescent="0.25">
      <c r="A9" s="141" t="s">
        <v>4990</v>
      </c>
      <c r="B9" s="224" t="s">
        <v>4991</v>
      </c>
    </row>
    <row r="10" spans="1:2" outlineLevel="1" x14ac:dyDescent="0.25">
      <c r="A10" s="131" t="s">
        <v>4059</v>
      </c>
      <c r="B10" s="132" t="s">
        <v>364</v>
      </c>
    </row>
    <row r="11" spans="1:2" outlineLevel="1" x14ac:dyDescent="0.25">
      <c r="A11" s="131" t="s">
        <v>4060</v>
      </c>
      <c r="B11" s="132" t="s">
        <v>361</v>
      </c>
    </row>
    <row r="12" spans="1:2" outlineLevel="1" x14ac:dyDescent="0.25">
      <c r="A12" s="131" t="s">
        <v>4061</v>
      </c>
      <c r="B12" s="132" t="s">
        <v>363</v>
      </c>
    </row>
    <row r="13" spans="1:2" outlineLevel="1" x14ac:dyDescent="0.25">
      <c r="A13" s="131" t="s">
        <v>4062</v>
      </c>
      <c r="B13" s="132" t="s">
        <v>7101</v>
      </c>
    </row>
    <row r="14" spans="1:2" outlineLevel="1" x14ac:dyDescent="0.25">
      <c r="A14" s="131" t="s">
        <v>4063</v>
      </c>
      <c r="B14" s="132" t="s">
        <v>3760</v>
      </c>
    </row>
    <row r="15" spans="1:2" collapsed="1" x14ac:dyDescent="0.25">
      <c r="A15" s="126" t="s">
        <v>1574</v>
      </c>
      <c r="B15" s="127" t="s">
        <v>3588</v>
      </c>
    </row>
    <row r="16" spans="1:2" hidden="1" outlineLevel="1" x14ac:dyDescent="0.25">
      <c r="A16" s="126" t="s">
        <v>1575</v>
      </c>
      <c r="B16" s="133" t="s">
        <v>5105</v>
      </c>
    </row>
    <row r="17" spans="1:5" hidden="1" outlineLevel="1" x14ac:dyDescent="0.25">
      <c r="A17" s="129">
        <v>3130</v>
      </c>
      <c r="B17" s="134" t="s">
        <v>2951</v>
      </c>
      <c r="E17" s="135"/>
    </row>
    <row r="18" spans="1:5" hidden="1" outlineLevel="1" x14ac:dyDescent="0.25">
      <c r="A18" s="129" t="s">
        <v>1537</v>
      </c>
      <c r="B18" s="134" t="s">
        <v>2953</v>
      </c>
    </row>
    <row r="19" spans="1:5" hidden="1" outlineLevel="1" x14ac:dyDescent="0.25">
      <c r="A19" s="129" t="s">
        <v>1538</v>
      </c>
      <c r="B19" s="134" t="s">
        <v>2954</v>
      </c>
    </row>
    <row r="20" spans="1:5" hidden="1" outlineLevel="1" x14ac:dyDescent="0.25">
      <c r="A20" s="129" t="s">
        <v>1539</v>
      </c>
      <c r="B20" s="134" t="s">
        <v>2955</v>
      </c>
    </row>
    <row r="21" spans="1:5" hidden="1" outlineLevel="1" x14ac:dyDescent="0.25">
      <c r="A21" s="129" t="s">
        <v>1540</v>
      </c>
      <c r="B21" s="134" t="s">
        <v>2956</v>
      </c>
    </row>
    <row r="22" spans="1:5" hidden="1" outlineLevel="1" x14ac:dyDescent="0.25">
      <c r="A22" s="126" t="s">
        <v>1535</v>
      </c>
      <c r="B22" s="133" t="s">
        <v>5106</v>
      </c>
      <c r="D22" s="128" t="s">
        <v>5107</v>
      </c>
    </row>
    <row r="23" spans="1:5" hidden="1" outlineLevel="1" x14ac:dyDescent="0.25">
      <c r="A23" s="129" t="s">
        <v>1536</v>
      </c>
      <c r="B23" s="134" t="s">
        <v>2952</v>
      </c>
      <c r="E23" s="136"/>
    </row>
    <row r="24" spans="1:5" hidden="1" outlineLevel="1" x14ac:dyDescent="0.25">
      <c r="A24" s="129" t="s">
        <v>1541</v>
      </c>
      <c r="B24" s="134" t="s">
        <v>2957</v>
      </c>
      <c r="E24" s="135"/>
    </row>
    <row r="25" spans="1:5" hidden="1" outlineLevel="1" x14ac:dyDescent="0.25">
      <c r="A25" s="129" t="s">
        <v>1542</v>
      </c>
      <c r="B25" s="134" t="s">
        <v>2958</v>
      </c>
    </row>
    <row r="26" spans="1:5" hidden="1" outlineLevel="1" x14ac:dyDescent="0.25">
      <c r="A26" s="129" t="s">
        <v>1543</v>
      </c>
      <c r="B26" s="134" t="s">
        <v>5104</v>
      </c>
      <c r="E26" s="135"/>
    </row>
    <row r="27" spans="1:5" collapsed="1" x14ac:dyDescent="0.25">
      <c r="A27" s="126" t="s">
        <v>12</v>
      </c>
      <c r="B27" s="137" t="s">
        <v>2525</v>
      </c>
    </row>
    <row r="28" spans="1:5" hidden="1" outlineLevel="1" x14ac:dyDescent="0.25">
      <c r="A28" s="129" t="s">
        <v>1343</v>
      </c>
      <c r="B28" s="132" t="s">
        <v>2527</v>
      </c>
    </row>
    <row r="29" spans="1:5" hidden="1" outlineLevel="1" x14ac:dyDescent="0.25">
      <c r="A29" s="129" t="s">
        <v>1344</v>
      </c>
      <c r="B29" s="132" t="s">
        <v>2526</v>
      </c>
    </row>
    <row r="30" spans="1:5" hidden="1" outlineLevel="1" x14ac:dyDescent="0.25">
      <c r="A30" s="129" t="s">
        <v>1345</v>
      </c>
      <c r="B30" s="132" t="s">
        <v>1193</v>
      </c>
    </row>
    <row r="31" spans="1:5" hidden="1" outlineLevel="1" x14ac:dyDescent="0.25">
      <c r="A31" s="129" t="s">
        <v>13</v>
      </c>
      <c r="B31" s="132" t="s">
        <v>4602</v>
      </c>
      <c r="D31" s="128" t="s">
        <v>7098</v>
      </c>
    </row>
    <row r="32" spans="1:5" x14ac:dyDescent="0.25">
      <c r="A32" s="126" t="s">
        <v>1576</v>
      </c>
      <c r="B32" s="127" t="s">
        <v>4657</v>
      </c>
    </row>
    <row r="33" spans="1:2" outlineLevel="1" x14ac:dyDescent="0.25">
      <c r="A33" s="126" t="s">
        <v>5481</v>
      </c>
      <c r="B33" s="127" t="s">
        <v>5482</v>
      </c>
    </row>
    <row r="34" spans="1:2" outlineLevel="2" x14ac:dyDescent="0.25">
      <c r="A34" s="126" t="s">
        <v>1577</v>
      </c>
      <c r="B34" s="133" t="s">
        <v>4008</v>
      </c>
    </row>
    <row r="35" spans="1:2" outlineLevel="2" x14ac:dyDescent="0.25">
      <c r="A35" s="126" t="s">
        <v>7099</v>
      </c>
      <c r="B35" s="139" t="s">
        <v>7100</v>
      </c>
    </row>
    <row r="36" spans="1:2" outlineLevel="2" x14ac:dyDescent="0.25">
      <c r="A36" s="126" t="s">
        <v>1578</v>
      </c>
      <c r="B36" s="228" t="s">
        <v>4009</v>
      </c>
    </row>
    <row r="37" spans="1:2" outlineLevel="2" x14ac:dyDescent="0.25">
      <c r="A37" s="129" t="s">
        <v>3792</v>
      </c>
      <c r="B37" s="229" t="s">
        <v>710</v>
      </c>
    </row>
    <row r="38" spans="1:2" outlineLevel="2" x14ac:dyDescent="0.25">
      <c r="A38" s="129" t="s">
        <v>3793</v>
      </c>
      <c r="B38" s="229" t="s">
        <v>711</v>
      </c>
    </row>
    <row r="39" spans="1:2" outlineLevel="2" x14ac:dyDescent="0.25">
      <c r="A39" s="126" t="s">
        <v>1579</v>
      </c>
      <c r="B39" s="228" t="s">
        <v>4010</v>
      </c>
    </row>
    <row r="40" spans="1:2" outlineLevel="2" x14ac:dyDescent="0.25">
      <c r="A40" s="129" t="s">
        <v>3794</v>
      </c>
      <c r="B40" s="229" t="s">
        <v>712</v>
      </c>
    </row>
    <row r="41" spans="1:2" outlineLevel="2" x14ac:dyDescent="0.25">
      <c r="A41" s="129" t="s">
        <v>3795</v>
      </c>
      <c r="B41" s="229" t="s">
        <v>713</v>
      </c>
    </row>
    <row r="42" spans="1:2" outlineLevel="2" x14ac:dyDescent="0.25">
      <c r="A42" s="129" t="s">
        <v>3796</v>
      </c>
      <c r="B42" s="229" t="s">
        <v>714</v>
      </c>
    </row>
    <row r="43" spans="1:2" outlineLevel="2" x14ac:dyDescent="0.25">
      <c r="A43" s="129" t="s">
        <v>3797</v>
      </c>
      <c r="B43" s="229" t="s">
        <v>715</v>
      </c>
    </row>
    <row r="44" spans="1:2" outlineLevel="2" x14ac:dyDescent="0.25">
      <c r="A44" s="126" t="s">
        <v>1580</v>
      </c>
      <c r="B44" s="139" t="s">
        <v>4011</v>
      </c>
    </row>
    <row r="45" spans="1:2" outlineLevel="2" x14ac:dyDescent="0.25">
      <c r="A45" s="129" t="s">
        <v>3798</v>
      </c>
      <c r="B45" s="140" t="s">
        <v>716</v>
      </c>
    </row>
    <row r="46" spans="1:2" outlineLevel="2" x14ac:dyDescent="0.25">
      <c r="A46" s="126" t="s">
        <v>1581</v>
      </c>
      <c r="B46" s="139" t="s">
        <v>4012</v>
      </c>
    </row>
    <row r="47" spans="1:2" outlineLevel="2" x14ac:dyDescent="0.25">
      <c r="A47" s="129" t="s">
        <v>3799</v>
      </c>
      <c r="B47" s="140" t="s">
        <v>717</v>
      </c>
    </row>
    <row r="48" spans="1:2" outlineLevel="2" x14ac:dyDescent="0.25">
      <c r="A48" s="129" t="s">
        <v>3800</v>
      </c>
      <c r="B48" s="140" t="s">
        <v>718</v>
      </c>
    </row>
    <row r="49" spans="1:2" outlineLevel="2" x14ac:dyDescent="0.25">
      <c r="A49" s="126" t="s">
        <v>1582</v>
      </c>
      <c r="B49" s="139" t="str">
        <f>UPPER("Information Origination/Termination")</f>
        <v>INFORMATION ORIGINATION/TERMINATION</v>
      </c>
    </row>
    <row r="50" spans="1:2" outlineLevel="2" x14ac:dyDescent="0.25">
      <c r="A50" s="129" t="s">
        <v>3801</v>
      </c>
      <c r="B50" s="140" t="s">
        <v>719</v>
      </c>
    </row>
    <row r="51" spans="1:2" outlineLevel="2" x14ac:dyDescent="0.25">
      <c r="A51" s="129" t="s">
        <v>3802</v>
      </c>
      <c r="B51" s="140" t="s">
        <v>720</v>
      </c>
    </row>
    <row r="52" spans="1:2" outlineLevel="2" x14ac:dyDescent="0.25">
      <c r="A52" s="126" t="s">
        <v>1583</v>
      </c>
      <c r="B52" s="139" t="str">
        <f>UPPER("Cable &amp; Wire Facilities")</f>
        <v>CABLE &amp; WIRE FACILITIES</v>
      </c>
    </row>
    <row r="53" spans="1:2" outlineLevel="2" x14ac:dyDescent="0.25">
      <c r="A53" s="129" t="s">
        <v>3803</v>
      </c>
      <c r="B53" s="140" t="s">
        <v>721</v>
      </c>
    </row>
    <row r="54" spans="1:2" outlineLevel="2" x14ac:dyDescent="0.25">
      <c r="A54" s="129" t="s">
        <v>3804</v>
      </c>
      <c r="B54" s="140" t="s">
        <v>722</v>
      </c>
    </row>
    <row r="55" spans="1:2" outlineLevel="2" x14ac:dyDescent="0.25">
      <c r="A55" s="129" t="s">
        <v>3805</v>
      </c>
      <c r="B55" s="140" t="s">
        <v>723</v>
      </c>
    </row>
    <row r="56" spans="1:2" outlineLevel="2" x14ac:dyDescent="0.25">
      <c r="A56" s="129" t="s">
        <v>3806</v>
      </c>
      <c r="B56" s="140" t="s">
        <v>724</v>
      </c>
    </row>
    <row r="57" spans="1:2" outlineLevel="2" x14ac:dyDescent="0.25">
      <c r="A57" s="129" t="s">
        <v>3301</v>
      </c>
      <c r="B57" s="140" t="s">
        <v>3975</v>
      </c>
    </row>
    <row r="58" spans="1:2" outlineLevel="2" x14ac:dyDescent="0.25">
      <c r="A58" s="129" t="s">
        <v>3807</v>
      </c>
      <c r="B58" s="140" t="s">
        <v>725</v>
      </c>
    </row>
    <row r="59" spans="1:2" outlineLevel="2" x14ac:dyDescent="0.25">
      <c r="A59" s="129" t="s">
        <v>3808</v>
      </c>
      <c r="B59" s="140" t="s">
        <v>726</v>
      </c>
    </row>
    <row r="60" spans="1:2" outlineLevel="2" x14ac:dyDescent="0.25">
      <c r="A60" s="126" t="s">
        <v>3827</v>
      </c>
      <c r="B60" s="133" t="str">
        <f>UPPER("Plant Nonspecific")</f>
        <v>PLANT NONSPECIFIC</v>
      </c>
    </row>
    <row r="61" spans="1:2" outlineLevel="2" x14ac:dyDescent="0.25">
      <c r="A61" s="126" t="s">
        <v>3828</v>
      </c>
      <c r="B61" s="139" t="str">
        <f>UPPER("Other Property, Plant &amp; Equipment")</f>
        <v>OTHER PROPERTY, PLANT &amp; EQUIPMENT</v>
      </c>
    </row>
    <row r="62" spans="1:2" outlineLevel="2" x14ac:dyDescent="0.25">
      <c r="A62" s="129" t="s">
        <v>3809</v>
      </c>
      <c r="B62" s="140" t="s">
        <v>727</v>
      </c>
    </row>
    <row r="63" spans="1:2" outlineLevel="2" x14ac:dyDescent="0.25">
      <c r="A63" s="126" t="s">
        <v>3829</v>
      </c>
      <c r="B63" s="139" t="str">
        <f>UPPER("Network Operations")</f>
        <v>NETWORK OPERATIONS</v>
      </c>
    </row>
    <row r="64" spans="1:2" outlineLevel="2" x14ac:dyDescent="0.25">
      <c r="A64" s="129" t="s">
        <v>3810</v>
      </c>
      <c r="B64" s="140" t="s">
        <v>728</v>
      </c>
    </row>
    <row r="65" spans="1:3" outlineLevel="2" x14ac:dyDescent="0.25">
      <c r="A65" s="129" t="s">
        <v>3811</v>
      </c>
      <c r="B65" s="140" t="s">
        <v>729</v>
      </c>
    </row>
    <row r="66" spans="1:3" outlineLevel="2" x14ac:dyDescent="0.25">
      <c r="A66" s="129" t="s">
        <v>3812</v>
      </c>
      <c r="B66" s="140" t="s">
        <v>730</v>
      </c>
    </row>
    <row r="67" spans="1:3" outlineLevel="2" x14ac:dyDescent="0.25">
      <c r="A67" s="129" t="s">
        <v>3813</v>
      </c>
      <c r="B67" s="140" t="s">
        <v>731</v>
      </c>
    </row>
    <row r="68" spans="1:3" outlineLevel="2" x14ac:dyDescent="0.25">
      <c r="A68" s="129" t="s">
        <v>3814</v>
      </c>
      <c r="B68" s="140" t="s">
        <v>732</v>
      </c>
    </row>
    <row r="69" spans="1:3" outlineLevel="2" x14ac:dyDescent="0.25">
      <c r="A69" s="126" t="s">
        <v>3830</v>
      </c>
      <c r="B69" s="139" t="s">
        <v>4013</v>
      </c>
    </row>
    <row r="70" spans="1:3" outlineLevel="2" x14ac:dyDescent="0.25">
      <c r="A70" s="129" t="s">
        <v>62</v>
      </c>
      <c r="B70" s="140" t="s">
        <v>733</v>
      </c>
    </row>
    <row r="71" spans="1:3" outlineLevel="2" x14ac:dyDescent="0.25">
      <c r="A71" s="126" t="s">
        <v>3831</v>
      </c>
      <c r="B71" s="139" t="s">
        <v>4014</v>
      </c>
    </row>
    <row r="72" spans="1:3" outlineLevel="2" x14ac:dyDescent="0.25">
      <c r="A72" s="141" t="s">
        <v>63</v>
      </c>
      <c r="B72" s="140" t="s">
        <v>734</v>
      </c>
    </row>
    <row r="73" spans="1:3" outlineLevel="2" x14ac:dyDescent="0.25">
      <c r="A73" s="141" t="s">
        <v>3815</v>
      </c>
      <c r="B73" s="140" t="s">
        <v>3589</v>
      </c>
    </row>
    <row r="74" spans="1:3" outlineLevel="2" x14ac:dyDescent="0.25">
      <c r="A74" s="141" t="s">
        <v>3816</v>
      </c>
      <c r="B74" s="140" t="s">
        <v>3590</v>
      </c>
    </row>
    <row r="75" spans="1:3" outlineLevel="2" x14ac:dyDescent="0.25">
      <c r="A75" s="141" t="s">
        <v>3817</v>
      </c>
      <c r="B75" s="140" t="s">
        <v>735</v>
      </c>
    </row>
    <row r="76" spans="1:3" outlineLevel="2" x14ac:dyDescent="0.25">
      <c r="A76" s="141" t="s">
        <v>3818</v>
      </c>
      <c r="B76" s="140" t="s">
        <v>736</v>
      </c>
    </row>
    <row r="77" spans="1:3" outlineLevel="2" x14ac:dyDescent="0.25">
      <c r="A77" s="227" t="s">
        <v>7096</v>
      </c>
      <c r="B77" s="133" t="s">
        <v>7097</v>
      </c>
      <c r="C77" s="266" t="s">
        <v>7103</v>
      </c>
    </row>
    <row r="78" spans="1:3" outlineLevel="2" x14ac:dyDescent="0.25">
      <c r="A78" s="126" t="s">
        <v>3832</v>
      </c>
      <c r="B78" s="139" t="str">
        <f>UPPER("Customer Operations")</f>
        <v>CUSTOMER OPERATIONS</v>
      </c>
    </row>
    <row r="79" spans="1:3" outlineLevel="2" x14ac:dyDescent="0.25">
      <c r="A79" s="126" t="s">
        <v>3833</v>
      </c>
      <c r="B79" s="228" t="str">
        <f>UPPER("Marketing")</f>
        <v>MARKETING</v>
      </c>
    </row>
    <row r="80" spans="1:3" outlineLevel="2" x14ac:dyDescent="0.25">
      <c r="A80" s="129" t="s">
        <v>3819</v>
      </c>
      <c r="B80" s="229" t="s">
        <v>749</v>
      </c>
    </row>
    <row r="81" spans="1:3" outlineLevel="2" x14ac:dyDescent="0.25">
      <c r="A81" s="129" t="s">
        <v>3820</v>
      </c>
      <c r="B81" s="229" t="s">
        <v>748</v>
      </c>
    </row>
    <row r="82" spans="1:3" outlineLevel="2" x14ac:dyDescent="0.25">
      <c r="A82" s="129" t="s">
        <v>3821</v>
      </c>
      <c r="B82" s="229" t="s">
        <v>747</v>
      </c>
      <c r="C82" s="128" t="s">
        <v>6264</v>
      </c>
    </row>
    <row r="83" spans="1:3" outlineLevel="2" x14ac:dyDescent="0.25">
      <c r="A83" s="126" t="s">
        <v>3834</v>
      </c>
      <c r="B83" s="228" t="str">
        <f>UPPER("Services")</f>
        <v>SERVICES</v>
      </c>
    </row>
    <row r="84" spans="1:3" outlineLevel="2" x14ac:dyDescent="0.25">
      <c r="A84" s="129" t="s">
        <v>3822</v>
      </c>
      <c r="B84" s="229" t="s">
        <v>750</v>
      </c>
    </row>
    <row r="85" spans="1:3" outlineLevel="2" x14ac:dyDescent="0.25">
      <c r="A85" s="129" t="s">
        <v>3823</v>
      </c>
      <c r="B85" s="229" t="s">
        <v>738</v>
      </c>
      <c r="C85" s="128" t="s">
        <v>6265</v>
      </c>
    </row>
    <row r="86" spans="1:3" outlineLevel="2" x14ac:dyDescent="0.25">
      <c r="A86" s="129" t="s">
        <v>3824</v>
      </c>
      <c r="B86" s="229" t="s">
        <v>740</v>
      </c>
      <c r="C86" s="128" t="s">
        <v>6265</v>
      </c>
    </row>
    <row r="87" spans="1:3" outlineLevel="2" x14ac:dyDescent="0.25">
      <c r="A87" s="129" t="s">
        <v>3826</v>
      </c>
      <c r="B87" s="229" t="s">
        <v>4016</v>
      </c>
      <c r="C87" s="128" t="s">
        <v>6264</v>
      </c>
    </row>
    <row r="88" spans="1:3" outlineLevel="2" x14ac:dyDescent="0.25">
      <c r="A88" s="129" t="s">
        <v>3825</v>
      </c>
      <c r="B88" s="229" t="s">
        <v>4015</v>
      </c>
      <c r="C88" s="128" t="s">
        <v>4210</v>
      </c>
    </row>
    <row r="89" spans="1:3" outlineLevel="2" x14ac:dyDescent="0.25">
      <c r="A89" s="129" t="s">
        <v>279</v>
      </c>
      <c r="B89" s="229" t="s">
        <v>4017</v>
      </c>
      <c r="C89" s="128" t="s">
        <v>4210</v>
      </c>
    </row>
    <row r="90" spans="1:3" outlineLevel="2" x14ac:dyDescent="0.25">
      <c r="A90" s="129" t="s">
        <v>280</v>
      </c>
      <c r="B90" s="229" t="s">
        <v>4018</v>
      </c>
      <c r="C90" s="128" t="s">
        <v>6266</v>
      </c>
    </row>
    <row r="91" spans="1:3" outlineLevel="2" x14ac:dyDescent="0.25">
      <c r="A91" s="129" t="s">
        <v>281</v>
      </c>
      <c r="B91" s="229" t="s">
        <v>739</v>
      </c>
      <c r="C91" s="128" t="s">
        <v>4210</v>
      </c>
    </row>
    <row r="92" spans="1:3" outlineLevel="2" x14ac:dyDescent="0.25">
      <c r="A92" s="126" t="s">
        <v>3835</v>
      </c>
      <c r="B92" s="139" t="str">
        <f>UPPER("Corporate Operations")</f>
        <v>CORPORATE OPERATIONS</v>
      </c>
    </row>
    <row r="93" spans="1:3" outlineLevel="2" x14ac:dyDescent="0.25">
      <c r="A93" s="126" t="s">
        <v>3836</v>
      </c>
      <c r="B93" s="228" t="str">
        <f>UPPER("Executive And Planning")</f>
        <v>EXECUTIVE AND PLANNING</v>
      </c>
    </row>
    <row r="94" spans="1:3" outlineLevel="2" x14ac:dyDescent="0.25">
      <c r="A94" s="129" t="s">
        <v>282</v>
      </c>
      <c r="B94" s="229" t="s">
        <v>741</v>
      </c>
      <c r="C94" s="128" t="s">
        <v>6267</v>
      </c>
    </row>
    <row r="95" spans="1:3" outlineLevel="2" x14ac:dyDescent="0.25">
      <c r="A95" s="126" t="s">
        <v>3837</v>
      </c>
      <c r="B95" s="228" t="str">
        <f>UPPER("General &amp; Administrative")</f>
        <v>GENERAL &amp; ADMINISTRATIVE</v>
      </c>
    </row>
    <row r="96" spans="1:3" outlineLevel="2" x14ac:dyDescent="0.25">
      <c r="A96" s="129" t="s">
        <v>3785</v>
      </c>
      <c r="B96" s="229" t="s">
        <v>742</v>
      </c>
      <c r="C96" s="128" t="s">
        <v>6268</v>
      </c>
    </row>
    <row r="97" spans="1:4" outlineLevel="2" x14ac:dyDescent="0.25">
      <c r="A97" s="129" t="s">
        <v>3786</v>
      </c>
      <c r="B97" s="229" t="s">
        <v>743</v>
      </c>
      <c r="C97" s="128" t="s">
        <v>6267</v>
      </c>
    </row>
    <row r="98" spans="1:4" outlineLevel="2" x14ac:dyDescent="0.25">
      <c r="A98" s="129" t="s">
        <v>3787</v>
      </c>
      <c r="B98" s="229" t="s">
        <v>709</v>
      </c>
      <c r="C98" s="128" t="s">
        <v>6267</v>
      </c>
    </row>
    <row r="99" spans="1:4" outlineLevel="2" x14ac:dyDescent="0.25">
      <c r="A99" s="129" t="s">
        <v>3788</v>
      </c>
      <c r="B99" s="229" t="s">
        <v>744</v>
      </c>
      <c r="C99" s="128" t="s">
        <v>6267</v>
      </c>
    </row>
    <row r="100" spans="1:4" outlineLevel="2" x14ac:dyDescent="0.25">
      <c r="A100" s="129" t="s">
        <v>3789</v>
      </c>
      <c r="B100" s="229" t="s">
        <v>745</v>
      </c>
      <c r="C100" s="128" t="s">
        <v>6267</v>
      </c>
    </row>
    <row r="101" spans="1:4" outlineLevel="2" x14ac:dyDescent="0.25">
      <c r="A101" s="129" t="s">
        <v>3790</v>
      </c>
      <c r="B101" s="229" t="s">
        <v>751</v>
      </c>
      <c r="C101" s="128" t="s">
        <v>6268</v>
      </c>
    </row>
    <row r="102" spans="1:4" outlineLevel="2" x14ac:dyDescent="0.25">
      <c r="A102" s="129" t="s">
        <v>3791</v>
      </c>
      <c r="B102" s="229" t="s">
        <v>746</v>
      </c>
      <c r="C102" s="128" t="s">
        <v>6267</v>
      </c>
    </row>
    <row r="103" spans="1:4" outlineLevel="1" x14ac:dyDescent="0.25">
      <c r="A103" s="126" t="s">
        <v>1544</v>
      </c>
      <c r="B103" s="133" t="s">
        <v>3761</v>
      </c>
      <c r="C103" s="128">
        <v>6840</v>
      </c>
      <c r="D103" s="128">
        <v>6870</v>
      </c>
    </row>
    <row r="104" spans="1:4" outlineLevel="2" x14ac:dyDescent="0.25">
      <c r="A104" s="129" t="s">
        <v>3781</v>
      </c>
      <c r="B104" s="134" t="s">
        <v>6482</v>
      </c>
    </row>
    <row r="105" spans="1:4" outlineLevel="2" x14ac:dyDescent="0.25">
      <c r="A105" s="131" t="s">
        <v>6476</v>
      </c>
      <c r="B105" s="158" t="s">
        <v>6477</v>
      </c>
    </row>
    <row r="106" spans="1:4" outlineLevel="2" x14ac:dyDescent="0.25">
      <c r="A106" s="131" t="s">
        <v>6478</v>
      </c>
      <c r="B106" s="158" t="s">
        <v>6479</v>
      </c>
    </row>
    <row r="107" spans="1:4" outlineLevel="2" x14ac:dyDescent="0.25">
      <c r="A107" s="129" t="s">
        <v>6441</v>
      </c>
      <c r="B107" s="134" t="s">
        <v>6442</v>
      </c>
    </row>
    <row r="108" spans="1:4" outlineLevel="2" x14ac:dyDescent="0.25">
      <c r="A108" s="129" t="s">
        <v>6513</v>
      </c>
      <c r="B108" s="158" t="s">
        <v>6514</v>
      </c>
    </row>
    <row r="109" spans="1:4" outlineLevel="2" x14ac:dyDescent="0.25">
      <c r="A109" s="141" t="s">
        <v>2427</v>
      </c>
      <c r="B109" s="158" t="s">
        <v>6443</v>
      </c>
    </row>
    <row r="110" spans="1:4" outlineLevel="2" x14ac:dyDescent="0.25">
      <c r="A110" s="141" t="s">
        <v>6480</v>
      </c>
      <c r="B110" s="134" t="s">
        <v>6481</v>
      </c>
    </row>
    <row r="111" spans="1:4" outlineLevel="2" x14ac:dyDescent="0.25">
      <c r="A111" s="141" t="s">
        <v>6445</v>
      </c>
      <c r="B111" s="134" t="s">
        <v>6444</v>
      </c>
    </row>
    <row r="112" spans="1:4" outlineLevel="2" x14ac:dyDescent="0.25">
      <c r="A112" s="141" t="s">
        <v>6493</v>
      </c>
      <c r="B112" s="134" t="s">
        <v>6494</v>
      </c>
    </row>
    <row r="113" spans="1:6" collapsed="1" x14ac:dyDescent="0.25">
      <c r="A113" s="258" t="s">
        <v>1545</v>
      </c>
      <c r="B113" s="259" t="s">
        <v>4656</v>
      </c>
      <c r="C113" s="234"/>
      <c r="D113" s="234"/>
      <c r="E113" s="234" t="s">
        <v>7080</v>
      </c>
      <c r="F113" s="234"/>
    </row>
    <row r="114" spans="1:6" hidden="1" outlineLevel="1" x14ac:dyDescent="0.25">
      <c r="A114" s="258" t="s">
        <v>1546</v>
      </c>
      <c r="B114" s="260" t="s">
        <v>4652</v>
      </c>
      <c r="C114" s="234"/>
      <c r="D114" s="234"/>
      <c r="E114" s="234" t="s">
        <v>7080</v>
      </c>
      <c r="F114" s="234"/>
    </row>
    <row r="115" spans="1:6" hidden="1" outlineLevel="1" x14ac:dyDescent="0.25">
      <c r="A115" s="261" t="s">
        <v>19</v>
      </c>
      <c r="B115" s="262" t="s">
        <v>4598</v>
      </c>
      <c r="C115" s="234"/>
      <c r="D115" s="234"/>
      <c r="E115" s="234" t="s">
        <v>7080</v>
      </c>
      <c r="F115" s="234"/>
    </row>
    <row r="116" spans="1:6" hidden="1" outlineLevel="1" x14ac:dyDescent="0.25">
      <c r="A116" s="258" t="s">
        <v>1547</v>
      </c>
      <c r="B116" s="260" t="s">
        <v>969</v>
      </c>
      <c r="C116" s="234"/>
      <c r="D116" s="234"/>
      <c r="E116" s="234" t="s">
        <v>7080</v>
      </c>
      <c r="F116" s="234"/>
    </row>
    <row r="117" spans="1:6" hidden="1" outlineLevel="1" x14ac:dyDescent="0.25">
      <c r="A117" s="263" t="s">
        <v>20</v>
      </c>
      <c r="B117" s="264" t="s">
        <v>983</v>
      </c>
      <c r="C117" s="265" t="s">
        <v>6508</v>
      </c>
      <c r="D117" s="234"/>
      <c r="E117" s="234" t="s">
        <v>7080</v>
      </c>
      <c r="F117" s="234"/>
    </row>
    <row r="118" spans="1:6" hidden="1" outlineLevel="1" x14ac:dyDescent="0.25">
      <c r="A118" s="263">
        <v>7330</v>
      </c>
      <c r="B118" s="264" t="s">
        <v>732</v>
      </c>
      <c r="C118" s="265" t="s">
        <v>6508</v>
      </c>
      <c r="D118" s="234"/>
      <c r="E118" s="234" t="s">
        <v>7080</v>
      </c>
      <c r="F118" s="234"/>
    </row>
    <row r="119" spans="1:6" hidden="1" outlineLevel="1" x14ac:dyDescent="0.25">
      <c r="A119" s="263" t="s">
        <v>21</v>
      </c>
      <c r="B119" s="264" t="s">
        <v>3762</v>
      </c>
      <c r="C119" s="265" t="s">
        <v>6508</v>
      </c>
      <c r="D119" s="234"/>
      <c r="E119" s="234" t="s">
        <v>7080</v>
      </c>
      <c r="F119" s="234"/>
    </row>
    <row r="120" spans="1:6" hidden="1" outlineLevel="1" x14ac:dyDescent="0.25">
      <c r="A120" s="261" t="s">
        <v>22</v>
      </c>
      <c r="B120" s="262" t="s">
        <v>971</v>
      </c>
      <c r="C120" s="234" t="s">
        <v>4600</v>
      </c>
      <c r="D120" s="234" t="s">
        <v>970</v>
      </c>
      <c r="E120" s="234" t="s">
        <v>7080</v>
      </c>
      <c r="F120" s="234"/>
    </row>
    <row r="121" spans="1:6" hidden="1" outlineLevel="1" x14ac:dyDescent="0.25">
      <c r="A121" s="261" t="s">
        <v>23</v>
      </c>
      <c r="B121" s="262" t="s">
        <v>6507</v>
      </c>
      <c r="C121" s="234" t="s">
        <v>6506</v>
      </c>
      <c r="D121" s="234" t="s">
        <v>972</v>
      </c>
      <c r="E121" s="234" t="s">
        <v>7080</v>
      </c>
      <c r="F121" s="234"/>
    </row>
    <row r="122" spans="1:6" hidden="1" outlineLevel="1" x14ac:dyDescent="0.25">
      <c r="A122" s="258" t="s">
        <v>1548</v>
      </c>
      <c r="B122" s="260" t="s">
        <v>984</v>
      </c>
      <c r="C122" s="234"/>
      <c r="D122" s="234"/>
      <c r="E122" s="234" t="s">
        <v>7080</v>
      </c>
      <c r="F122" s="234"/>
    </row>
    <row r="123" spans="1:6" hidden="1" outlineLevel="1" x14ac:dyDescent="0.25">
      <c r="A123" s="261" t="s">
        <v>24</v>
      </c>
      <c r="B123" s="262" t="s">
        <v>3763</v>
      </c>
      <c r="C123" s="234"/>
      <c r="D123" s="234" t="s">
        <v>979</v>
      </c>
      <c r="E123" s="234" t="s">
        <v>7080</v>
      </c>
      <c r="F123" s="234"/>
    </row>
    <row r="124" spans="1:6" hidden="1" outlineLevel="1" x14ac:dyDescent="0.25">
      <c r="A124" s="261" t="s">
        <v>1333</v>
      </c>
      <c r="B124" s="262" t="s">
        <v>727</v>
      </c>
      <c r="C124" s="234"/>
      <c r="D124" s="234" t="s">
        <v>973</v>
      </c>
      <c r="E124" s="234" t="s">
        <v>7080</v>
      </c>
      <c r="F124" s="234"/>
    </row>
    <row r="125" spans="1:6" hidden="1" outlineLevel="1" x14ac:dyDescent="0.25">
      <c r="A125" s="261" t="s">
        <v>1334</v>
      </c>
      <c r="B125" s="262" t="s">
        <v>974</v>
      </c>
      <c r="C125" s="234"/>
      <c r="D125" s="234" t="s">
        <v>975</v>
      </c>
      <c r="E125" s="234" t="s">
        <v>7080</v>
      </c>
      <c r="F125" s="234"/>
    </row>
    <row r="126" spans="1:6" hidden="1" outlineLevel="1" x14ac:dyDescent="0.25">
      <c r="A126" s="263" t="s">
        <v>1335</v>
      </c>
      <c r="B126" s="264" t="s">
        <v>3764</v>
      </c>
      <c r="C126" s="265" t="s">
        <v>6509</v>
      </c>
      <c r="D126" s="234" t="s">
        <v>976</v>
      </c>
      <c r="E126" s="234" t="s">
        <v>7080</v>
      </c>
      <c r="F126" s="234"/>
    </row>
    <row r="127" spans="1:6" hidden="1" outlineLevel="1" x14ac:dyDescent="0.25">
      <c r="A127" s="263" t="s">
        <v>1336</v>
      </c>
      <c r="B127" s="264" t="s">
        <v>3765</v>
      </c>
      <c r="C127" s="265" t="s">
        <v>6509</v>
      </c>
      <c r="D127" s="234" t="s">
        <v>977</v>
      </c>
      <c r="E127" s="234" t="s">
        <v>7080</v>
      </c>
      <c r="F127" s="234"/>
    </row>
    <row r="128" spans="1:6" hidden="1" outlineLevel="1" x14ac:dyDescent="0.25">
      <c r="A128" s="258" t="s">
        <v>1549</v>
      </c>
      <c r="B128" s="260" t="s">
        <v>978</v>
      </c>
      <c r="C128" s="234"/>
      <c r="D128" s="234"/>
      <c r="E128" s="234" t="s">
        <v>7080</v>
      </c>
      <c r="F128" s="234"/>
    </row>
    <row r="129" spans="1:9" hidden="1" outlineLevel="1" x14ac:dyDescent="0.25">
      <c r="A129" s="261" t="s">
        <v>1337</v>
      </c>
      <c r="B129" s="262" t="s">
        <v>3768</v>
      </c>
      <c r="C129" s="234"/>
      <c r="D129" s="234" t="s">
        <v>6511</v>
      </c>
      <c r="E129" s="234" t="s">
        <v>7080</v>
      </c>
      <c r="F129" s="234"/>
    </row>
    <row r="130" spans="1:9" hidden="1" outlineLevel="1" x14ac:dyDescent="0.25">
      <c r="A130" s="263" t="s">
        <v>1338</v>
      </c>
      <c r="B130" s="264" t="s">
        <v>3767</v>
      </c>
      <c r="C130" s="265" t="s">
        <v>6510</v>
      </c>
      <c r="D130" s="234"/>
      <c r="E130" s="234" t="s">
        <v>7080</v>
      </c>
      <c r="F130" s="234"/>
    </row>
    <row r="131" spans="1:9" hidden="1" outlineLevel="1" x14ac:dyDescent="0.25">
      <c r="A131" s="263" t="s">
        <v>1339</v>
      </c>
      <c r="B131" s="264" t="s">
        <v>3766</v>
      </c>
      <c r="C131" s="265" t="s">
        <v>6510</v>
      </c>
      <c r="D131" s="234"/>
      <c r="E131" s="234" t="s">
        <v>7080</v>
      </c>
      <c r="F131" s="234"/>
    </row>
    <row r="132" spans="1:9" hidden="1" outlineLevel="1" x14ac:dyDescent="0.25">
      <c r="A132" s="258" t="s">
        <v>1550</v>
      </c>
      <c r="B132" s="260" t="s">
        <v>4653</v>
      </c>
      <c r="C132" s="234"/>
      <c r="D132" s="234"/>
      <c r="E132" s="234" t="s">
        <v>7080</v>
      </c>
      <c r="F132" s="234"/>
    </row>
    <row r="133" spans="1:9" hidden="1" outlineLevel="1" x14ac:dyDescent="0.25">
      <c r="A133" s="261" t="s">
        <v>1340</v>
      </c>
      <c r="B133" s="262" t="s">
        <v>4599</v>
      </c>
      <c r="C133" s="234"/>
      <c r="D133" s="234" t="s">
        <v>980</v>
      </c>
      <c r="E133" s="234" t="s">
        <v>7080</v>
      </c>
      <c r="F133" s="234"/>
    </row>
    <row r="134" spans="1:9" hidden="1" outlineLevel="1" x14ac:dyDescent="0.25">
      <c r="A134" s="261" t="s">
        <v>1341</v>
      </c>
      <c r="B134" s="262" t="s">
        <v>4601</v>
      </c>
      <c r="C134" s="234"/>
      <c r="D134" s="234" t="s">
        <v>981</v>
      </c>
      <c r="E134" s="234" t="s">
        <v>7080</v>
      </c>
      <c r="F134" s="234"/>
    </row>
    <row r="135" spans="1:9" hidden="1" outlineLevel="1" x14ac:dyDescent="0.25">
      <c r="A135" s="258" t="s">
        <v>895</v>
      </c>
      <c r="B135" s="260" t="s">
        <v>4654</v>
      </c>
      <c r="C135" s="234"/>
      <c r="D135" s="234"/>
      <c r="E135" s="234" t="s">
        <v>7080</v>
      </c>
      <c r="F135" s="234"/>
    </row>
    <row r="136" spans="1:9" hidden="1" outlineLevel="1" x14ac:dyDescent="0.25">
      <c r="A136" s="261" t="s">
        <v>1342</v>
      </c>
      <c r="B136" s="262" t="s">
        <v>741</v>
      </c>
      <c r="C136" s="234"/>
      <c r="D136" s="234" t="s">
        <v>982</v>
      </c>
      <c r="E136" s="234" t="s">
        <v>7080</v>
      </c>
      <c r="F136" s="234"/>
    </row>
    <row r="137" spans="1:9" x14ac:dyDescent="0.25">
      <c r="A137" s="126" t="s">
        <v>3838</v>
      </c>
      <c r="B137" s="127" t="s">
        <v>4655</v>
      </c>
    </row>
    <row r="138" spans="1:9" outlineLevel="1" x14ac:dyDescent="0.25">
      <c r="A138" s="126" t="s">
        <v>3839</v>
      </c>
      <c r="B138" s="133" t="s">
        <v>4650</v>
      </c>
      <c r="D138" s="135"/>
      <c r="I138" s="18"/>
    </row>
    <row r="139" spans="1:9" outlineLevel="1" x14ac:dyDescent="0.25">
      <c r="A139" s="129" t="s">
        <v>3403</v>
      </c>
      <c r="B139" s="134" t="s">
        <v>3769</v>
      </c>
      <c r="I139" s="128"/>
    </row>
    <row r="140" spans="1:9" outlineLevel="1" x14ac:dyDescent="0.25">
      <c r="A140" s="129" t="s">
        <v>14</v>
      </c>
      <c r="B140" s="134" t="s">
        <v>4018</v>
      </c>
      <c r="I140" s="128"/>
    </row>
    <row r="141" spans="1:9" outlineLevel="1" x14ac:dyDescent="0.25">
      <c r="A141" s="129" t="s">
        <v>17</v>
      </c>
      <c r="B141" s="134" t="s">
        <v>709</v>
      </c>
      <c r="I141" s="128"/>
    </row>
    <row r="142" spans="1:9" outlineLevel="1" x14ac:dyDescent="0.25">
      <c r="A142" s="129" t="s">
        <v>15</v>
      </c>
      <c r="B142" s="134" t="s">
        <v>6591</v>
      </c>
      <c r="I142" s="128"/>
    </row>
    <row r="143" spans="1:9" outlineLevel="1" x14ac:dyDescent="0.25">
      <c r="A143" s="126" t="s">
        <v>3840</v>
      </c>
      <c r="B143" s="133" t="s">
        <v>985</v>
      </c>
      <c r="I143" s="128"/>
    </row>
    <row r="144" spans="1:9" outlineLevel="1" x14ac:dyDescent="0.25">
      <c r="A144" s="129" t="s">
        <v>16</v>
      </c>
      <c r="B144" s="134" t="s">
        <v>3770</v>
      </c>
      <c r="I144" s="128"/>
    </row>
    <row r="145" spans="1:9" outlineLevel="1" x14ac:dyDescent="0.25">
      <c r="A145" s="129" t="s">
        <v>18</v>
      </c>
      <c r="B145" s="134" t="s">
        <v>3771</v>
      </c>
      <c r="I145" s="128"/>
    </row>
    <row r="146" spans="1:9" outlineLevel="1" x14ac:dyDescent="0.25">
      <c r="A146" s="126" t="s">
        <v>896</v>
      </c>
      <c r="B146" s="133" t="s">
        <v>4651</v>
      </c>
      <c r="I146" s="128"/>
    </row>
    <row r="147" spans="1:9" ht="12.75" customHeight="1" outlineLevel="1" x14ac:dyDescent="0.25">
      <c r="A147" s="129">
        <v>8800</v>
      </c>
      <c r="B147" s="134" t="s">
        <v>745</v>
      </c>
      <c r="I147" s="128"/>
    </row>
    <row r="148" spans="1:9" outlineLevel="1" x14ac:dyDescent="0.25">
      <c r="A148" s="129" t="s">
        <v>3404</v>
      </c>
      <c r="B148" s="134" t="s">
        <v>741</v>
      </c>
      <c r="I148" s="128"/>
    </row>
    <row r="149" spans="1:9" collapsed="1" x14ac:dyDescent="0.25">
      <c r="A149" s="126" t="s">
        <v>4826</v>
      </c>
      <c r="B149" s="127" t="s">
        <v>7102</v>
      </c>
    </row>
    <row r="150" spans="1:9" hidden="1" outlineLevel="1" x14ac:dyDescent="0.25">
      <c r="A150" s="129" t="s">
        <v>4828</v>
      </c>
      <c r="B150" s="132" t="s">
        <v>4838</v>
      </c>
    </row>
    <row r="151" spans="1:9" hidden="1" outlineLevel="1" x14ac:dyDescent="0.25">
      <c r="A151" s="129" t="s">
        <v>4829</v>
      </c>
      <c r="B151" s="132" t="s">
        <v>4827</v>
      </c>
      <c r="C151" s="142" t="s">
        <v>6213</v>
      </c>
    </row>
    <row r="152" spans="1:9" hidden="1" outlineLevel="1" x14ac:dyDescent="0.25">
      <c r="A152" s="129" t="s">
        <v>6210</v>
      </c>
      <c r="B152" s="134" t="s">
        <v>6208</v>
      </c>
      <c r="C152" s="128" t="s">
        <v>6212</v>
      </c>
    </row>
    <row r="153" spans="1:9" hidden="1" outlineLevel="1" x14ac:dyDescent="0.25">
      <c r="A153" s="129" t="s">
        <v>6211</v>
      </c>
      <c r="B153" s="134" t="s">
        <v>6209</v>
      </c>
      <c r="C153" s="128" t="s">
        <v>6212</v>
      </c>
    </row>
    <row r="154" spans="1:9" hidden="1" outlineLevel="1" x14ac:dyDescent="0.25">
      <c r="A154" s="129" t="s">
        <v>4833</v>
      </c>
      <c r="B154" s="132" t="s">
        <v>4831</v>
      </c>
    </row>
    <row r="155" spans="1:9" hidden="1" outlineLevel="1" x14ac:dyDescent="0.25">
      <c r="A155" s="129" t="s">
        <v>4834</v>
      </c>
      <c r="B155" s="132" t="s">
        <v>4832</v>
      </c>
    </row>
    <row r="156" spans="1:9" hidden="1" outlineLevel="1" x14ac:dyDescent="0.25">
      <c r="A156" s="129" t="s">
        <v>4830</v>
      </c>
      <c r="B156" s="132" t="s">
        <v>709</v>
      </c>
    </row>
    <row r="157" spans="1:9" hidden="1" outlineLevel="1" x14ac:dyDescent="0.25">
      <c r="A157" s="129" t="s">
        <v>4835</v>
      </c>
      <c r="B157" s="132" t="s">
        <v>4839</v>
      </c>
    </row>
    <row r="158" spans="1:9" hidden="1" outlineLevel="1" x14ac:dyDescent="0.25">
      <c r="A158" s="129" t="s">
        <v>4837</v>
      </c>
      <c r="B158" s="132" t="s">
        <v>742</v>
      </c>
    </row>
    <row r="159" spans="1:9" hidden="1" outlineLevel="1" x14ac:dyDescent="0.25">
      <c r="A159" s="129" t="s">
        <v>4836</v>
      </c>
      <c r="B159" s="132" t="s">
        <v>4602</v>
      </c>
    </row>
    <row r="161" spans="1:6" x14ac:dyDescent="0.25">
      <c r="A161" s="138" t="s">
        <v>4786</v>
      </c>
      <c r="B161" s="128" t="s">
        <v>4791</v>
      </c>
      <c r="C161" s="128" t="s">
        <v>4787</v>
      </c>
    </row>
    <row r="162" spans="1:6" x14ac:dyDescent="0.25">
      <c r="A162" s="129" t="s">
        <v>4785</v>
      </c>
      <c r="B162" s="130" t="s">
        <v>6269</v>
      </c>
      <c r="C162" s="128" t="s">
        <v>6272</v>
      </c>
    </row>
    <row r="163" spans="1:6" x14ac:dyDescent="0.25">
      <c r="A163" s="129" t="s">
        <v>4788</v>
      </c>
      <c r="B163" s="130" t="s">
        <v>6273</v>
      </c>
      <c r="C163" s="128" t="s">
        <v>6274</v>
      </c>
    </row>
    <row r="164" spans="1:6" x14ac:dyDescent="0.25">
      <c r="A164" s="129" t="s">
        <v>7085</v>
      </c>
      <c r="B164" s="130" t="s">
        <v>7087</v>
      </c>
      <c r="C164" s="226" t="s">
        <v>7086</v>
      </c>
    </row>
    <row r="165" spans="1:6" x14ac:dyDescent="0.25">
      <c r="A165" s="129" t="s">
        <v>4789</v>
      </c>
      <c r="B165" s="130" t="s">
        <v>6270</v>
      </c>
      <c r="C165" s="128" t="s">
        <v>6275</v>
      </c>
    </row>
    <row r="166" spans="1:6" x14ac:dyDescent="0.25">
      <c r="A166" s="129" t="s">
        <v>4790</v>
      </c>
      <c r="B166" s="130" t="s">
        <v>6271</v>
      </c>
      <c r="C166" s="128" t="s">
        <v>6276</v>
      </c>
    </row>
    <row r="167" spans="1:6" x14ac:dyDescent="0.25">
      <c r="A167" s="129" t="s">
        <v>6525</v>
      </c>
      <c r="B167" s="130" t="s">
        <v>7084</v>
      </c>
      <c r="C167" s="128" t="s">
        <v>6526</v>
      </c>
      <c r="F167" s="225">
        <v>41244</v>
      </c>
    </row>
    <row r="168" spans="1:6" x14ac:dyDescent="0.25">
      <c r="A168" s="129" t="s">
        <v>6283</v>
      </c>
      <c r="B168" s="130" t="s">
        <v>6284</v>
      </c>
      <c r="C168" s="128" t="s">
        <v>6289</v>
      </c>
    </row>
    <row r="169" spans="1:6" x14ac:dyDescent="0.25">
      <c r="A169" s="129" t="s">
        <v>6285</v>
      </c>
      <c r="B169" s="130" t="s">
        <v>6286</v>
      </c>
      <c r="C169" s="128" t="s">
        <v>6290</v>
      </c>
    </row>
    <row r="170" spans="1:6" x14ac:dyDescent="0.25">
      <c r="A170" s="129" t="s">
        <v>6280</v>
      </c>
      <c r="B170" s="130" t="s">
        <v>6278</v>
      </c>
      <c r="C170" s="144">
        <v>6627</v>
      </c>
      <c r="F170" s="143">
        <v>40636</v>
      </c>
    </row>
    <row r="171" spans="1:6" x14ac:dyDescent="0.25">
      <c r="A171" s="129" t="s">
        <v>6277</v>
      </c>
      <c r="B171" s="130" t="s">
        <v>6279</v>
      </c>
      <c r="C171" s="128" t="s">
        <v>6287</v>
      </c>
    </row>
    <row r="172" spans="1:6" x14ac:dyDescent="0.25">
      <c r="A172" s="129" t="s">
        <v>6281</v>
      </c>
      <c r="B172" s="130" t="s">
        <v>6282</v>
      </c>
      <c r="C172" s="128" t="s">
        <v>6288</v>
      </c>
    </row>
    <row r="173" spans="1:6" x14ac:dyDescent="0.25">
      <c r="A173" s="128"/>
      <c r="B173" s="128"/>
    </row>
    <row r="174" spans="1:6" x14ac:dyDescent="0.25">
      <c r="A174" s="128"/>
      <c r="B174" s="128"/>
    </row>
    <row r="175" spans="1:6" x14ac:dyDescent="0.25">
      <c r="A175" s="128"/>
      <c r="B175" s="128"/>
    </row>
    <row r="176" spans="1:6" x14ac:dyDescent="0.25">
      <c r="A176" s="128"/>
      <c r="B176" s="128"/>
    </row>
  </sheetData>
  <phoneticPr fontId="2" type="noConversion"/>
  <pageMargins left="0.25" right="0.25" top="1" bottom="0.48" header="0.5" footer="0.28000000000000003"/>
  <pageSetup scale="94" orientation="landscape" r:id="rId1"/>
  <headerFooter alignWithMargins="0">
    <oddFooter>&amp;L&amp;D &amp;T&amp;R&amp;A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0"/>
    <outlinePr summaryBelow="0"/>
  </sheetPr>
  <dimension ref="A1:W117"/>
  <sheetViews>
    <sheetView topLeftCell="O1" workbookViewId="0">
      <selection activeCell="Q117" sqref="Q117"/>
    </sheetView>
  </sheetViews>
  <sheetFormatPr defaultRowHeight="13.5" outlineLevelRow="4" x14ac:dyDescent="0.25"/>
  <cols>
    <col min="1" max="1" width="3.140625" style="6" hidden="1" customWidth="1"/>
    <col min="2" max="2" width="16" style="6" hidden="1" customWidth="1"/>
    <col min="3" max="3" width="12.5703125" style="6" hidden="1" customWidth="1"/>
    <col min="4" max="4" width="13.7109375" style="6" hidden="1" customWidth="1"/>
    <col min="5" max="7" width="0" style="6" hidden="1" customWidth="1"/>
    <col min="8" max="8" width="9" style="37" hidden="1" customWidth="1"/>
    <col min="9" max="13" width="0" style="6" hidden="1" customWidth="1"/>
    <col min="14" max="14" width="3.7109375" style="6" hidden="1" customWidth="1"/>
    <col min="15" max="15" width="12.5703125" style="6" customWidth="1"/>
    <col min="16" max="16" width="6" style="50" bestFit="1" customWidth="1"/>
    <col min="17" max="17" width="23.5703125" style="44" customWidth="1"/>
    <col min="18" max="18" width="5" style="6" customWidth="1"/>
    <col min="19" max="19" width="5.140625" style="6" customWidth="1"/>
    <col min="20" max="20" width="14.7109375" style="6" customWidth="1"/>
    <col min="21" max="16384" width="9.140625" style="6"/>
  </cols>
  <sheetData>
    <row r="1" spans="1:23" x14ac:dyDescent="0.25">
      <c r="P1" s="51" t="s">
        <v>4809</v>
      </c>
      <c r="Q1" s="52" t="s">
        <v>4808</v>
      </c>
    </row>
    <row r="2" spans="1:23" x14ac:dyDescent="0.25">
      <c r="A2" s="6" t="s">
        <v>2199</v>
      </c>
      <c r="B2" s="6" t="s">
        <v>2200</v>
      </c>
      <c r="C2" s="6" t="s">
        <v>2201</v>
      </c>
      <c r="H2" s="38">
        <v>0</v>
      </c>
      <c r="I2" s="6" t="s">
        <v>2203</v>
      </c>
      <c r="P2" s="106" t="s">
        <v>2334</v>
      </c>
      <c r="Q2" s="44" t="s">
        <v>1214</v>
      </c>
    </row>
    <row r="3" spans="1:23" ht="15" collapsed="1" x14ac:dyDescent="0.25">
      <c r="B3" s="6" t="s">
        <v>2204</v>
      </c>
      <c r="C3" s="6" t="s">
        <v>2205</v>
      </c>
      <c r="H3" s="37">
        <v>1000</v>
      </c>
      <c r="I3" s="6" t="s">
        <v>2111</v>
      </c>
      <c r="O3" s="231"/>
      <c r="P3" s="232" t="s">
        <v>2335</v>
      </c>
      <c r="Q3" s="233" t="s">
        <v>2111</v>
      </c>
      <c r="R3" s="231"/>
      <c r="S3" s="234" t="s">
        <v>7080</v>
      </c>
      <c r="T3" s="231"/>
      <c r="U3" s="231"/>
      <c r="V3" s="231"/>
      <c r="W3" s="231"/>
    </row>
    <row r="4" spans="1:23" ht="15" hidden="1" outlineLevel="1" x14ac:dyDescent="0.25">
      <c r="B4" s="6" t="s">
        <v>2206</v>
      </c>
      <c r="C4" s="6" t="s">
        <v>2207</v>
      </c>
      <c r="H4" s="37">
        <v>1100</v>
      </c>
      <c r="J4" s="6" t="s">
        <v>2208</v>
      </c>
      <c r="O4" s="231"/>
      <c r="P4" s="232" t="s">
        <v>2336</v>
      </c>
      <c r="Q4" s="235" t="s">
        <v>4020</v>
      </c>
      <c r="R4" s="231"/>
      <c r="S4" s="234" t="s">
        <v>7080</v>
      </c>
      <c r="T4" s="231"/>
      <c r="U4" s="231"/>
      <c r="V4" s="231"/>
      <c r="W4" s="231"/>
    </row>
    <row r="5" spans="1:23" ht="15" hidden="1" outlineLevel="2" x14ac:dyDescent="0.25">
      <c r="B5" s="6" t="s">
        <v>2231</v>
      </c>
      <c r="C5" s="6" t="s">
        <v>2215</v>
      </c>
      <c r="D5" s="6" t="s">
        <v>2232</v>
      </c>
      <c r="E5" s="6" t="s">
        <v>2217</v>
      </c>
      <c r="H5" s="39">
        <v>1190</v>
      </c>
      <c r="K5" s="6" t="s">
        <v>2233</v>
      </c>
      <c r="M5" s="6" t="s">
        <v>2234</v>
      </c>
      <c r="O5" s="231"/>
      <c r="P5" s="236" t="s">
        <v>2343</v>
      </c>
      <c r="Q5" s="237" t="s">
        <v>3124</v>
      </c>
      <c r="R5" s="231"/>
      <c r="S5" s="234" t="s">
        <v>7080</v>
      </c>
      <c r="T5" s="231"/>
      <c r="U5" s="231"/>
      <c r="V5" s="231"/>
      <c r="W5" s="231"/>
    </row>
    <row r="6" spans="1:23" ht="15" hidden="1" outlineLevel="2" x14ac:dyDescent="0.25">
      <c r="O6" s="231"/>
      <c r="P6" s="232" t="s">
        <v>6406</v>
      </c>
      <c r="Q6" s="238" t="s">
        <v>6407</v>
      </c>
      <c r="R6" s="231"/>
      <c r="S6" s="234" t="s">
        <v>7080</v>
      </c>
      <c r="T6" s="231"/>
      <c r="U6" s="231"/>
      <c r="V6" s="231"/>
      <c r="W6" s="231"/>
    </row>
    <row r="7" spans="1:23" ht="15" hidden="1" outlineLevel="3" x14ac:dyDescent="0.25">
      <c r="B7" s="6" t="s">
        <v>2209</v>
      </c>
      <c r="C7" s="6" t="s">
        <v>2210</v>
      </c>
      <c r="H7" s="39">
        <v>1110</v>
      </c>
      <c r="K7" s="6" t="s">
        <v>2209</v>
      </c>
      <c r="O7" s="231"/>
      <c r="P7" s="236" t="s">
        <v>2337</v>
      </c>
      <c r="Q7" s="239" t="s">
        <v>4347</v>
      </c>
      <c r="R7" s="231"/>
      <c r="S7" s="234" t="s">
        <v>7080</v>
      </c>
      <c r="T7" s="231"/>
      <c r="U7" s="231"/>
      <c r="V7" s="231"/>
      <c r="W7" s="231"/>
    </row>
    <row r="8" spans="1:23" ht="15" hidden="1" outlineLevel="3" x14ac:dyDescent="0.25">
      <c r="B8" s="6" t="s">
        <v>2211</v>
      </c>
      <c r="C8" s="6" t="s">
        <v>2212</v>
      </c>
      <c r="D8" s="6" t="s">
        <v>2213</v>
      </c>
      <c r="H8" s="39">
        <v>1120</v>
      </c>
      <c r="K8" s="6" t="s">
        <v>2211</v>
      </c>
      <c r="O8" s="231"/>
      <c r="P8" s="236" t="s">
        <v>2338</v>
      </c>
      <c r="Q8" s="239" t="s">
        <v>4348</v>
      </c>
      <c r="R8" s="231"/>
      <c r="S8" s="234" t="s">
        <v>7080</v>
      </c>
      <c r="T8" s="231"/>
      <c r="U8" s="231"/>
      <c r="V8" s="231"/>
      <c r="W8" s="231"/>
    </row>
    <row r="9" spans="1:23" ht="15" hidden="1" outlineLevel="3" x14ac:dyDescent="0.25">
      <c r="B9" s="6" t="s">
        <v>2222</v>
      </c>
      <c r="C9" s="6" t="s">
        <v>2223</v>
      </c>
      <c r="D9" s="6" t="s">
        <v>2224</v>
      </c>
      <c r="E9" s="6" t="s">
        <v>2217</v>
      </c>
      <c r="H9" s="39">
        <v>1150</v>
      </c>
      <c r="K9" s="6" t="s">
        <v>2230</v>
      </c>
      <c r="O9" s="231"/>
      <c r="P9" s="236" t="s">
        <v>2341</v>
      </c>
      <c r="Q9" s="239" t="s">
        <v>4350</v>
      </c>
      <c r="R9" s="231"/>
      <c r="S9" s="234" t="s">
        <v>7080</v>
      </c>
      <c r="T9" s="231"/>
      <c r="U9" s="231"/>
      <c r="V9" s="231"/>
      <c r="W9" s="231"/>
    </row>
    <row r="10" spans="1:23" ht="15" hidden="1" outlineLevel="2" x14ac:dyDescent="0.25">
      <c r="O10" s="231"/>
      <c r="P10" s="232" t="s">
        <v>6408</v>
      </c>
      <c r="Q10" s="238" t="s">
        <v>6409</v>
      </c>
      <c r="R10" s="231"/>
      <c r="S10" s="234" t="s">
        <v>7080</v>
      </c>
      <c r="T10" s="231"/>
      <c r="U10" s="231"/>
      <c r="V10" s="231"/>
      <c r="W10" s="231"/>
    </row>
    <row r="11" spans="1:23" ht="15" hidden="1" outlineLevel="3" x14ac:dyDescent="0.25">
      <c r="B11" s="6" t="s">
        <v>2219</v>
      </c>
      <c r="C11" s="6" t="s">
        <v>2220</v>
      </c>
      <c r="D11" s="6" t="s">
        <v>737</v>
      </c>
      <c r="H11" s="39">
        <v>1140</v>
      </c>
      <c r="K11" s="6" t="s">
        <v>2221</v>
      </c>
      <c r="O11" s="231"/>
      <c r="P11" s="236" t="s">
        <v>2340</v>
      </c>
      <c r="Q11" s="239" t="s">
        <v>2235</v>
      </c>
      <c r="R11" s="231"/>
      <c r="S11" s="234" t="s">
        <v>7080</v>
      </c>
      <c r="T11" s="231"/>
      <c r="U11" s="231"/>
      <c r="V11" s="231"/>
      <c r="W11" s="231"/>
    </row>
    <row r="12" spans="1:23" ht="15" hidden="1" outlineLevel="3" x14ac:dyDescent="0.25">
      <c r="B12" s="6" t="s">
        <v>2226</v>
      </c>
      <c r="C12" s="6" t="s">
        <v>2227</v>
      </c>
      <c r="D12" s="6" t="s">
        <v>2228</v>
      </c>
      <c r="E12" s="6" t="s">
        <v>2229</v>
      </c>
      <c r="H12" s="39">
        <v>1160</v>
      </c>
      <c r="K12" s="6" t="s">
        <v>2225</v>
      </c>
      <c r="O12" s="231"/>
      <c r="P12" s="236" t="s">
        <v>2342</v>
      </c>
      <c r="Q12" s="239" t="s">
        <v>4351</v>
      </c>
      <c r="R12" s="231"/>
      <c r="S12" s="234" t="s">
        <v>7080</v>
      </c>
      <c r="T12" s="231"/>
      <c r="U12" s="231"/>
      <c r="V12" s="231"/>
      <c r="W12" s="231"/>
    </row>
    <row r="13" spans="1:23" ht="15" hidden="1" outlineLevel="3" x14ac:dyDescent="0.25">
      <c r="H13" s="39"/>
      <c r="O13" s="231"/>
      <c r="P13" s="232" t="s">
        <v>6410</v>
      </c>
      <c r="Q13" s="240" t="s">
        <v>4349</v>
      </c>
      <c r="R13" s="231"/>
      <c r="S13" s="234" t="s">
        <v>7080</v>
      </c>
      <c r="T13" s="231"/>
      <c r="U13" s="231"/>
      <c r="V13" s="231"/>
      <c r="W13" s="231"/>
    </row>
    <row r="14" spans="1:23" ht="15" hidden="1" outlineLevel="4" x14ac:dyDescent="0.25">
      <c r="B14" s="6" t="s">
        <v>2214</v>
      </c>
      <c r="C14" s="6" t="s">
        <v>2215</v>
      </c>
      <c r="D14" s="6" t="s">
        <v>2216</v>
      </c>
      <c r="E14" s="6" t="s">
        <v>2217</v>
      </c>
      <c r="H14" s="39">
        <v>1130</v>
      </c>
      <c r="K14" s="6" t="s">
        <v>2218</v>
      </c>
      <c r="O14" s="231"/>
      <c r="P14" s="236" t="s">
        <v>2339</v>
      </c>
      <c r="Q14" s="241" t="s">
        <v>4349</v>
      </c>
      <c r="R14" s="231"/>
      <c r="S14" s="234" t="s">
        <v>7080</v>
      </c>
      <c r="T14" s="231"/>
      <c r="U14" s="231"/>
      <c r="V14" s="231"/>
      <c r="W14" s="231"/>
    </row>
    <row r="15" spans="1:23" ht="15" hidden="1" outlineLevel="4" x14ac:dyDescent="0.25">
      <c r="B15" s="6" t="s">
        <v>2214</v>
      </c>
      <c r="C15" s="6" t="s">
        <v>2215</v>
      </c>
      <c r="D15" s="6" t="s">
        <v>2216</v>
      </c>
      <c r="E15" s="6" t="s">
        <v>2217</v>
      </c>
      <c r="H15" s="39">
        <v>1130</v>
      </c>
      <c r="K15" s="6" t="s">
        <v>2218</v>
      </c>
      <c r="O15" s="231"/>
      <c r="P15" s="236" t="s">
        <v>6411</v>
      </c>
      <c r="Q15" s="241" t="s">
        <v>6413</v>
      </c>
      <c r="R15" s="231"/>
      <c r="S15" s="234" t="s">
        <v>7080</v>
      </c>
      <c r="T15" s="231"/>
      <c r="U15" s="231"/>
      <c r="V15" s="231"/>
      <c r="W15" s="231"/>
    </row>
    <row r="16" spans="1:23" ht="15" hidden="1" outlineLevel="4" x14ac:dyDescent="0.25">
      <c r="B16" s="6" t="s">
        <v>2214</v>
      </c>
      <c r="C16" s="6" t="s">
        <v>2215</v>
      </c>
      <c r="D16" s="6" t="s">
        <v>2216</v>
      </c>
      <c r="E16" s="6" t="s">
        <v>2217</v>
      </c>
      <c r="H16" s="39">
        <v>1130</v>
      </c>
      <c r="K16" s="6" t="s">
        <v>2218</v>
      </c>
      <c r="O16" s="231"/>
      <c r="P16" s="236" t="s">
        <v>6412</v>
      </c>
      <c r="Q16" s="241" t="s">
        <v>6414</v>
      </c>
      <c r="R16" s="231"/>
      <c r="S16" s="234" t="s">
        <v>7080</v>
      </c>
      <c r="T16" s="231"/>
      <c r="U16" s="231"/>
      <c r="V16" s="231"/>
      <c r="W16" s="231"/>
    </row>
    <row r="17" spans="2:23" ht="15" hidden="1" outlineLevel="1" x14ac:dyDescent="0.25">
      <c r="B17" s="6" t="s">
        <v>2221</v>
      </c>
      <c r="C17" s="6" t="s">
        <v>2235</v>
      </c>
      <c r="D17" s="6" t="s">
        <v>2236</v>
      </c>
      <c r="H17" s="37">
        <v>1500</v>
      </c>
      <c r="J17" s="6" t="s">
        <v>2215</v>
      </c>
      <c r="O17" s="231"/>
      <c r="P17" s="232" t="s">
        <v>2344</v>
      </c>
      <c r="Q17" s="235" t="s">
        <v>4354</v>
      </c>
      <c r="R17" s="231"/>
      <c r="S17" s="234" t="s">
        <v>7080</v>
      </c>
      <c r="T17" s="231"/>
      <c r="U17" s="231"/>
      <c r="V17" s="231"/>
      <c r="W17" s="231"/>
    </row>
    <row r="18" spans="2:23" ht="15" hidden="1" outlineLevel="2" x14ac:dyDescent="0.25">
      <c r="B18" s="6" t="s">
        <v>2225</v>
      </c>
      <c r="C18" s="6" t="s">
        <v>2237</v>
      </c>
      <c r="D18" s="6" t="s">
        <v>2236</v>
      </c>
      <c r="H18" s="39">
        <v>1510</v>
      </c>
      <c r="K18" s="6" t="s">
        <v>2241</v>
      </c>
      <c r="O18" s="231"/>
      <c r="P18" s="236" t="s">
        <v>2345</v>
      </c>
      <c r="Q18" s="237" t="s">
        <v>4640</v>
      </c>
      <c r="R18" s="231"/>
      <c r="S18" s="234" t="s">
        <v>7080</v>
      </c>
      <c r="T18" s="231"/>
      <c r="U18" s="231"/>
      <c r="V18" s="231"/>
      <c r="W18" s="231"/>
    </row>
    <row r="19" spans="2:23" ht="15" hidden="1" outlineLevel="2" x14ac:dyDescent="0.25">
      <c r="B19" s="6" t="s">
        <v>2230</v>
      </c>
      <c r="C19" s="6" t="s">
        <v>2240</v>
      </c>
      <c r="D19" s="6" t="s">
        <v>2236</v>
      </c>
      <c r="H19" s="39">
        <v>1530</v>
      </c>
      <c r="K19" s="6" t="s">
        <v>2238</v>
      </c>
      <c r="M19" s="6" t="s">
        <v>2239</v>
      </c>
      <c r="O19" s="231"/>
      <c r="P19" s="236" t="s">
        <v>2346</v>
      </c>
      <c r="Q19" s="237" t="s">
        <v>4352</v>
      </c>
      <c r="R19" s="231"/>
      <c r="S19" s="234" t="s">
        <v>7080</v>
      </c>
      <c r="T19" s="231"/>
      <c r="U19" s="231"/>
      <c r="V19" s="231"/>
      <c r="W19" s="231"/>
    </row>
    <row r="20" spans="2:23" ht="15" hidden="1" outlineLevel="2" x14ac:dyDescent="0.25">
      <c r="H20" s="37">
        <v>1700</v>
      </c>
      <c r="J20" s="6" t="s">
        <v>287</v>
      </c>
      <c r="O20" s="231"/>
      <c r="P20" s="236" t="s">
        <v>2347</v>
      </c>
      <c r="Q20" s="237" t="s">
        <v>4353</v>
      </c>
      <c r="R20" s="231"/>
      <c r="S20" s="234" t="s">
        <v>7080</v>
      </c>
      <c r="T20" s="231"/>
      <c r="U20" s="231"/>
      <c r="V20" s="231"/>
      <c r="W20" s="231"/>
    </row>
    <row r="21" spans="2:23" ht="15" hidden="1" outlineLevel="1" x14ac:dyDescent="0.25">
      <c r="H21" s="39">
        <v>1710</v>
      </c>
      <c r="K21" s="6" t="s">
        <v>3323</v>
      </c>
      <c r="O21" s="231" t="s">
        <v>4966</v>
      </c>
      <c r="P21" s="232" t="s">
        <v>2348</v>
      </c>
      <c r="Q21" s="235" t="s">
        <v>2601</v>
      </c>
      <c r="R21" s="231"/>
      <c r="S21" s="234" t="s">
        <v>7080</v>
      </c>
      <c r="T21" s="231"/>
      <c r="U21" s="231"/>
      <c r="V21" s="231"/>
      <c r="W21" s="231"/>
    </row>
    <row r="22" spans="2:23" ht="15" hidden="1" outlineLevel="2" x14ac:dyDescent="0.25">
      <c r="H22" s="39">
        <v>1720</v>
      </c>
      <c r="K22" s="6" t="s">
        <v>2105</v>
      </c>
      <c r="O22" s="231"/>
      <c r="P22" s="236" t="s">
        <v>2349</v>
      </c>
      <c r="Q22" s="237" t="s">
        <v>2616</v>
      </c>
      <c r="R22" s="231"/>
      <c r="S22" s="234" t="s">
        <v>7080</v>
      </c>
      <c r="T22" s="231"/>
      <c r="U22" s="231"/>
      <c r="V22" s="231"/>
      <c r="W22" s="231"/>
    </row>
    <row r="23" spans="2:23" ht="15" hidden="1" outlineLevel="2" x14ac:dyDescent="0.25">
      <c r="H23" s="37">
        <v>1730</v>
      </c>
      <c r="K23" s="6" t="s">
        <v>3324</v>
      </c>
      <c r="O23" s="231"/>
      <c r="P23" s="236" t="s">
        <v>2350</v>
      </c>
      <c r="Q23" s="237" t="s">
        <v>4015</v>
      </c>
      <c r="R23" s="231"/>
      <c r="S23" s="234" t="s">
        <v>7080</v>
      </c>
      <c r="T23" s="231"/>
      <c r="U23" s="231"/>
      <c r="V23" s="231"/>
      <c r="W23" s="231"/>
    </row>
    <row r="24" spans="2:23" ht="15" hidden="1" outlineLevel="2" x14ac:dyDescent="0.25">
      <c r="H24" s="37">
        <v>1740</v>
      </c>
      <c r="K24" s="6" t="s">
        <v>2106</v>
      </c>
      <c r="O24" s="231"/>
      <c r="P24" s="236" t="s">
        <v>2351</v>
      </c>
      <c r="Q24" s="237" t="s">
        <v>2602</v>
      </c>
      <c r="R24" s="231"/>
      <c r="S24" s="234" t="s">
        <v>7080</v>
      </c>
      <c r="T24" s="231"/>
      <c r="U24" s="231"/>
      <c r="V24" s="231"/>
      <c r="W24" s="231"/>
    </row>
    <row r="25" spans="2:23" ht="15" hidden="1" outlineLevel="2" x14ac:dyDescent="0.25">
      <c r="H25" s="37">
        <v>1900</v>
      </c>
      <c r="J25" s="6" t="s">
        <v>708</v>
      </c>
      <c r="O25" s="231"/>
      <c r="P25" s="236" t="s">
        <v>2352</v>
      </c>
      <c r="Q25" s="237" t="s">
        <v>2603</v>
      </c>
      <c r="R25" s="231"/>
      <c r="S25" s="234" t="s">
        <v>7080</v>
      </c>
      <c r="T25" s="231"/>
      <c r="U25" s="231"/>
      <c r="V25" s="231"/>
      <c r="W25" s="231"/>
    </row>
    <row r="26" spans="2:23" ht="15" hidden="1" outlineLevel="2" x14ac:dyDescent="0.25">
      <c r="H26" s="37">
        <v>1910</v>
      </c>
      <c r="K26" s="6" t="s">
        <v>292</v>
      </c>
      <c r="O26" s="231"/>
      <c r="P26" s="236" t="s">
        <v>2353</v>
      </c>
      <c r="Q26" s="237" t="s">
        <v>2207</v>
      </c>
      <c r="R26" s="231"/>
      <c r="S26" s="234" t="s">
        <v>7080</v>
      </c>
      <c r="T26" s="231"/>
      <c r="U26" s="231"/>
      <c r="V26" s="231"/>
      <c r="W26" s="231"/>
    </row>
    <row r="27" spans="2:23" ht="12.75" hidden="1" customHeight="1" outlineLevel="2" x14ac:dyDescent="0.25">
      <c r="H27" s="37">
        <v>1990</v>
      </c>
      <c r="K27" s="6" t="s">
        <v>708</v>
      </c>
      <c r="O27" s="231"/>
      <c r="P27" s="236" t="s">
        <v>2354</v>
      </c>
      <c r="Q27" s="237" t="s">
        <v>2604</v>
      </c>
      <c r="R27" s="231"/>
      <c r="S27" s="234" t="s">
        <v>7080</v>
      </c>
      <c r="T27" s="231"/>
      <c r="U27" s="231"/>
      <c r="V27" s="231"/>
      <c r="W27" s="231"/>
    </row>
    <row r="28" spans="2:23" ht="15" hidden="1" outlineLevel="1" x14ac:dyDescent="0.25">
      <c r="B28" s="6" t="s">
        <v>2242</v>
      </c>
      <c r="C28" s="6" t="s">
        <v>2243</v>
      </c>
      <c r="D28" s="6" t="s">
        <v>2215</v>
      </c>
      <c r="E28" s="6" t="s">
        <v>2244</v>
      </c>
      <c r="H28" s="37">
        <v>2000</v>
      </c>
      <c r="I28" s="6" t="s">
        <v>2112</v>
      </c>
      <c r="O28" s="231" t="s">
        <v>4966</v>
      </c>
      <c r="P28" s="232" t="s">
        <v>2355</v>
      </c>
      <c r="Q28" s="235" t="s">
        <v>2072</v>
      </c>
      <c r="R28" s="231"/>
      <c r="S28" s="234" t="s">
        <v>7080</v>
      </c>
      <c r="T28" s="231"/>
      <c r="U28" s="231"/>
      <c r="V28" s="231"/>
      <c r="W28" s="231"/>
    </row>
    <row r="29" spans="2:23" ht="15" hidden="1" outlineLevel="2" x14ac:dyDescent="0.25">
      <c r="B29" s="6" t="s">
        <v>2245</v>
      </c>
      <c r="C29" s="6" t="s">
        <v>2208</v>
      </c>
      <c r="D29" s="6" t="s">
        <v>2246</v>
      </c>
      <c r="E29" s="6" t="s">
        <v>2247</v>
      </c>
      <c r="H29" s="37">
        <v>2100</v>
      </c>
      <c r="J29" s="6" t="s">
        <v>2107</v>
      </c>
      <c r="O29" s="231"/>
      <c r="P29" s="236" t="s">
        <v>2356</v>
      </c>
      <c r="Q29" s="237" t="s">
        <v>2605</v>
      </c>
      <c r="R29" s="231"/>
      <c r="S29" s="234" t="s">
        <v>7080</v>
      </c>
      <c r="T29" s="231"/>
      <c r="U29" s="231"/>
      <c r="V29" s="231"/>
      <c r="W29" s="231"/>
    </row>
    <row r="30" spans="2:23" ht="15" hidden="1" outlineLevel="2" x14ac:dyDescent="0.25">
      <c r="B30" s="6" t="s">
        <v>2248</v>
      </c>
      <c r="C30" s="6" t="s">
        <v>2215</v>
      </c>
      <c r="D30" s="6" t="s">
        <v>2249</v>
      </c>
      <c r="E30" s="6" t="s">
        <v>733</v>
      </c>
      <c r="H30" s="37">
        <v>2110</v>
      </c>
      <c r="K30" s="6" t="s">
        <v>2250</v>
      </c>
      <c r="L30" s="6" t="s">
        <v>2251</v>
      </c>
      <c r="O30" s="231"/>
      <c r="P30" s="236" t="s">
        <v>2357</v>
      </c>
      <c r="Q30" s="237" t="s">
        <v>2606</v>
      </c>
      <c r="R30" s="231"/>
      <c r="S30" s="234" t="s">
        <v>7080</v>
      </c>
      <c r="T30" s="231"/>
      <c r="U30" s="231"/>
      <c r="V30" s="231"/>
      <c r="W30" s="231"/>
    </row>
    <row r="31" spans="2:23" ht="15" hidden="1" outlineLevel="2" x14ac:dyDescent="0.25">
      <c r="B31" s="6" t="s">
        <v>2252</v>
      </c>
      <c r="C31" s="6" t="s">
        <v>2253</v>
      </c>
      <c r="D31" s="6" t="s">
        <v>2254</v>
      </c>
      <c r="E31" s="6" t="s">
        <v>2255</v>
      </c>
      <c r="H31" s="37">
        <v>2120</v>
      </c>
      <c r="K31" s="6" t="s">
        <v>2256</v>
      </c>
      <c r="L31" s="6" t="s">
        <v>2257</v>
      </c>
      <c r="O31" s="231"/>
      <c r="P31" s="236" t="s">
        <v>2358</v>
      </c>
      <c r="Q31" s="237" t="s">
        <v>2607</v>
      </c>
      <c r="R31" s="231"/>
      <c r="S31" s="234" t="s">
        <v>7080</v>
      </c>
      <c r="T31" s="231"/>
      <c r="U31" s="231"/>
      <c r="V31" s="231"/>
      <c r="W31" s="231"/>
    </row>
    <row r="32" spans="2:23" ht="15" hidden="1" outlineLevel="2" x14ac:dyDescent="0.25">
      <c r="B32" s="6" t="s">
        <v>2258</v>
      </c>
      <c r="C32" s="6" t="s">
        <v>2253</v>
      </c>
      <c r="D32" s="6" t="s">
        <v>2259</v>
      </c>
      <c r="E32" s="6" t="s">
        <v>2255</v>
      </c>
      <c r="F32" s="6" t="s">
        <v>2260</v>
      </c>
      <c r="H32" s="37">
        <v>2130</v>
      </c>
      <c r="K32" s="6" t="s">
        <v>2261</v>
      </c>
      <c r="L32" s="6" t="s">
        <v>2262</v>
      </c>
      <c r="O32" s="231"/>
      <c r="P32" s="236" t="s">
        <v>2359</v>
      </c>
      <c r="Q32" s="237" t="s">
        <v>3123</v>
      </c>
      <c r="R32" s="231"/>
      <c r="S32" s="234" t="s">
        <v>7080</v>
      </c>
      <c r="T32" s="231"/>
      <c r="U32" s="231"/>
      <c r="V32" s="231"/>
      <c r="W32" s="231"/>
    </row>
    <row r="33" spans="2:23" collapsed="1" x14ac:dyDescent="0.25">
      <c r="B33" s="6" t="s">
        <v>2263</v>
      </c>
      <c r="C33" s="6" t="s">
        <v>2253</v>
      </c>
      <c r="D33" s="6" t="s">
        <v>2264</v>
      </c>
      <c r="E33" s="6" t="s">
        <v>2255</v>
      </c>
      <c r="F33" s="6" t="s">
        <v>2265</v>
      </c>
      <c r="H33" s="37">
        <v>2200</v>
      </c>
      <c r="J33" s="6" t="s">
        <v>2108</v>
      </c>
      <c r="M33" s="6" t="s">
        <v>2266</v>
      </c>
      <c r="O33" s="231"/>
      <c r="P33" s="232" t="s">
        <v>2360</v>
      </c>
      <c r="Q33" s="233" t="s">
        <v>2112</v>
      </c>
      <c r="R33" s="231"/>
      <c r="S33" s="242" t="s">
        <v>5858</v>
      </c>
      <c r="T33" s="231"/>
      <c r="U33" s="231"/>
      <c r="V33" s="231"/>
      <c r="W33" s="231"/>
    </row>
    <row r="34" spans="2:23" hidden="1" outlineLevel="1" x14ac:dyDescent="0.25">
      <c r="B34" s="6" t="s">
        <v>2267</v>
      </c>
      <c r="C34" s="6" t="s">
        <v>2253</v>
      </c>
      <c r="D34" s="6" t="s">
        <v>2264</v>
      </c>
      <c r="E34" s="6" t="s">
        <v>2255</v>
      </c>
      <c r="F34" s="6" t="s">
        <v>2268</v>
      </c>
      <c r="H34" s="37">
        <v>2210</v>
      </c>
      <c r="K34" s="6" t="s">
        <v>289</v>
      </c>
      <c r="O34" s="231"/>
      <c r="P34" s="232" t="s">
        <v>2361</v>
      </c>
      <c r="Q34" s="235" t="s">
        <v>2608</v>
      </c>
      <c r="R34" s="231"/>
      <c r="S34" s="242" t="s">
        <v>5858</v>
      </c>
      <c r="T34" s="231"/>
      <c r="U34" s="231"/>
      <c r="V34" s="231"/>
      <c r="W34" s="231"/>
    </row>
    <row r="35" spans="2:23" hidden="1" outlineLevel="1" x14ac:dyDescent="0.25">
      <c r="H35" s="37">
        <v>2220</v>
      </c>
      <c r="K35" s="6" t="s">
        <v>290</v>
      </c>
      <c r="O35" s="231"/>
      <c r="P35" s="243" t="s">
        <v>2362</v>
      </c>
      <c r="Q35" s="244" t="s">
        <v>2609</v>
      </c>
      <c r="R35" s="231"/>
      <c r="S35" s="242" t="s">
        <v>5858</v>
      </c>
      <c r="T35" s="231"/>
      <c r="U35" s="231"/>
      <c r="V35" s="231"/>
      <c r="W35" s="231"/>
    </row>
    <row r="36" spans="2:23" hidden="1" outlineLevel="1" x14ac:dyDescent="0.25">
      <c r="H36" s="37">
        <v>2230</v>
      </c>
      <c r="K36" s="6" t="s">
        <v>291</v>
      </c>
      <c r="O36" s="231"/>
      <c r="P36" s="243" t="s">
        <v>2363</v>
      </c>
      <c r="Q36" s="244" t="s">
        <v>2610</v>
      </c>
      <c r="R36" s="231"/>
      <c r="S36" s="242" t="s">
        <v>5858</v>
      </c>
      <c r="T36" s="231"/>
      <c r="U36" s="231"/>
      <c r="V36" s="231"/>
      <c r="W36" s="231"/>
    </row>
    <row r="37" spans="2:23" hidden="1" outlineLevel="1" x14ac:dyDescent="0.25">
      <c r="H37" s="37">
        <v>2240</v>
      </c>
      <c r="K37" s="6" t="s">
        <v>572</v>
      </c>
      <c r="O37" s="231"/>
      <c r="P37" s="243" t="s">
        <v>2364</v>
      </c>
      <c r="Q37" s="244" t="s">
        <v>2611</v>
      </c>
      <c r="R37" s="231"/>
      <c r="S37" s="242" t="s">
        <v>5858</v>
      </c>
      <c r="T37" s="231"/>
      <c r="U37" s="231"/>
      <c r="V37" s="231"/>
      <c r="W37" s="231"/>
    </row>
    <row r="38" spans="2:23" hidden="1" outlineLevel="1" x14ac:dyDescent="0.25">
      <c r="H38" s="37">
        <v>2250</v>
      </c>
      <c r="K38" s="6" t="s">
        <v>573</v>
      </c>
      <c r="O38" s="231"/>
      <c r="P38" s="243" t="s">
        <v>2365</v>
      </c>
      <c r="Q38" s="244" t="s">
        <v>2612</v>
      </c>
      <c r="R38" s="231"/>
      <c r="S38" s="242" t="s">
        <v>5858</v>
      </c>
      <c r="T38" s="231"/>
      <c r="U38" s="231"/>
      <c r="V38" s="231"/>
      <c r="W38" s="231"/>
    </row>
    <row r="39" spans="2:23" hidden="1" outlineLevel="1" x14ac:dyDescent="0.25">
      <c r="B39" s="6" t="s">
        <v>1414</v>
      </c>
      <c r="C39" s="6" t="s">
        <v>1415</v>
      </c>
      <c r="D39" s="6" t="s">
        <v>2264</v>
      </c>
      <c r="E39" s="6" t="s">
        <v>2255</v>
      </c>
      <c r="F39" s="6" t="s">
        <v>2268</v>
      </c>
      <c r="H39" s="37">
        <v>2290</v>
      </c>
      <c r="K39" s="6" t="s">
        <v>708</v>
      </c>
      <c r="O39" s="231"/>
      <c r="P39" s="243" t="s">
        <v>2366</v>
      </c>
      <c r="Q39" s="244" t="s">
        <v>2613</v>
      </c>
      <c r="R39" s="231"/>
      <c r="S39" s="242" t="s">
        <v>5858</v>
      </c>
      <c r="T39" s="231"/>
      <c r="U39" s="231"/>
      <c r="V39" s="231"/>
      <c r="W39" s="231"/>
    </row>
    <row r="40" spans="2:23" hidden="1" outlineLevel="1" x14ac:dyDescent="0.25">
      <c r="B40" s="6" t="s">
        <v>1417</v>
      </c>
      <c r="C40" s="6" t="s">
        <v>1415</v>
      </c>
      <c r="D40" s="6" t="s">
        <v>2264</v>
      </c>
      <c r="E40" s="6" t="s">
        <v>2255</v>
      </c>
      <c r="F40" s="6" t="s">
        <v>2265</v>
      </c>
      <c r="H40" s="37">
        <v>2300</v>
      </c>
      <c r="J40" s="6" t="s">
        <v>2109</v>
      </c>
      <c r="O40" s="231" t="s">
        <v>4966</v>
      </c>
      <c r="P40" s="245" t="s">
        <v>2367</v>
      </c>
      <c r="Q40" s="246" t="s">
        <v>2614</v>
      </c>
      <c r="R40" s="231"/>
      <c r="S40" s="242" t="s">
        <v>5858</v>
      </c>
      <c r="T40" s="231"/>
      <c r="U40" s="231"/>
      <c r="V40" s="231"/>
      <c r="W40" s="231"/>
    </row>
    <row r="41" spans="2:23" hidden="1" outlineLevel="1" x14ac:dyDescent="0.25">
      <c r="B41" s="6" t="s">
        <v>1419</v>
      </c>
      <c r="C41" s="6" t="s">
        <v>1415</v>
      </c>
      <c r="D41" s="6" t="s">
        <v>2254</v>
      </c>
      <c r="E41" s="6" t="s">
        <v>2255</v>
      </c>
      <c r="H41" s="37">
        <v>2310</v>
      </c>
      <c r="K41" s="6" t="s">
        <v>288</v>
      </c>
      <c r="O41" s="231"/>
      <c r="P41" s="243" t="s">
        <v>2368</v>
      </c>
      <c r="Q41" s="244" t="s">
        <v>2615</v>
      </c>
      <c r="R41" s="231"/>
      <c r="S41" s="242" t="s">
        <v>5858</v>
      </c>
      <c r="T41" s="231"/>
      <c r="U41" s="231"/>
      <c r="V41" s="231"/>
      <c r="W41" s="231"/>
    </row>
    <row r="42" spans="2:23" hidden="1" outlineLevel="1" x14ac:dyDescent="0.25">
      <c r="B42" s="6" t="s">
        <v>1420</v>
      </c>
      <c r="C42" s="6" t="s">
        <v>1415</v>
      </c>
      <c r="D42" s="6" t="s">
        <v>2259</v>
      </c>
      <c r="E42" s="6" t="s">
        <v>2255</v>
      </c>
      <c r="F42" s="6" t="s">
        <v>1421</v>
      </c>
      <c r="H42" s="37">
        <v>2390</v>
      </c>
      <c r="K42" s="6" t="s">
        <v>708</v>
      </c>
      <c r="O42" s="231"/>
      <c r="P42" s="243" t="s">
        <v>2369</v>
      </c>
      <c r="Q42" s="244" t="s">
        <v>2616</v>
      </c>
      <c r="R42" s="231"/>
      <c r="S42" s="242" t="s">
        <v>5858</v>
      </c>
      <c r="T42" s="231"/>
      <c r="U42" s="231"/>
      <c r="V42" s="231"/>
      <c r="W42" s="231"/>
    </row>
    <row r="43" spans="2:23" hidden="1" outlineLevel="1" x14ac:dyDescent="0.25">
      <c r="B43" s="6" t="s">
        <v>1423</v>
      </c>
      <c r="C43" s="6" t="s">
        <v>1415</v>
      </c>
      <c r="D43" s="6" t="s">
        <v>2259</v>
      </c>
      <c r="E43" s="6" t="s">
        <v>2255</v>
      </c>
      <c r="F43" s="6" t="s">
        <v>2260</v>
      </c>
      <c r="H43" s="37">
        <v>3000</v>
      </c>
      <c r="J43" s="6" t="s">
        <v>1416</v>
      </c>
      <c r="O43" s="231"/>
      <c r="P43" s="243" t="s">
        <v>2370</v>
      </c>
      <c r="Q43" s="244" t="s">
        <v>2617</v>
      </c>
      <c r="R43" s="231"/>
      <c r="S43" s="242" t="s">
        <v>5858</v>
      </c>
      <c r="T43" s="231"/>
      <c r="U43" s="231"/>
      <c r="V43" s="231"/>
      <c r="W43" s="231"/>
    </row>
    <row r="44" spans="2:23" hidden="1" outlineLevel="1" x14ac:dyDescent="0.25">
      <c r="B44" s="6" t="s">
        <v>1425</v>
      </c>
      <c r="C44" s="6" t="s">
        <v>1426</v>
      </c>
      <c r="D44" s="6" t="s">
        <v>1427</v>
      </c>
      <c r="E44" s="6" t="s">
        <v>2217</v>
      </c>
      <c r="H44" s="37">
        <v>3100</v>
      </c>
      <c r="K44" s="6" t="s">
        <v>1418</v>
      </c>
      <c r="O44" s="231"/>
      <c r="P44" s="243" t="s">
        <v>2371</v>
      </c>
      <c r="Q44" s="244" t="s">
        <v>2618</v>
      </c>
      <c r="R44" s="231"/>
      <c r="S44" s="242" t="s">
        <v>5858</v>
      </c>
      <c r="T44" s="231"/>
      <c r="U44" s="231"/>
      <c r="V44" s="231"/>
      <c r="W44" s="231"/>
    </row>
    <row r="45" spans="2:23" s="116" customFormat="1" hidden="1" outlineLevel="1" x14ac:dyDescent="0.25">
      <c r="H45" s="117"/>
      <c r="O45" s="247">
        <v>39804</v>
      </c>
      <c r="P45" s="248" t="s">
        <v>2372</v>
      </c>
      <c r="Q45" s="249" t="s">
        <v>5110</v>
      </c>
      <c r="R45" s="250"/>
      <c r="S45" s="242" t="s">
        <v>5858</v>
      </c>
      <c r="T45" s="250"/>
      <c r="U45" s="250" t="s">
        <v>5128</v>
      </c>
      <c r="V45" s="250"/>
      <c r="W45" s="250"/>
    </row>
    <row r="46" spans="2:23" s="116" customFormat="1" hidden="1" outlineLevel="1" x14ac:dyDescent="0.25">
      <c r="H46" s="117"/>
      <c r="O46" s="247">
        <v>39804</v>
      </c>
      <c r="P46" s="248" t="s">
        <v>2429</v>
      </c>
      <c r="Q46" s="249" t="s">
        <v>2428</v>
      </c>
      <c r="R46" s="250"/>
      <c r="S46" s="242" t="s">
        <v>5858</v>
      </c>
      <c r="T46" s="250"/>
      <c r="U46" s="250" t="s">
        <v>5128</v>
      </c>
      <c r="V46" s="250"/>
      <c r="W46" s="250"/>
    </row>
    <row r="47" spans="2:23" hidden="1" outlineLevel="1" x14ac:dyDescent="0.25">
      <c r="O47" s="231"/>
      <c r="P47" s="243" t="s">
        <v>2373</v>
      </c>
      <c r="Q47" s="244" t="s">
        <v>4658</v>
      </c>
      <c r="R47" s="231"/>
      <c r="S47" s="242" t="s">
        <v>5858</v>
      </c>
      <c r="T47" s="231"/>
      <c r="U47" s="231"/>
      <c r="V47" s="231"/>
      <c r="W47" s="231"/>
    </row>
    <row r="48" spans="2:23" hidden="1" outlineLevel="1" x14ac:dyDescent="0.25">
      <c r="B48" s="6" t="s">
        <v>1430</v>
      </c>
      <c r="C48" s="6" t="s">
        <v>1426</v>
      </c>
      <c r="D48" s="6" t="s">
        <v>1431</v>
      </c>
      <c r="E48" s="6" t="s">
        <v>1432</v>
      </c>
      <c r="F48" s="6" t="s">
        <v>1433</v>
      </c>
      <c r="H48" s="37">
        <v>3120</v>
      </c>
      <c r="L48" s="6" t="s">
        <v>1422</v>
      </c>
      <c r="O48" s="231"/>
      <c r="P48" s="243" t="s">
        <v>2374</v>
      </c>
      <c r="Q48" s="244" t="s">
        <v>3772</v>
      </c>
      <c r="R48" s="231"/>
      <c r="S48" s="242" t="s">
        <v>5858</v>
      </c>
      <c r="T48" s="231"/>
      <c r="U48" s="231"/>
      <c r="V48" s="231"/>
      <c r="W48" s="231"/>
    </row>
    <row r="49" spans="2:23" collapsed="1" x14ac:dyDescent="0.25">
      <c r="B49" s="6" t="s">
        <v>1435</v>
      </c>
      <c r="C49" s="6" t="s">
        <v>1426</v>
      </c>
      <c r="D49" s="6" t="s">
        <v>2223</v>
      </c>
      <c r="E49" s="6" t="s">
        <v>2224</v>
      </c>
      <c r="F49" s="6" t="s">
        <v>1436</v>
      </c>
      <c r="H49" s="37">
        <v>3125</v>
      </c>
      <c r="L49" s="6" t="s">
        <v>1424</v>
      </c>
      <c r="O49" s="231"/>
      <c r="P49" s="245" t="s">
        <v>2375</v>
      </c>
      <c r="Q49" s="246" t="s">
        <v>2619</v>
      </c>
      <c r="R49" s="231"/>
      <c r="S49" s="242" t="s">
        <v>5858</v>
      </c>
      <c r="T49" s="231"/>
      <c r="U49" s="231"/>
      <c r="V49" s="231"/>
      <c r="W49" s="231"/>
    </row>
    <row r="50" spans="2:23" hidden="1" outlineLevel="1" x14ac:dyDescent="0.25">
      <c r="B50" s="6" t="s">
        <v>1438</v>
      </c>
      <c r="C50" s="6" t="s">
        <v>1439</v>
      </c>
      <c r="D50" s="6" t="s">
        <v>1434</v>
      </c>
      <c r="E50" s="6" t="s">
        <v>2217</v>
      </c>
      <c r="H50" s="37">
        <v>3135</v>
      </c>
      <c r="L50" s="6" t="s">
        <v>2074</v>
      </c>
      <c r="O50" s="251"/>
      <c r="P50" s="245" t="s">
        <v>2376</v>
      </c>
      <c r="Q50" s="252" t="s">
        <v>2620</v>
      </c>
      <c r="R50" s="231"/>
      <c r="S50" s="242" t="s">
        <v>5858</v>
      </c>
      <c r="T50" s="231"/>
      <c r="U50" s="231"/>
      <c r="V50" s="231"/>
      <c r="W50" s="231"/>
    </row>
    <row r="51" spans="2:23" hidden="1" outlineLevel="1" x14ac:dyDescent="0.25">
      <c r="B51" s="6" t="s">
        <v>1441</v>
      </c>
      <c r="C51" s="6" t="s">
        <v>1439</v>
      </c>
      <c r="D51" s="6" t="s">
        <v>1442</v>
      </c>
      <c r="E51" s="6" t="s">
        <v>2217</v>
      </c>
      <c r="H51" s="37">
        <v>3190</v>
      </c>
      <c r="L51" s="6" t="s">
        <v>1428</v>
      </c>
      <c r="O51" s="231"/>
      <c r="P51" s="243" t="s">
        <v>2377</v>
      </c>
      <c r="Q51" s="253" t="s">
        <v>2249</v>
      </c>
      <c r="R51" s="231"/>
      <c r="S51" s="242" t="s">
        <v>5858</v>
      </c>
      <c r="T51" s="231"/>
      <c r="U51" s="231"/>
      <c r="V51" s="231"/>
      <c r="W51" s="231"/>
    </row>
    <row r="52" spans="2:23" hidden="1" outlineLevel="1" x14ac:dyDescent="0.25">
      <c r="B52" s="6" t="s">
        <v>1444</v>
      </c>
      <c r="C52" s="6" t="s">
        <v>1439</v>
      </c>
      <c r="D52" s="6" t="s">
        <v>1445</v>
      </c>
      <c r="E52" s="6" t="s">
        <v>2217</v>
      </c>
      <c r="H52" s="37">
        <v>3200</v>
      </c>
      <c r="K52" s="6" t="s">
        <v>1429</v>
      </c>
      <c r="O52" s="231"/>
      <c r="P52" s="243" t="s">
        <v>2425</v>
      </c>
      <c r="Q52" s="253" t="s">
        <v>2424</v>
      </c>
      <c r="R52" s="231"/>
      <c r="S52" s="242" t="s">
        <v>5858</v>
      </c>
      <c r="T52" s="231"/>
      <c r="U52" s="231"/>
      <c r="V52" s="231"/>
      <c r="W52" s="231"/>
    </row>
    <row r="53" spans="2:23" hidden="1" outlineLevel="1" x14ac:dyDescent="0.25">
      <c r="B53" s="6" t="s">
        <v>1444</v>
      </c>
      <c r="C53" s="6" t="s">
        <v>1439</v>
      </c>
      <c r="D53" s="6" t="s">
        <v>1445</v>
      </c>
      <c r="E53" s="6" t="s">
        <v>2217</v>
      </c>
      <c r="H53" s="37">
        <v>3200</v>
      </c>
      <c r="K53" s="6" t="s">
        <v>1429</v>
      </c>
      <c r="O53" s="231"/>
      <c r="P53" s="243" t="s">
        <v>2378</v>
      </c>
      <c r="Q53" s="253" t="s">
        <v>1434</v>
      </c>
      <c r="R53" s="231"/>
      <c r="S53" s="242" t="s">
        <v>5858</v>
      </c>
      <c r="T53" s="231"/>
      <c r="U53" s="231"/>
      <c r="V53" s="231"/>
      <c r="W53" s="231"/>
    </row>
    <row r="54" spans="2:23" hidden="1" outlineLevel="1" x14ac:dyDescent="0.25">
      <c r="B54" s="6" t="s">
        <v>1447</v>
      </c>
      <c r="C54" s="6" t="s">
        <v>1448</v>
      </c>
      <c r="D54" s="6" t="s">
        <v>2227</v>
      </c>
      <c r="E54" s="6" t="s">
        <v>1449</v>
      </c>
      <c r="H54" s="37">
        <v>3210</v>
      </c>
      <c r="L54" s="6" t="s">
        <v>1434</v>
      </c>
      <c r="O54" s="231"/>
      <c r="P54" s="243" t="s">
        <v>2379</v>
      </c>
      <c r="Q54" s="253" t="s">
        <v>1437</v>
      </c>
      <c r="R54" s="231"/>
      <c r="S54" s="242" t="s">
        <v>5858</v>
      </c>
      <c r="T54" s="231"/>
      <c r="U54" s="231"/>
      <c r="V54" s="231"/>
      <c r="W54" s="231"/>
    </row>
    <row r="55" spans="2:23" hidden="1" outlineLevel="1" x14ac:dyDescent="0.25">
      <c r="B55" s="6" t="s">
        <v>2113</v>
      </c>
      <c r="C55" s="6" t="s">
        <v>1448</v>
      </c>
      <c r="D55" s="6" t="s">
        <v>2114</v>
      </c>
      <c r="E55" s="6" t="s">
        <v>1449</v>
      </c>
      <c r="H55" s="37">
        <v>3215</v>
      </c>
      <c r="L55" s="6" t="s">
        <v>1437</v>
      </c>
      <c r="O55" s="231"/>
      <c r="P55" s="243" t="s">
        <v>2380</v>
      </c>
      <c r="Q55" s="253" t="s">
        <v>1440</v>
      </c>
      <c r="R55" s="231"/>
      <c r="S55" s="242" t="s">
        <v>5858</v>
      </c>
      <c r="T55" s="231"/>
      <c r="U55" s="231"/>
      <c r="V55" s="231"/>
      <c r="W55" s="231"/>
    </row>
    <row r="56" spans="2:23" hidden="1" outlineLevel="1" x14ac:dyDescent="0.25">
      <c r="B56" s="6" t="s">
        <v>2116</v>
      </c>
      <c r="C56" s="6" t="s">
        <v>1448</v>
      </c>
      <c r="D56" s="6" t="s">
        <v>2117</v>
      </c>
      <c r="E56" s="6" t="s">
        <v>2118</v>
      </c>
      <c r="F56" s="6" t="s">
        <v>2119</v>
      </c>
      <c r="H56" s="37">
        <v>3220</v>
      </c>
      <c r="L56" s="6" t="s">
        <v>1440</v>
      </c>
      <c r="O56" s="231"/>
      <c r="P56" s="243" t="s">
        <v>2381</v>
      </c>
      <c r="Q56" s="253" t="s">
        <v>2110</v>
      </c>
      <c r="R56" s="231"/>
      <c r="S56" s="242" t="s">
        <v>5858</v>
      </c>
      <c r="T56" s="231"/>
      <c r="U56" s="231"/>
      <c r="V56" s="231"/>
      <c r="W56" s="231"/>
    </row>
    <row r="57" spans="2:23" hidden="1" outlineLevel="1" x14ac:dyDescent="0.25">
      <c r="B57" s="6" t="s">
        <v>2121</v>
      </c>
      <c r="C57" s="6" t="s">
        <v>1448</v>
      </c>
      <c r="D57" s="6" t="s">
        <v>2122</v>
      </c>
      <c r="H57" s="37">
        <v>3290</v>
      </c>
      <c r="L57" s="6" t="s">
        <v>1443</v>
      </c>
      <c r="O57" s="251"/>
      <c r="P57" s="245" t="s">
        <v>2382</v>
      </c>
      <c r="Q57" s="252" t="s">
        <v>2621</v>
      </c>
      <c r="R57" s="231"/>
      <c r="S57" s="242" t="s">
        <v>5858</v>
      </c>
      <c r="T57" s="231"/>
      <c r="U57" s="231"/>
      <c r="V57" s="231"/>
      <c r="W57" s="231"/>
    </row>
    <row r="58" spans="2:23" hidden="1" outlineLevel="1" x14ac:dyDescent="0.25">
      <c r="B58" s="6" t="s">
        <v>2124</v>
      </c>
      <c r="C58" s="6" t="s">
        <v>1448</v>
      </c>
      <c r="D58" s="6" t="s">
        <v>2125</v>
      </c>
      <c r="H58" s="37">
        <v>3300</v>
      </c>
      <c r="K58" s="6" t="s">
        <v>1446</v>
      </c>
      <c r="O58" s="231"/>
      <c r="P58" s="243" t="s">
        <v>2383</v>
      </c>
      <c r="Q58" s="254" t="s">
        <v>5140</v>
      </c>
      <c r="R58" s="231"/>
      <c r="S58" s="242" t="s">
        <v>5858</v>
      </c>
      <c r="T58" s="231"/>
      <c r="U58" s="231"/>
      <c r="V58" s="231"/>
      <c r="W58" s="231"/>
    </row>
    <row r="59" spans="2:23" hidden="1" outlineLevel="1" x14ac:dyDescent="0.25">
      <c r="B59" s="6" t="s">
        <v>2127</v>
      </c>
      <c r="C59" s="6" t="s">
        <v>1448</v>
      </c>
      <c r="D59" s="6" t="s">
        <v>2128</v>
      </c>
      <c r="H59" s="37">
        <v>3310</v>
      </c>
      <c r="L59" s="6" t="s">
        <v>1450</v>
      </c>
      <c r="O59" s="231"/>
      <c r="P59" s="243" t="s">
        <v>2384</v>
      </c>
      <c r="Q59" s="254" t="s">
        <v>4876</v>
      </c>
      <c r="R59" s="231"/>
      <c r="S59" s="242" t="s">
        <v>5858</v>
      </c>
      <c r="T59" s="231"/>
      <c r="U59" s="231"/>
      <c r="V59" s="231"/>
      <c r="W59" s="231"/>
    </row>
    <row r="60" spans="2:23" hidden="1" outlineLevel="1" x14ac:dyDescent="0.25">
      <c r="O60" s="247">
        <v>39804</v>
      </c>
      <c r="P60" s="255" t="s">
        <v>5141</v>
      </c>
      <c r="Q60" s="254" t="s">
        <v>5142</v>
      </c>
      <c r="R60" s="231"/>
      <c r="S60" s="242" t="s">
        <v>5858</v>
      </c>
      <c r="T60" s="231"/>
      <c r="U60" s="231"/>
      <c r="V60" s="231"/>
      <c r="W60" s="231"/>
    </row>
    <row r="61" spans="2:23" hidden="1" outlineLevel="1" x14ac:dyDescent="0.25">
      <c r="O61" s="247">
        <v>39804</v>
      </c>
      <c r="P61" s="255" t="s">
        <v>5144</v>
      </c>
      <c r="Q61" s="254" t="s">
        <v>5145</v>
      </c>
      <c r="R61" s="231"/>
      <c r="S61" s="242" t="s">
        <v>5858</v>
      </c>
      <c r="T61" s="231"/>
      <c r="U61" s="231"/>
      <c r="V61" s="231"/>
      <c r="W61" s="231"/>
    </row>
    <row r="62" spans="2:23" hidden="1" outlineLevel="1" x14ac:dyDescent="0.25">
      <c r="B62" s="6" t="s">
        <v>2130</v>
      </c>
      <c r="C62" s="6" t="s">
        <v>1448</v>
      </c>
      <c r="D62" s="6" t="s">
        <v>2131</v>
      </c>
      <c r="E62" s="6" t="s">
        <v>2132</v>
      </c>
      <c r="F62" s="6" t="s">
        <v>2133</v>
      </c>
      <c r="H62" s="37">
        <v>3320</v>
      </c>
      <c r="L62" s="6" t="s">
        <v>2115</v>
      </c>
      <c r="O62" s="231"/>
      <c r="P62" s="243" t="s">
        <v>2385</v>
      </c>
      <c r="Q62" s="253" t="s">
        <v>2622</v>
      </c>
      <c r="R62" s="231"/>
      <c r="S62" s="242" t="s">
        <v>5858</v>
      </c>
      <c r="T62" s="231"/>
      <c r="U62" s="231"/>
      <c r="V62" s="231"/>
      <c r="W62" s="231"/>
    </row>
    <row r="63" spans="2:23" hidden="1" outlineLevel="1" x14ac:dyDescent="0.25">
      <c r="B63" s="6" t="s">
        <v>2135</v>
      </c>
      <c r="C63" s="6" t="s">
        <v>2136</v>
      </c>
      <c r="D63" s="6" t="s">
        <v>2137</v>
      </c>
      <c r="E63" s="6" t="s">
        <v>2138</v>
      </c>
      <c r="H63" s="37">
        <v>3330</v>
      </c>
      <c r="L63" s="6" t="s">
        <v>2120</v>
      </c>
      <c r="O63" s="231"/>
      <c r="P63" s="243" t="s">
        <v>2386</v>
      </c>
      <c r="Q63" s="253" t="s">
        <v>3773</v>
      </c>
      <c r="R63" s="231"/>
      <c r="S63" s="242" t="s">
        <v>5858</v>
      </c>
      <c r="T63" s="231"/>
      <c r="U63" s="231"/>
      <c r="V63" s="231"/>
      <c r="W63" s="231"/>
    </row>
    <row r="64" spans="2:23" collapsed="1" x14ac:dyDescent="0.25">
      <c r="B64" s="6" t="s">
        <v>2140</v>
      </c>
      <c r="C64" s="6" t="s">
        <v>2136</v>
      </c>
      <c r="D64" s="6" t="s">
        <v>2061</v>
      </c>
      <c r="E64" s="6" t="s">
        <v>2062</v>
      </c>
      <c r="F64" s="6" t="s">
        <v>2063</v>
      </c>
      <c r="H64" s="37">
        <v>3340</v>
      </c>
      <c r="L64" s="6" t="s">
        <v>2123</v>
      </c>
      <c r="O64" s="231"/>
      <c r="P64" s="245" t="s">
        <v>2387</v>
      </c>
      <c r="Q64" s="246" t="s">
        <v>2623</v>
      </c>
      <c r="R64" s="231"/>
      <c r="S64" s="242" t="s">
        <v>5858</v>
      </c>
      <c r="T64" s="231"/>
      <c r="U64" s="231"/>
      <c r="V64" s="231"/>
      <c r="W64" s="231"/>
    </row>
    <row r="65" spans="2:23" hidden="1" outlineLevel="1" x14ac:dyDescent="0.25">
      <c r="B65" s="6" t="s">
        <v>2064</v>
      </c>
      <c r="C65" s="6" t="s">
        <v>2136</v>
      </c>
      <c r="D65" s="6" t="s">
        <v>1431</v>
      </c>
      <c r="E65" s="6" t="s">
        <v>2065</v>
      </c>
      <c r="F65" s="6" t="s">
        <v>2066</v>
      </c>
      <c r="H65" s="37">
        <v>3341</v>
      </c>
      <c r="M65" s="6" t="s">
        <v>2126</v>
      </c>
      <c r="O65" s="231"/>
      <c r="P65" s="245" t="s">
        <v>2388</v>
      </c>
      <c r="Q65" s="252" t="s">
        <v>2624</v>
      </c>
      <c r="R65" s="231"/>
      <c r="S65" s="242" t="s">
        <v>5858</v>
      </c>
      <c r="T65" s="231"/>
      <c r="U65" s="231"/>
      <c r="V65" s="231"/>
      <c r="W65" s="231"/>
    </row>
    <row r="66" spans="2:23" hidden="1" outlineLevel="1" x14ac:dyDescent="0.25">
      <c r="B66" s="6" t="s">
        <v>2068</v>
      </c>
      <c r="C66" s="6" t="s">
        <v>1448</v>
      </c>
      <c r="D66" s="6" t="s">
        <v>2069</v>
      </c>
      <c r="E66" s="6" t="s">
        <v>1449</v>
      </c>
      <c r="H66" s="37">
        <v>3342</v>
      </c>
      <c r="M66" s="6" t="s">
        <v>2129</v>
      </c>
      <c r="O66" s="231"/>
      <c r="P66" s="243" t="s">
        <v>2389</v>
      </c>
      <c r="Q66" s="253" t="s">
        <v>2227</v>
      </c>
      <c r="R66" s="231"/>
      <c r="S66" s="242" t="s">
        <v>5858</v>
      </c>
      <c r="T66" s="231"/>
      <c r="U66" s="231"/>
      <c r="V66" s="231"/>
      <c r="W66" s="231"/>
    </row>
    <row r="67" spans="2:23" hidden="1" outlineLevel="1" x14ac:dyDescent="0.25">
      <c r="H67" s="37">
        <v>3343</v>
      </c>
      <c r="M67" s="6" t="s">
        <v>2134</v>
      </c>
      <c r="O67" s="231"/>
      <c r="P67" s="243" t="s">
        <v>2390</v>
      </c>
      <c r="Q67" s="253" t="s">
        <v>2069</v>
      </c>
      <c r="R67" s="231"/>
      <c r="S67" s="242" t="s">
        <v>5858</v>
      </c>
      <c r="T67" s="231"/>
      <c r="U67" s="231"/>
      <c r="V67" s="231"/>
      <c r="W67" s="231"/>
    </row>
    <row r="68" spans="2:23" hidden="1" outlineLevel="1" x14ac:dyDescent="0.25">
      <c r="H68" s="37">
        <v>3344</v>
      </c>
      <c r="M68" s="6" t="s">
        <v>2139</v>
      </c>
      <c r="O68" s="231"/>
      <c r="P68" s="243" t="s">
        <v>2391</v>
      </c>
      <c r="Q68" s="253" t="s">
        <v>2114</v>
      </c>
      <c r="R68" s="231"/>
      <c r="S68" s="242" t="s">
        <v>5858</v>
      </c>
      <c r="T68" s="231"/>
      <c r="U68" s="231"/>
      <c r="V68" s="231"/>
      <c r="W68" s="231"/>
    </row>
    <row r="69" spans="2:23" hidden="1" outlineLevel="1" x14ac:dyDescent="0.25">
      <c r="H69" s="37">
        <v>3350</v>
      </c>
      <c r="L69" s="6" t="s">
        <v>293</v>
      </c>
      <c r="O69" s="231"/>
      <c r="P69" s="243" t="s">
        <v>2392</v>
      </c>
      <c r="Q69" s="253" t="s">
        <v>5139</v>
      </c>
      <c r="R69" s="231"/>
      <c r="S69" s="242" t="s">
        <v>5858</v>
      </c>
      <c r="T69" s="231"/>
      <c r="U69" s="231"/>
      <c r="V69" s="231"/>
      <c r="W69" s="231"/>
    </row>
    <row r="70" spans="2:23" hidden="1" outlineLevel="1" x14ac:dyDescent="0.25">
      <c r="O70" s="247">
        <v>39804</v>
      </c>
      <c r="P70" s="248" t="s">
        <v>5149</v>
      </c>
      <c r="Q70" s="256" t="s">
        <v>2243</v>
      </c>
      <c r="R70" s="231"/>
      <c r="S70" s="242" t="s">
        <v>5858</v>
      </c>
      <c r="T70" s="231"/>
      <c r="U70" s="231"/>
      <c r="V70" s="231"/>
      <c r="W70" s="231"/>
    </row>
    <row r="71" spans="2:23" hidden="1" outlineLevel="1" x14ac:dyDescent="0.25">
      <c r="H71" s="37">
        <v>3360</v>
      </c>
      <c r="L71" s="6" t="s">
        <v>295</v>
      </c>
      <c r="O71" s="231"/>
      <c r="P71" s="245" t="s">
        <v>2393</v>
      </c>
      <c r="Q71" s="252" t="s">
        <v>5152</v>
      </c>
      <c r="R71" s="231"/>
      <c r="S71" s="242" t="s">
        <v>5858</v>
      </c>
      <c r="T71" s="231"/>
      <c r="U71" s="231"/>
      <c r="V71" s="231"/>
      <c r="W71" s="231"/>
    </row>
    <row r="72" spans="2:23" hidden="1" outlineLevel="1" x14ac:dyDescent="0.25">
      <c r="H72" s="37">
        <v>3900</v>
      </c>
      <c r="K72" s="6" t="s">
        <v>708</v>
      </c>
      <c r="O72" s="231"/>
      <c r="P72" s="243" t="s">
        <v>2394</v>
      </c>
      <c r="Q72" s="253" t="s">
        <v>2122</v>
      </c>
      <c r="R72" s="231"/>
      <c r="S72" s="242" t="s">
        <v>5858</v>
      </c>
      <c r="T72" s="231"/>
      <c r="U72" s="231"/>
      <c r="V72" s="231"/>
      <c r="W72" s="231"/>
    </row>
    <row r="73" spans="2:23" hidden="1" outlineLevel="1" x14ac:dyDescent="0.25">
      <c r="H73" s="37">
        <v>3910</v>
      </c>
      <c r="L73" s="6" t="s">
        <v>2075</v>
      </c>
      <c r="O73" s="231"/>
      <c r="P73" s="243" t="s">
        <v>2395</v>
      </c>
      <c r="Q73" s="253" t="s">
        <v>2625</v>
      </c>
      <c r="R73" s="231"/>
      <c r="S73" s="242" t="s">
        <v>5858</v>
      </c>
      <c r="T73" s="231"/>
      <c r="U73" s="231"/>
      <c r="V73" s="231"/>
      <c r="W73" s="231"/>
    </row>
    <row r="74" spans="2:23" hidden="1" outlineLevel="1" x14ac:dyDescent="0.25">
      <c r="H74" s="37">
        <v>3920</v>
      </c>
      <c r="L74" s="6" t="s">
        <v>294</v>
      </c>
      <c r="O74" s="231"/>
      <c r="P74" s="243" t="s">
        <v>2396</v>
      </c>
      <c r="Q74" s="253" t="s">
        <v>2125</v>
      </c>
      <c r="R74" s="231"/>
      <c r="S74" s="242" t="s">
        <v>5858</v>
      </c>
      <c r="T74" s="231"/>
      <c r="U74" s="231"/>
      <c r="V74" s="231"/>
      <c r="W74" s="231"/>
    </row>
    <row r="75" spans="2:23" hidden="1" outlineLevel="1" x14ac:dyDescent="0.25">
      <c r="H75" s="37">
        <v>3930</v>
      </c>
      <c r="L75" s="6" t="s">
        <v>2067</v>
      </c>
      <c r="O75" s="231"/>
      <c r="P75" s="243" t="s">
        <v>2397</v>
      </c>
      <c r="Q75" s="253" t="s">
        <v>5146</v>
      </c>
      <c r="R75" s="231"/>
      <c r="S75" s="242" t="s">
        <v>5858</v>
      </c>
      <c r="T75" s="231"/>
      <c r="U75" s="231"/>
      <c r="V75" s="231"/>
      <c r="W75" s="231"/>
    </row>
    <row r="76" spans="2:23" hidden="1" outlineLevel="1" x14ac:dyDescent="0.25">
      <c r="O76" s="247">
        <v>39804</v>
      </c>
      <c r="P76" s="248" t="s">
        <v>5147</v>
      </c>
      <c r="Q76" s="256" t="s">
        <v>5148</v>
      </c>
      <c r="R76" s="231"/>
      <c r="S76" s="242" t="s">
        <v>5858</v>
      </c>
      <c r="T76" s="231"/>
      <c r="U76" s="231"/>
      <c r="V76" s="231"/>
      <c r="W76" s="231"/>
    </row>
    <row r="77" spans="2:23" hidden="1" outlineLevel="1" x14ac:dyDescent="0.25">
      <c r="O77" s="247">
        <v>39804</v>
      </c>
      <c r="P77" s="248" t="s">
        <v>5150</v>
      </c>
      <c r="Q77" s="256" t="s">
        <v>5151</v>
      </c>
      <c r="R77" s="231"/>
      <c r="S77" s="242" t="s">
        <v>5858</v>
      </c>
      <c r="T77" s="231"/>
      <c r="U77" s="231"/>
      <c r="V77" s="231"/>
      <c r="W77" s="231"/>
    </row>
    <row r="78" spans="2:23" hidden="1" outlineLevel="1" x14ac:dyDescent="0.25">
      <c r="H78" s="37">
        <v>3990</v>
      </c>
      <c r="L78" s="6" t="s">
        <v>708</v>
      </c>
      <c r="O78" s="231"/>
      <c r="P78" s="243" t="s">
        <v>2398</v>
      </c>
      <c r="Q78" s="253" t="s">
        <v>2626</v>
      </c>
      <c r="R78" s="231"/>
      <c r="S78" s="242" t="s">
        <v>5858</v>
      </c>
      <c r="T78" s="231"/>
      <c r="U78" s="231"/>
      <c r="V78" s="231"/>
      <c r="W78" s="231"/>
    </row>
    <row r="79" spans="2:23" hidden="1" outlineLevel="1" x14ac:dyDescent="0.25">
      <c r="H79" s="37">
        <v>5000</v>
      </c>
      <c r="J79" s="6" t="s">
        <v>2070</v>
      </c>
      <c r="O79" s="231"/>
      <c r="P79" s="245" t="s">
        <v>2399</v>
      </c>
      <c r="Q79" s="252" t="s">
        <v>2627</v>
      </c>
      <c r="R79" s="231"/>
      <c r="S79" s="242" t="s">
        <v>5858</v>
      </c>
      <c r="T79" s="231"/>
      <c r="U79" s="231"/>
      <c r="V79" s="231"/>
      <c r="W79" s="231"/>
    </row>
    <row r="80" spans="2:23" hidden="1" outlineLevel="1" x14ac:dyDescent="0.25">
      <c r="H80" s="37">
        <v>5010</v>
      </c>
      <c r="K80" s="6" t="s">
        <v>1450</v>
      </c>
      <c r="O80" s="231"/>
      <c r="P80" s="243" t="s">
        <v>2400</v>
      </c>
      <c r="Q80" s="253" t="s">
        <v>2628</v>
      </c>
      <c r="R80" s="231"/>
      <c r="S80" s="242" t="s">
        <v>5858</v>
      </c>
      <c r="T80" s="231"/>
      <c r="U80" s="231"/>
      <c r="V80" s="231"/>
      <c r="W80" s="231"/>
    </row>
    <row r="81" spans="8:23" hidden="1" outlineLevel="1" x14ac:dyDescent="0.25">
      <c r="H81" s="37">
        <v>5020</v>
      </c>
      <c r="K81" s="6" t="s">
        <v>2071</v>
      </c>
      <c r="O81" s="231"/>
      <c r="P81" s="243" t="s">
        <v>2401</v>
      </c>
      <c r="Q81" s="253" t="s">
        <v>2629</v>
      </c>
      <c r="R81" s="231"/>
      <c r="S81" s="242" t="s">
        <v>5858</v>
      </c>
      <c r="T81" s="231"/>
      <c r="U81" s="231"/>
      <c r="V81" s="231"/>
      <c r="W81" s="231"/>
    </row>
    <row r="82" spans="8:23" hidden="1" outlineLevel="1" x14ac:dyDescent="0.25">
      <c r="H82" s="37">
        <v>5040</v>
      </c>
      <c r="K82" s="6" t="s">
        <v>2123</v>
      </c>
      <c r="O82" s="231"/>
      <c r="P82" s="243" t="s">
        <v>2402</v>
      </c>
      <c r="Q82" s="253" t="s">
        <v>2630</v>
      </c>
      <c r="R82" s="231"/>
      <c r="S82" s="242" t="s">
        <v>5858</v>
      </c>
      <c r="T82" s="231"/>
      <c r="U82" s="231"/>
      <c r="V82" s="231"/>
      <c r="W82" s="231"/>
    </row>
    <row r="83" spans="8:23" hidden="1" outlineLevel="1" x14ac:dyDescent="0.25">
      <c r="H83" s="37">
        <v>5041</v>
      </c>
      <c r="L83" s="6" t="s">
        <v>2126</v>
      </c>
      <c r="O83" s="231"/>
      <c r="P83" s="243" t="s">
        <v>2403</v>
      </c>
      <c r="Q83" s="253" t="s">
        <v>5143</v>
      </c>
      <c r="R83" s="231"/>
      <c r="S83" s="242" t="s">
        <v>5858</v>
      </c>
      <c r="T83" s="231"/>
      <c r="U83" s="231"/>
      <c r="V83" s="231"/>
      <c r="W83" s="231"/>
    </row>
    <row r="84" spans="8:23" hidden="1" outlineLevel="1" x14ac:dyDescent="0.25">
      <c r="H84" s="37">
        <v>5042</v>
      </c>
      <c r="L84" s="6" t="s">
        <v>2129</v>
      </c>
      <c r="O84" s="231"/>
      <c r="P84" s="243" t="s">
        <v>2404</v>
      </c>
      <c r="Q84" s="253" t="s">
        <v>2631</v>
      </c>
      <c r="R84" s="231"/>
      <c r="S84" s="242" t="s">
        <v>5858</v>
      </c>
      <c r="T84" s="231"/>
      <c r="U84" s="231"/>
      <c r="V84" s="231"/>
      <c r="W84" s="231"/>
    </row>
    <row r="85" spans="8:23" ht="14.25" hidden="1" customHeight="1" outlineLevel="1" x14ac:dyDescent="0.25">
      <c r="H85" s="37">
        <v>5043</v>
      </c>
      <c r="L85" s="6" t="s">
        <v>2134</v>
      </c>
      <c r="O85" s="231"/>
      <c r="P85" s="243" t="s">
        <v>2405</v>
      </c>
      <c r="Q85" s="253" t="s">
        <v>3774</v>
      </c>
      <c r="R85" s="231"/>
      <c r="S85" s="242" t="s">
        <v>5858</v>
      </c>
      <c r="T85" s="231"/>
      <c r="U85" s="231"/>
      <c r="V85" s="231"/>
      <c r="W85" s="231"/>
    </row>
    <row r="86" spans="8:23" ht="14.25" customHeight="1" collapsed="1" x14ac:dyDescent="0.25">
      <c r="O86" s="231"/>
      <c r="P86" s="245" t="s">
        <v>2406</v>
      </c>
      <c r="Q86" s="246" t="s">
        <v>5462</v>
      </c>
      <c r="R86" s="231"/>
      <c r="S86" s="242" t="s">
        <v>5858</v>
      </c>
      <c r="T86" s="231"/>
      <c r="U86" s="231"/>
      <c r="V86" s="231"/>
      <c r="W86" s="231"/>
    </row>
    <row r="87" spans="8:23" s="83" customFormat="1" ht="14.25" hidden="1" customHeight="1" outlineLevel="1" x14ac:dyDescent="0.25">
      <c r="H87" s="84"/>
      <c r="O87" s="231"/>
      <c r="P87" s="248" t="s">
        <v>4947</v>
      </c>
      <c r="Q87" s="249" t="s">
        <v>4948</v>
      </c>
      <c r="R87" s="231"/>
      <c r="S87" s="242" t="s">
        <v>5858</v>
      </c>
      <c r="T87" s="231"/>
      <c r="U87" s="231"/>
      <c r="V87" s="231"/>
      <c r="W87" s="231"/>
    </row>
    <row r="88" spans="8:23" s="83" customFormat="1" ht="14.25" hidden="1" customHeight="1" outlineLevel="1" x14ac:dyDescent="0.25">
      <c r="H88" s="84"/>
      <c r="O88" s="231"/>
      <c r="P88" s="248" t="s">
        <v>4949</v>
      </c>
      <c r="Q88" s="249" t="s">
        <v>4950</v>
      </c>
      <c r="R88" s="231"/>
      <c r="S88" s="242" t="s">
        <v>5858</v>
      </c>
      <c r="T88" s="231"/>
      <c r="U88" s="231"/>
      <c r="V88" s="231"/>
      <c r="W88" s="231"/>
    </row>
    <row r="89" spans="8:23" ht="14.25" hidden="1" customHeight="1" outlineLevel="1" x14ac:dyDescent="0.25">
      <c r="O89" s="231"/>
      <c r="P89" s="243" t="s">
        <v>2407</v>
      </c>
      <c r="Q89" s="244" t="s">
        <v>5463</v>
      </c>
      <c r="R89" s="231"/>
      <c r="S89" s="242" t="s">
        <v>5858</v>
      </c>
      <c r="T89" s="231"/>
      <c r="U89" s="231"/>
      <c r="V89" s="231"/>
      <c r="W89" s="231"/>
    </row>
    <row r="90" spans="8:23" collapsed="1" x14ac:dyDescent="0.25">
      <c r="H90" s="37">
        <v>6010</v>
      </c>
      <c r="K90" s="6" t="s">
        <v>2073</v>
      </c>
      <c r="O90" s="231" t="s">
        <v>4966</v>
      </c>
      <c r="P90" s="245" t="s">
        <v>2408</v>
      </c>
      <c r="Q90" s="257" t="s">
        <v>3491</v>
      </c>
      <c r="R90" s="231"/>
      <c r="S90" s="242" t="s">
        <v>5858</v>
      </c>
      <c r="T90" s="231"/>
      <c r="U90" s="231"/>
      <c r="V90" s="231"/>
      <c r="W90" s="231"/>
    </row>
    <row r="91" spans="8:23" hidden="1" outlineLevel="1" x14ac:dyDescent="0.25">
      <c r="O91" s="107"/>
      <c r="P91" s="111" t="s">
        <v>2409</v>
      </c>
      <c r="Q91" s="112" t="s">
        <v>5114</v>
      </c>
      <c r="R91" s="107"/>
      <c r="S91" s="108" t="s">
        <v>5858</v>
      </c>
      <c r="T91" s="107"/>
      <c r="U91" s="107"/>
      <c r="V91" s="107"/>
      <c r="W91" s="107"/>
    </row>
    <row r="92" spans="8:23" hidden="1" outlineLevel="1" x14ac:dyDescent="0.25">
      <c r="H92" s="37">
        <v>9000</v>
      </c>
      <c r="I92" s="6" t="s">
        <v>2072</v>
      </c>
      <c r="O92" s="107"/>
      <c r="P92" s="109" t="s">
        <v>2410</v>
      </c>
      <c r="Q92" s="110" t="s">
        <v>2634</v>
      </c>
      <c r="R92" s="107"/>
      <c r="S92" s="108" t="s">
        <v>5858</v>
      </c>
      <c r="T92" s="107"/>
      <c r="U92" s="107"/>
      <c r="V92" s="107"/>
      <c r="W92" s="107"/>
    </row>
    <row r="93" spans="8:23" hidden="1" outlineLevel="1" x14ac:dyDescent="0.25">
      <c r="H93" s="37">
        <v>9300</v>
      </c>
      <c r="J93" s="6" t="s">
        <v>2104</v>
      </c>
      <c r="O93" s="107"/>
      <c r="P93" s="109" t="s">
        <v>2411</v>
      </c>
      <c r="Q93" s="110" t="s">
        <v>2636</v>
      </c>
      <c r="R93" s="107"/>
      <c r="S93" s="108" t="s">
        <v>5858</v>
      </c>
      <c r="T93" s="107"/>
      <c r="U93" s="107"/>
      <c r="V93" s="107"/>
      <c r="W93" s="107"/>
    </row>
    <row r="94" spans="8:23" hidden="1" outlineLevel="1" x14ac:dyDescent="0.25">
      <c r="H94" s="37">
        <v>9100</v>
      </c>
      <c r="J94" s="6" t="s">
        <v>2102</v>
      </c>
      <c r="O94" s="107"/>
      <c r="P94" s="109" t="s">
        <v>2412</v>
      </c>
      <c r="Q94" s="110" t="s">
        <v>2635</v>
      </c>
      <c r="R94" s="107"/>
      <c r="S94" s="108" t="s">
        <v>5858</v>
      </c>
      <c r="T94" s="107"/>
      <c r="U94" s="107"/>
      <c r="V94" s="107"/>
      <c r="W94" s="107"/>
    </row>
    <row r="95" spans="8:23" hidden="1" outlineLevel="1" x14ac:dyDescent="0.25">
      <c r="H95" s="37">
        <v>9400</v>
      </c>
      <c r="J95" s="6" t="s">
        <v>578</v>
      </c>
      <c r="O95" s="107"/>
      <c r="P95" s="109" t="s">
        <v>2413</v>
      </c>
      <c r="Q95" s="110" t="s">
        <v>954</v>
      </c>
      <c r="R95" s="107"/>
      <c r="S95" s="108" t="s">
        <v>5858</v>
      </c>
      <c r="T95" s="107"/>
      <c r="U95" s="107"/>
      <c r="V95" s="107"/>
      <c r="W95" s="107"/>
    </row>
    <row r="96" spans="8:23" hidden="1" outlineLevel="1" x14ac:dyDescent="0.25">
      <c r="O96" s="113">
        <v>39804</v>
      </c>
      <c r="P96" s="111" t="s">
        <v>5129</v>
      </c>
      <c r="Q96" s="112" t="s">
        <v>5127</v>
      </c>
      <c r="R96" s="107"/>
      <c r="S96" s="108" t="s">
        <v>5858</v>
      </c>
      <c r="T96" s="107"/>
      <c r="U96" s="107"/>
      <c r="V96" s="107"/>
      <c r="W96" s="107"/>
    </row>
    <row r="97" spans="8:23" hidden="1" outlineLevel="1" x14ac:dyDescent="0.25">
      <c r="O97" s="113">
        <v>39804</v>
      </c>
      <c r="P97" s="114" t="s">
        <v>5130</v>
      </c>
      <c r="Q97" s="115" t="s">
        <v>5136</v>
      </c>
      <c r="R97" s="107"/>
      <c r="S97" s="108" t="s">
        <v>5858</v>
      </c>
      <c r="T97" s="107"/>
      <c r="U97" s="107"/>
      <c r="V97" s="107"/>
      <c r="W97" s="107"/>
    </row>
    <row r="98" spans="8:23" hidden="1" outlineLevel="1" x14ac:dyDescent="0.25">
      <c r="O98" s="113">
        <v>39804</v>
      </c>
      <c r="P98" s="114" t="s">
        <v>5132</v>
      </c>
      <c r="Q98" s="115" t="s">
        <v>5135</v>
      </c>
      <c r="R98" s="107"/>
      <c r="S98" s="108" t="s">
        <v>5858</v>
      </c>
      <c r="T98" s="107"/>
      <c r="U98" s="107"/>
      <c r="V98" s="107"/>
      <c r="W98" s="107"/>
    </row>
    <row r="99" spans="8:23" hidden="1" outlineLevel="1" x14ac:dyDescent="0.25">
      <c r="O99" s="113">
        <v>39804</v>
      </c>
      <c r="P99" s="114" t="s">
        <v>5131</v>
      </c>
      <c r="Q99" s="115" t="s">
        <v>5134</v>
      </c>
      <c r="R99" s="107"/>
      <c r="S99" s="108" t="s">
        <v>5858</v>
      </c>
      <c r="T99" s="107"/>
      <c r="U99" s="107"/>
      <c r="V99" s="107"/>
      <c r="W99" s="107"/>
    </row>
    <row r="100" spans="8:23" hidden="1" outlineLevel="1" x14ac:dyDescent="0.25">
      <c r="O100" s="113">
        <v>39805</v>
      </c>
      <c r="P100" s="114" t="s">
        <v>5137</v>
      </c>
      <c r="Q100" s="115" t="s">
        <v>5138</v>
      </c>
      <c r="R100" s="107"/>
      <c r="S100" s="108" t="s">
        <v>5858</v>
      </c>
      <c r="T100" s="107"/>
      <c r="U100" s="107"/>
      <c r="V100" s="107"/>
      <c r="W100" s="107"/>
    </row>
    <row r="101" spans="8:23" hidden="1" outlineLevel="1" x14ac:dyDescent="0.25">
      <c r="O101" s="107"/>
      <c r="P101" s="111" t="s">
        <v>2414</v>
      </c>
      <c r="Q101" s="112" t="s">
        <v>3130</v>
      </c>
      <c r="R101" s="107"/>
      <c r="S101" s="108" t="s">
        <v>5858</v>
      </c>
      <c r="T101" s="107"/>
      <c r="U101" s="107"/>
      <c r="V101" s="107"/>
      <c r="W101" s="107"/>
    </row>
    <row r="102" spans="8:23" hidden="1" outlineLevel="1" x14ac:dyDescent="0.25">
      <c r="O102" s="107"/>
      <c r="P102" s="109" t="s">
        <v>2415</v>
      </c>
      <c r="Q102" s="110" t="s">
        <v>3</v>
      </c>
      <c r="R102" s="107"/>
      <c r="S102" s="108" t="s">
        <v>5858</v>
      </c>
      <c r="T102" s="107"/>
      <c r="U102" s="107"/>
      <c r="V102" s="107"/>
      <c r="W102" s="107"/>
    </row>
    <row r="103" spans="8:23" hidden="1" outlineLevel="1" x14ac:dyDescent="0.25">
      <c r="O103" s="107"/>
      <c r="P103" s="109" t="s">
        <v>2416</v>
      </c>
      <c r="Q103" s="110" t="s">
        <v>4</v>
      </c>
      <c r="R103" s="107"/>
      <c r="S103" s="108" t="s">
        <v>5858</v>
      </c>
      <c r="T103" s="107"/>
      <c r="U103" s="107"/>
      <c r="V103" s="107"/>
      <c r="W103" s="107"/>
    </row>
    <row r="104" spans="8:23" hidden="1" outlineLevel="1" x14ac:dyDescent="0.25">
      <c r="O104" s="107"/>
      <c r="P104" s="109" t="s">
        <v>2417</v>
      </c>
      <c r="Q104" s="110" t="s">
        <v>5</v>
      </c>
      <c r="R104" s="107"/>
      <c r="S104" s="108" t="s">
        <v>5858</v>
      </c>
      <c r="T104" s="107"/>
      <c r="U104" s="107"/>
      <c r="V104" s="107"/>
      <c r="W104" s="107"/>
    </row>
    <row r="105" spans="8:23" hidden="1" outlineLevel="1" x14ac:dyDescent="0.25">
      <c r="O105" s="107"/>
      <c r="P105" s="109" t="s">
        <v>2418</v>
      </c>
      <c r="Q105" s="110" t="s">
        <v>1</v>
      </c>
      <c r="R105" s="107"/>
      <c r="S105" s="108" t="s">
        <v>5858</v>
      </c>
      <c r="T105" s="107"/>
      <c r="U105" s="107"/>
      <c r="V105" s="107"/>
      <c r="W105" s="107"/>
    </row>
    <row r="106" spans="8:23" hidden="1" outlineLevel="1" x14ac:dyDescent="0.25">
      <c r="O106" s="107"/>
      <c r="P106" s="109" t="s">
        <v>2419</v>
      </c>
      <c r="Q106" s="110" t="s">
        <v>2</v>
      </c>
      <c r="R106" s="107"/>
      <c r="S106" s="108" t="s">
        <v>5858</v>
      </c>
      <c r="T106" s="107"/>
      <c r="U106" s="107"/>
      <c r="V106" s="107"/>
      <c r="W106" s="107"/>
    </row>
    <row r="107" spans="8:23" hidden="1" outlineLevel="1" x14ac:dyDescent="0.25">
      <c r="O107" s="107"/>
      <c r="P107" s="111" t="s">
        <v>2420</v>
      </c>
      <c r="Q107" s="112" t="s">
        <v>0</v>
      </c>
      <c r="R107" s="107"/>
      <c r="S107" s="108" t="s">
        <v>5858</v>
      </c>
      <c r="T107" s="107"/>
      <c r="U107" s="107"/>
      <c r="V107" s="107"/>
      <c r="W107" s="107"/>
    </row>
    <row r="108" spans="8:23" hidden="1" outlineLevel="1" x14ac:dyDescent="0.25">
      <c r="H108" s="37">
        <v>6020</v>
      </c>
      <c r="K108" s="6" t="s">
        <v>2101</v>
      </c>
      <c r="O108" s="107"/>
      <c r="P108" s="109" t="s">
        <v>2421</v>
      </c>
      <c r="Q108" s="110" t="s">
        <v>2633</v>
      </c>
      <c r="R108" s="107"/>
      <c r="S108" s="108" t="s">
        <v>5858</v>
      </c>
      <c r="T108" s="107"/>
      <c r="U108" s="107"/>
      <c r="V108" s="107"/>
      <c r="W108" s="107"/>
    </row>
    <row r="109" spans="8:23" hidden="1" outlineLevel="1" x14ac:dyDescent="0.25">
      <c r="H109" s="37">
        <v>9900</v>
      </c>
      <c r="J109" s="6" t="s">
        <v>2103</v>
      </c>
      <c r="O109" s="107"/>
      <c r="P109" s="109" t="s">
        <v>2422</v>
      </c>
      <c r="Q109" s="110" t="s">
        <v>955</v>
      </c>
      <c r="R109" s="107"/>
      <c r="S109" s="108" t="s">
        <v>5858</v>
      </c>
      <c r="T109" s="107"/>
      <c r="U109" s="107"/>
      <c r="V109" s="107"/>
      <c r="W109" s="107"/>
    </row>
    <row r="110" spans="8:23" hidden="1" outlineLevel="1" x14ac:dyDescent="0.25">
      <c r="O110" s="107"/>
      <c r="P110" s="109" t="s">
        <v>2423</v>
      </c>
      <c r="Q110" s="110" t="s">
        <v>2246</v>
      </c>
      <c r="R110" s="107"/>
      <c r="S110" s="108" t="s">
        <v>5858</v>
      </c>
      <c r="T110" s="107"/>
      <c r="U110" s="107"/>
      <c r="V110" s="107"/>
      <c r="W110" s="107"/>
    </row>
    <row r="111" spans="8:23" x14ac:dyDescent="0.25">
      <c r="O111" s="124"/>
      <c r="P111" s="125"/>
      <c r="Q111" s="230" t="s">
        <v>7396</v>
      </c>
      <c r="R111" s="124"/>
      <c r="S111" s="82"/>
      <c r="T111" s="124"/>
      <c r="U111" s="124"/>
      <c r="V111" s="124"/>
      <c r="W111" s="124"/>
    </row>
    <row r="112" spans="8:23" x14ac:dyDescent="0.25">
      <c r="P112" s="399" t="s">
        <v>7309</v>
      </c>
      <c r="Q112" s="400" t="s">
        <v>7310</v>
      </c>
    </row>
    <row r="113" spans="16:20" x14ac:dyDescent="0.25">
      <c r="P113" s="50" t="s">
        <v>6109</v>
      </c>
      <c r="Q113" s="123" t="s">
        <v>7311</v>
      </c>
    </row>
    <row r="114" spans="16:20" x14ac:dyDescent="0.25">
      <c r="P114" s="50" t="s">
        <v>6110</v>
      </c>
      <c r="Q114" s="123" t="s">
        <v>4015</v>
      </c>
    </row>
    <row r="115" spans="16:20" x14ac:dyDescent="0.25">
      <c r="P115" s="50" t="s">
        <v>6111</v>
      </c>
      <c r="Q115" s="123" t="s">
        <v>6112</v>
      </c>
    </row>
    <row r="116" spans="16:20" x14ac:dyDescent="0.25">
      <c r="P116" s="50" t="s">
        <v>7395</v>
      </c>
      <c r="Q116" s="123" t="s">
        <v>7399</v>
      </c>
      <c r="S116" s="123" t="s">
        <v>7398</v>
      </c>
    </row>
    <row r="117" spans="16:20" x14ac:dyDescent="0.25">
      <c r="P117" s="50" t="s">
        <v>7456</v>
      </c>
      <c r="Q117" s="123" t="s">
        <v>7457</v>
      </c>
      <c r="T117" s="6" t="s">
        <v>7458</v>
      </c>
    </row>
  </sheetData>
  <phoneticPr fontId="6" type="noConversion"/>
  <pageMargins left="0.25" right="0.25" top="0.62" bottom="0.6" header="0.17" footer="0.16"/>
  <pageSetup scale="90" orientation="portrait" r:id="rId1"/>
  <headerFooter alignWithMargins="0">
    <oddFooter xml:space="preserve">&amp;L&amp;D &amp;T&amp;R&amp;Z&amp;F
&amp;A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50"/>
  <sheetViews>
    <sheetView topLeftCell="A48" workbookViewId="0">
      <selection activeCell="B67" sqref="B67"/>
    </sheetView>
  </sheetViews>
  <sheetFormatPr defaultRowHeight="13.5" x14ac:dyDescent="0.25"/>
  <cols>
    <col min="1" max="1" width="9.140625" style="2"/>
    <col min="2" max="2" width="16" style="2" customWidth="1"/>
    <col min="3" max="16384" width="9.140625" style="2"/>
  </cols>
  <sheetData>
    <row r="1" spans="1:2" x14ac:dyDescent="0.25">
      <c r="A1" s="2">
        <v>1</v>
      </c>
      <c r="B1" s="2" t="s">
        <v>4603</v>
      </c>
    </row>
    <row r="2" spans="1:2" x14ac:dyDescent="0.25">
      <c r="A2" s="2">
        <v>2</v>
      </c>
      <c r="B2" s="2" t="s">
        <v>4604</v>
      </c>
    </row>
    <row r="3" spans="1:2" x14ac:dyDescent="0.25">
      <c r="A3" s="2">
        <v>3</v>
      </c>
      <c r="B3" s="2" t="s">
        <v>4605</v>
      </c>
    </row>
    <row r="4" spans="1:2" x14ac:dyDescent="0.25">
      <c r="A4" s="2">
        <v>4</v>
      </c>
      <c r="B4" s="2" t="s">
        <v>4606</v>
      </c>
    </row>
    <row r="5" spans="1:2" x14ac:dyDescent="0.25">
      <c r="A5" s="2">
        <v>5</v>
      </c>
      <c r="B5" s="2" t="s">
        <v>4607</v>
      </c>
    </row>
    <row r="6" spans="1:2" x14ac:dyDescent="0.25">
      <c r="A6" s="2">
        <v>6</v>
      </c>
      <c r="B6" s="2" t="s">
        <v>4608</v>
      </c>
    </row>
    <row r="7" spans="1:2" x14ac:dyDescent="0.25">
      <c r="A7" s="2">
        <v>7</v>
      </c>
      <c r="B7" s="2" t="s">
        <v>4609</v>
      </c>
    </row>
    <row r="8" spans="1:2" x14ac:dyDescent="0.25">
      <c r="A8" s="2">
        <v>8</v>
      </c>
      <c r="B8" s="2" t="s">
        <v>4610</v>
      </c>
    </row>
    <row r="9" spans="1:2" x14ac:dyDescent="0.25">
      <c r="A9" s="2">
        <v>9</v>
      </c>
      <c r="B9" s="2" t="s">
        <v>4611</v>
      </c>
    </row>
    <row r="10" spans="1:2" x14ac:dyDescent="0.25">
      <c r="A10" s="2">
        <v>10</v>
      </c>
      <c r="B10" s="2" t="s">
        <v>4612</v>
      </c>
    </row>
    <row r="11" spans="1:2" x14ac:dyDescent="0.25">
      <c r="A11" s="2">
        <v>11</v>
      </c>
      <c r="B11" s="2" t="s">
        <v>4613</v>
      </c>
    </row>
    <row r="12" spans="1:2" x14ac:dyDescent="0.25">
      <c r="A12" s="2">
        <v>12</v>
      </c>
      <c r="B12" s="2" t="s">
        <v>4614</v>
      </c>
    </row>
    <row r="13" spans="1:2" x14ac:dyDescent="0.25">
      <c r="A13" s="2">
        <v>13</v>
      </c>
      <c r="B13" s="2" t="s">
        <v>4615</v>
      </c>
    </row>
    <row r="14" spans="1:2" x14ac:dyDescent="0.25">
      <c r="A14" s="2">
        <v>14</v>
      </c>
      <c r="B14" s="2" t="s">
        <v>4616</v>
      </c>
    </row>
    <row r="15" spans="1:2" x14ac:dyDescent="0.25">
      <c r="A15" s="2">
        <v>15</v>
      </c>
      <c r="B15" s="2" t="s">
        <v>4617</v>
      </c>
    </row>
    <row r="16" spans="1:2" x14ac:dyDescent="0.25">
      <c r="A16" s="2">
        <v>16</v>
      </c>
      <c r="B16" s="2" t="s">
        <v>4618</v>
      </c>
    </row>
    <row r="17" spans="1:2" x14ac:dyDescent="0.25">
      <c r="A17" s="2">
        <v>17</v>
      </c>
      <c r="B17" s="2" t="s">
        <v>4619</v>
      </c>
    </row>
    <row r="18" spans="1:2" x14ac:dyDescent="0.25">
      <c r="A18" s="2">
        <v>18</v>
      </c>
      <c r="B18" s="2" t="s">
        <v>4620</v>
      </c>
    </row>
    <row r="19" spans="1:2" x14ac:dyDescent="0.25">
      <c r="A19" s="2">
        <v>19</v>
      </c>
      <c r="B19" s="2" t="s">
        <v>4621</v>
      </c>
    </row>
    <row r="20" spans="1:2" x14ac:dyDescent="0.25">
      <c r="A20" s="2">
        <v>20</v>
      </c>
      <c r="B20" s="2" t="s">
        <v>4622</v>
      </c>
    </row>
    <row r="21" spans="1:2" x14ac:dyDescent="0.25">
      <c r="A21" s="2">
        <v>21</v>
      </c>
      <c r="B21" s="2" t="s">
        <v>4623</v>
      </c>
    </row>
    <row r="22" spans="1:2" x14ac:dyDescent="0.25">
      <c r="A22" s="2">
        <v>22</v>
      </c>
      <c r="B22" s="2" t="s">
        <v>4624</v>
      </c>
    </row>
    <row r="23" spans="1:2" x14ac:dyDescent="0.25">
      <c r="A23" s="2">
        <v>23</v>
      </c>
      <c r="B23" s="2" t="s">
        <v>4625</v>
      </c>
    </row>
    <row r="24" spans="1:2" x14ac:dyDescent="0.25">
      <c r="A24" s="2">
        <v>24</v>
      </c>
      <c r="B24" s="2" t="s">
        <v>4626</v>
      </c>
    </row>
    <row r="25" spans="1:2" x14ac:dyDescent="0.25">
      <c r="A25" s="2">
        <v>25</v>
      </c>
      <c r="B25" s="2" t="s">
        <v>4627</v>
      </c>
    </row>
    <row r="26" spans="1:2" x14ac:dyDescent="0.25">
      <c r="A26" s="2">
        <v>26</v>
      </c>
      <c r="B26" s="2" t="s">
        <v>4628</v>
      </c>
    </row>
    <row r="27" spans="1:2" x14ac:dyDescent="0.25">
      <c r="A27" s="2">
        <v>27</v>
      </c>
      <c r="B27" s="2" t="s">
        <v>4629</v>
      </c>
    </row>
    <row r="28" spans="1:2" x14ac:dyDescent="0.25">
      <c r="A28" s="2">
        <v>28</v>
      </c>
      <c r="B28" s="2" t="s">
        <v>4630</v>
      </c>
    </row>
    <row r="29" spans="1:2" x14ac:dyDescent="0.25">
      <c r="A29" s="2">
        <v>29</v>
      </c>
      <c r="B29" s="2" t="s">
        <v>2156</v>
      </c>
    </row>
    <row r="30" spans="1:2" x14ac:dyDescent="0.25">
      <c r="A30" s="2">
        <v>30</v>
      </c>
      <c r="B30" s="2" t="s">
        <v>2157</v>
      </c>
    </row>
    <row r="31" spans="1:2" x14ac:dyDescent="0.25">
      <c r="A31" s="2">
        <v>31</v>
      </c>
      <c r="B31" s="2" t="s">
        <v>2158</v>
      </c>
    </row>
    <row r="32" spans="1:2" x14ac:dyDescent="0.25">
      <c r="A32" s="2">
        <v>32</v>
      </c>
      <c r="B32" s="2" t="s">
        <v>2159</v>
      </c>
    </row>
    <row r="33" spans="1:2" x14ac:dyDescent="0.25">
      <c r="A33" s="2">
        <v>33</v>
      </c>
      <c r="B33" s="2" t="s">
        <v>2160</v>
      </c>
    </row>
    <row r="34" spans="1:2" x14ac:dyDescent="0.25">
      <c r="A34" s="2">
        <v>34</v>
      </c>
      <c r="B34" s="2" t="s">
        <v>2161</v>
      </c>
    </row>
    <row r="35" spans="1:2" x14ac:dyDescent="0.25">
      <c r="A35" s="2">
        <v>35</v>
      </c>
      <c r="B35" s="2" t="s">
        <v>2162</v>
      </c>
    </row>
    <row r="36" spans="1:2" x14ac:dyDescent="0.25">
      <c r="A36" s="2">
        <v>36</v>
      </c>
      <c r="B36" s="2" t="s">
        <v>2163</v>
      </c>
    </row>
    <row r="37" spans="1:2" x14ac:dyDescent="0.25">
      <c r="A37" s="2">
        <v>37</v>
      </c>
      <c r="B37" s="2" t="s">
        <v>2164</v>
      </c>
    </row>
    <row r="38" spans="1:2" x14ac:dyDescent="0.25">
      <c r="A38" s="2">
        <v>38</v>
      </c>
      <c r="B38" s="2" t="s">
        <v>2165</v>
      </c>
    </row>
    <row r="39" spans="1:2" x14ac:dyDescent="0.25">
      <c r="A39" s="2">
        <v>39</v>
      </c>
      <c r="B39" s="2" t="s">
        <v>2166</v>
      </c>
    </row>
    <row r="40" spans="1:2" x14ac:dyDescent="0.25">
      <c r="A40" s="2">
        <v>40</v>
      </c>
      <c r="B40" s="2" t="s">
        <v>2167</v>
      </c>
    </row>
    <row r="41" spans="1:2" x14ac:dyDescent="0.25">
      <c r="A41" s="2">
        <v>41</v>
      </c>
      <c r="B41" s="2" t="s">
        <v>2168</v>
      </c>
    </row>
    <row r="42" spans="1:2" x14ac:dyDescent="0.25">
      <c r="A42" s="2">
        <v>42</v>
      </c>
      <c r="B42" s="2" t="s">
        <v>2169</v>
      </c>
    </row>
    <row r="43" spans="1:2" x14ac:dyDescent="0.25">
      <c r="A43" s="2">
        <v>43</v>
      </c>
      <c r="B43" s="2" t="s">
        <v>2170</v>
      </c>
    </row>
    <row r="44" spans="1:2" x14ac:dyDescent="0.25">
      <c r="A44" s="2">
        <v>44</v>
      </c>
      <c r="B44" s="2" t="s">
        <v>2171</v>
      </c>
    </row>
    <row r="45" spans="1:2" x14ac:dyDescent="0.25">
      <c r="A45" s="2">
        <v>45</v>
      </c>
      <c r="B45" s="2" t="s">
        <v>2172</v>
      </c>
    </row>
    <row r="46" spans="1:2" x14ac:dyDescent="0.25">
      <c r="A46" s="2">
        <v>46</v>
      </c>
      <c r="B46" s="2" t="s">
        <v>2173</v>
      </c>
    </row>
    <row r="47" spans="1:2" x14ac:dyDescent="0.25">
      <c r="A47" s="2">
        <v>47</v>
      </c>
      <c r="B47" s="2" t="s">
        <v>2174</v>
      </c>
    </row>
    <row r="48" spans="1:2" x14ac:dyDescent="0.25">
      <c r="A48" s="2">
        <v>48</v>
      </c>
      <c r="B48" s="2" t="s">
        <v>2175</v>
      </c>
    </row>
    <row r="49" spans="1:2" x14ac:dyDescent="0.25">
      <c r="A49" s="2">
        <v>49</v>
      </c>
      <c r="B49" s="2" t="s">
        <v>2176</v>
      </c>
    </row>
    <row r="50" spans="1:2" x14ac:dyDescent="0.25">
      <c r="A50" s="2">
        <v>50</v>
      </c>
      <c r="B50" s="2" t="s">
        <v>2177</v>
      </c>
    </row>
  </sheetData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50"/>
    <pageSetUpPr fitToPage="1"/>
  </sheetPr>
  <dimension ref="A1:AE65"/>
  <sheetViews>
    <sheetView topLeftCell="G1" workbookViewId="0">
      <selection activeCell="H22" sqref="H22"/>
    </sheetView>
  </sheetViews>
  <sheetFormatPr defaultRowHeight="13.5" x14ac:dyDescent="0.25"/>
  <cols>
    <col min="1" max="1" width="16.5703125" style="2" hidden="1" customWidth="1"/>
    <col min="2" max="6" width="0" style="2" hidden="1" customWidth="1"/>
    <col min="7" max="7" width="9.140625" style="59"/>
    <col min="8" max="8" width="18.42578125" style="2" bestFit="1" customWidth="1"/>
    <col min="9" max="11" width="9.140625" style="2"/>
    <col min="12" max="12" width="9.140625" style="54"/>
    <col min="13" max="13" width="22" style="2" customWidth="1"/>
    <col min="14" max="14" width="12.140625" style="2" bestFit="1" customWidth="1"/>
    <col min="15" max="17" width="9.140625" style="2"/>
    <col min="18" max="18" width="14" style="2" customWidth="1"/>
    <col min="19" max="19" width="35" style="2" customWidth="1"/>
    <col min="20" max="27" width="9.140625" style="2"/>
    <col min="28" max="28" width="17.42578125" style="154" bestFit="1" customWidth="1"/>
    <col min="29" max="30" width="9.140625" style="154"/>
    <col min="31" max="16384" width="9.140625" style="2"/>
  </cols>
  <sheetData>
    <row r="1" spans="1:31" ht="13.5" customHeight="1" x14ac:dyDescent="0.25">
      <c r="A1" s="1" t="s">
        <v>4580</v>
      </c>
      <c r="B1" s="1"/>
      <c r="C1" s="1" t="s">
        <v>4581</v>
      </c>
      <c r="G1" s="57" t="s">
        <v>2197</v>
      </c>
      <c r="I1" s="1" t="s">
        <v>7446</v>
      </c>
      <c r="L1" s="55" t="s">
        <v>2198</v>
      </c>
      <c r="N1" s="121" t="s">
        <v>5972</v>
      </c>
      <c r="R1" s="41" t="s">
        <v>7406</v>
      </c>
      <c r="AB1" s="156" t="s">
        <v>6345</v>
      </c>
      <c r="AC1" s="156" t="s">
        <v>6346</v>
      </c>
      <c r="AD1" s="156" t="s">
        <v>6347</v>
      </c>
      <c r="AE1" s="156" t="s">
        <v>6395</v>
      </c>
    </row>
    <row r="2" spans="1:31" x14ac:dyDescent="0.25">
      <c r="A2" s="2" t="s">
        <v>4582</v>
      </c>
      <c r="B2" s="3" t="s">
        <v>4583</v>
      </c>
      <c r="C2" s="2" t="s">
        <v>4584</v>
      </c>
      <c r="D2" s="4" t="s">
        <v>4585</v>
      </c>
      <c r="G2" s="61" t="s">
        <v>1568</v>
      </c>
      <c r="H2" s="41" t="s">
        <v>4807</v>
      </c>
      <c r="L2" s="56" t="s">
        <v>4806</v>
      </c>
      <c r="M2" s="41" t="s">
        <v>4807</v>
      </c>
      <c r="AB2" s="154" t="s">
        <v>4603</v>
      </c>
      <c r="AC2" s="155" t="s">
        <v>4586</v>
      </c>
      <c r="AD2" s="155">
        <v>1</v>
      </c>
      <c r="AE2" s="157">
        <v>1</v>
      </c>
    </row>
    <row r="3" spans="1:31" x14ac:dyDescent="0.25">
      <c r="A3" s="2" t="s">
        <v>4586</v>
      </c>
      <c r="B3" s="3" t="s">
        <v>4587</v>
      </c>
      <c r="C3" s="2" t="s">
        <v>4588</v>
      </c>
      <c r="D3" s="4" t="s">
        <v>4589</v>
      </c>
      <c r="G3" s="61" t="s">
        <v>4582</v>
      </c>
      <c r="H3" s="49" t="s">
        <v>2926</v>
      </c>
      <c r="I3" s="61" t="s">
        <v>1572</v>
      </c>
      <c r="L3" s="53" t="s">
        <v>2178</v>
      </c>
      <c r="M3" s="2" t="s">
        <v>1214</v>
      </c>
      <c r="R3" s="2" t="s">
        <v>4806</v>
      </c>
      <c r="AB3" s="154" t="s">
        <v>4604</v>
      </c>
      <c r="AC3" s="155" t="s">
        <v>6348</v>
      </c>
      <c r="AD3" s="155">
        <v>2</v>
      </c>
      <c r="AE3" s="2">
        <f>+AE2+1</f>
        <v>2</v>
      </c>
    </row>
    <row r="4" spans="1:31" x14ac:dyDescent="0.25">
      <c r="A4" s="2" t="s">
        <v>4590</v>
      </c>
      <c r="B4" s="3" t="s">
        <v>4591</v>
      </c>
      <c r="C4" s="2" t="s">
        <v>4592</v>
      </c>
      <c r="D4" s="4" t="s">
        <v>4593</v>
      </c>
      <c r="G4" s="58" t="s">
        <v>2178</v>
      </c>
      <c r="H4" s="42" t="s">
        <v>1215</v>
      </c>
      <c r="L4" s="56" t="s">
        <v>3402</v>
      </c>
      <c r="M4" s="41" t="s">
        <v>1310</v>
      </c>
      <c r="R4" s="42" t="s">
        <v>7409</v>
      </c>
      <c r="S4" s="2" t="s">
        <v>7407</v>
      </c>
      <c r="T4" s="2" t="s">
        <v>7408</v>
      </c>
      <c r="AB4" s="154" t="s">
        <v>4605</v>
      </c>
      <c r="AC4" s="155" t="s">
        <v>6349</v>
      </c>
      <c r="AD4" s="155">
        <v>4</v>
      </c>
      <c r="AE4" s="2">
        <f>+AE3+1</f>
        <v>3</v>
      </c>
    </row>
    <row r="5" spans="1:31" x14ac:dyDescent="0.25">
      <c r="A5" s="2" t="s">
        <v>4594</v>
      </c>
      <c r="B5" s="5">
        <v>42</v>
      </c>
      <c r="G5" s="58" t="s">
        <v>4216</v>
      </c>
      <c r="H5" s="42" t="s">
        <v>2837</v>
      </c>
      <c r="L5" s="53" t="s">
        <v>3778</v>
      </c>
      <c r="M5" s="42" t="s">
        <v>2932</v>
      </c>
      <c r="N5" s="2" t="s">
        <v>5973</v>
      </c>
      <c r="R5" s="403" t="s">
        <v>7410</v>
      </c>
      <c r="AB5" s="154" t="s">
        <v>4606</v>
      </c>
      <c r="AC5" s="155" t="s">
        <v>6350</v>
      </c>
      <c r="AD5" s="155">
        <v>5</v>
      </c>
      <c r="AE5" s="157">
        <f t="shared" ref="AE5:AE54" si="0">+AE4+1</f>
        <v>4</v>
      </c>
    </row>
    <row r="6" spans="1:31" x14ac:dyDescent="0.25">
      <c r="A6" s="2" t="s">
        <v>4595</v>
      </c>
      <c r="B6" s="5">
        <v>17</v>
      </c>
      <c r="G6" s="59" t="s">
        <v>4648</v>
      </c>
      <c r="H6" s="42" t="s">
        <v>6518</v>
      </c>
      <c r="I6" s="162"/>
      <c r="L6" s="53" t="s">
        <v>3777</v>
      </c>
      <c r="M6" s="42" t="s">
        <v>2931</v>
      </c>
      <c r="N6" s="2" t="s">
        <v>5974</v>
      </c>
      <c r="R6" s="404" t="s">
        <v>7411</v>
      </c>
      <c r="S6" s="2" t="s">
        <v>7430</v>
      </c>
      <c r="AB6" s="154" t="s">
        <v>4607</v>
      </c>
      <c r="AC6" s="155" t="s">
        <v>6351</v>
      </c>
      <c r="AD6" s="155">
        <v>6</v>
      </c>
      <c r="AE6" s="157">
        <f t="shared" si="0"/>
        <v>5</v>
      </c>
    </row>
    <row r="7" spans="1:31" x14ac:dyDescent="0.25">
      <c r="A7" s="2" t="s">
        <v>4596</v>
      </c>
      <c r="B7" s="5">
        <v>38</v>
      </c>
      <c r="G7" s="59" t="s">
        <v>6517</v>
      </c>
      <c r="H7" s="42" t="s">
        <v>7443</v>
      </c>
      <c r="I7" s="162"/>
      <c r="L7" s="53" t="s">
        <v>3779</v>
      </c>
      <c r="M7" s="42" t="s">
        <v>2933</v>
      </c>
      <c r="N7" s="2" t="s">
        <v>5979</v>
      </c>
      <c r="R7" s="404" t="s">
        <v>7412</v>
      </c>
      <c r="AB7" s="154" t="s">
        <v>4608</v>
      </c>
      <c r="AC7" s="155" t="s">
        <v>6352</v>
      </c>
      <c r="AD7" s="155">
        <v>8</v>
      </c>
      <c r="AE7" s="2">
        <f t="shared" si="0"/>
        <v>6</v>
      </c>
    </row>
    <row r="8" spans="1:31" x14ac:dyDescent="0.25">
      <c r="A8" s="2" t="s">
        <v>4597</v>
      </c>
      <c r="B8" s="5">
        <v>18</v>
      </c>
      <c r="G8" s="59" t="s">
        <v>3782</v>
      </c>
      <c r="H8" s="42" t="s">
        <v>7444</v>
      </c>
      <c r="I8" s="162"/>
      <c r="L8" s="53" t="s">
        <v>3776</v>
      </c>
      <c r="M8" s="42" t="s">
        <v>2930</v>
      </c>
      <c r="N8" s="2" t="s">
        <v>5975</v>
      </c>
      <c r="R8" s="404" t="s">
        <v>7413</v>
      </c>
      <c r="AB8" s="154" t="s">
        <v>4609</v>
      </c>
      <c r="AC8" s="155" t="s">
        <v>6353</v>
      </c>
      <c r="AD8" s="155">
        <v>9</v>
      </c>
      <c r="AE8" s="2">
        <f t="shared" si="0"/>
        <v>7</v>
      </c>
    </row>
    <row r="9" spans="1:31" x14ac:dyDescent="0.25">
      <c r="G9" s="59" t="s">
        <v>7441</v>
      </c>
      <c r="H9" s="42" t="s">
        <v>7442</v>
      </c>
      <c r="I9" s="162"/>
      <c r="L9" s="76" t="s">
        <v>4738</v>
      </c>
      <c r="M9" s="77" t="s">
        <v>5983</v>
      </c>
      <c r="N9" s="2" t="s">
        <v>5984</v>
      </c>
      <c r="R9" s="404" t="s">
        <v>7414</v>
      </c>
      <c r="AB9" s="154" t="s">
        <v>4610</v>
      </c>
      <c r="AC9" s="155" t="s">
        <v>6354</v>
      </c>
      <c r="AD9" s="155">
        <v>10</v>
      </c>
      <c r="AE9" s="2">
        <f t="shared" si="0"/>
        <v>8</v>
      </c>
    </row>
    <row r="10" spans="1:31" x14ac:dyDescent="0.25">
      <c r="G10" s="59" t="s">
        <v>2835</v>
      </c>
      <c r="H10" s="42" t="s">
        <v>2182</v>
      </c>
      <c r="I10" s="162"/>
      <c r="L10" s="76" t="s">
        <v>4739</v>
      </c>
      <c r="M10" s="77" t="s">
        <v>4740</v>
      </c>
      <c r="N10" s="2" t="s">
        <v>5978</v>
      </c>
      <c r="R10" s="404" t="s">
        <v>7415</v>
      </c>
      <c r="AB10" s="154" t="s">
        <v>6355</v>
      </c>
      <c r="AC10" s="155" t="s">
        <v>6356</v>
      </c>
      <c r="AD10" s="155">
        <v>11</v>
      </c>
      <c r="AE10" s="2">
        <f t="shared" si="0"/>
        <v>9</v>
      </c>
    </row>
    <row r="11" spans="1:31" x14ac:dyDescent="0.25">
      <c r="G11" s="59" t="s">
        <v>6515</v>
      </c>
      <c r="H11" s="42" t="s">
        <v>6516</v>
      </c>
      <c r="L11" s="78" t="s">
        <v>4216</v>
      </c>
      <c r="M11" s="77" t="s">
        <v>4754</v>
      </c>
      <c r="N11" s="2" t="s">
        <v>5976</v>
      </c>
      <c r="R11" s="403" t="s">
        <v>7416</v>
      </c>
      <c r="AB11" s="154" t="s">
        <v>4611</v>
      </c>
      <c r="AC11" s="155" t="s">
        <v>4590</v>
      </c>
      <c r="AD11" s="155">
        <v>12</v>
      </c>
      <c r="AE11" s="157">
        <f t="shared" si="0"/>
        <v>10</v>
      </c>
    </row>
    <row r="12" spans="1:31" x14ac:dyDescent="0.25">
      <c r="G12" s="59" t="s">
        <v>4067</v>
      </c>
      <c r="H12" s="42" t="s">
        <v>2836</v>
      </c>
      <c r="L12" s="54" t="s">
        <v>2455</v>
      </c>
      <c r="M12" s="42" t="s">
        <v>4735</v>
      </c>
      <c r="N12" s="2" t="s">
        <v>5977</v>
      </c>
      <c r="R12" s="404" t="s">
        <v>7420</v>
      </c>
      <c r="AB12" s="154" t="s">
        <v>4612</v>
      </c>
      <c r="AC12" s="155" t="s">
        <v>6357</v>
      </c>
      <c r="AD12" s="155">
        <v>13</v>
      </c>
      <c r="AE12" s="157">
        <f t="shared" si="0"/>
        <v>11</v>
      </c>
    </row>
    <row r="13" spans="1:31" x14ac:dyDescent="0.25">
      <c r="G13" s="61" t="s">
        <v>4586</v>
      </c>
      <c r="H13" s="41" t="s">
        <v>2921</v>
      </c>
      <c r="I13" s="61" t="s">
        <v>1569</v>
      </c>
      <c r="L13" s="56" t="s">
        <v>3401</v>
      </c>
      <c r="M13" s="41" t="s">
        <v>1311</v>
      </c>
      <c r="R13" s="404" t="s">
        <v>7417</v>
      </c>
      <c r="AB13" s="154" t="s">
        <v>4613</v>
      </c>
      <c r="AC13" s="155" t="s">
        <v>6358</v>
      </c>
      <c r="AD13" s="155">
        <v>15</v>
      </c>
      <c r="AE13" s="2">
        <f t="shared" si="0"/>
        <v>12</v>
      </c>
    </row>
    <row r="14" spans="1:31" x14ac:dyDescent="0.25">
      <c r="G14" s="58" t="s">
        <v>2179</v>
      </c>
      <c r="H14" s="42" t="s">
        <v>2183</v>
      </c>
      <c r="L14" s="54">
        <v>500</v>
      </c>
      <c r="M14" s="42" t="s">
        <v>2935</v>
      </c>
      <c r="N14" s="2">
        <v>662285</v>
      </c>
      <c r="R14" s="404" t="s">
        <v>7418</v>
      </c>
      <c r="AB14" s="154" t="s">
        <v>4614</v>
      </c>
      <c r="AC14" s="155" t="s">
        <v>6359</v>
      </c>
      <c r="AD14" s="155">
        <v>16</v>
      </c>
      <c r="AE14" s="2">
        <f t="shared" si="0"/>
        <v>13</v>
      </c>
    </row>
    <row r="15" spans="1:31" x14ac:dyDescent="0.25">
      <c r="G15" s="58" t="s">
        <v>2180</v>
      </c>
      <c r="H15" s="42" t="s">
        <v>2184</v>
      </c>
      <c r="L15" s="54">
        <v>505</v>
      </c>
      <c r="M15" s="42" t="s">
        <v>2937</v>
      </c>
      <c r="N15" s="2">
        <v>662387</v>
      </c>
      <c r="R15" s="404" t="s">
        <v>7419</v>
      </c>
      <c r="AB15" s="154" t="s">
        <v>4615</v>
      </c>
      <c r="AC15" s="155" t="s">
        <v>6360</v>
      </c>
      <c r="AD15" s="155">
        <v>17</v>
      </c>
      <c r="AE15" s="2">
        <f t="shared" si="0"/>
        <v>14</v>
      </c>
    </row>
    <row r="16" spans="1:31" x14ac:dyDescent="0.25">
      <c r="G16" s="58" t="s">
        <v>2833</v>
      </c>
      <c r="H16" s="42" t="s">
        <v>2185</v>
      </c>
      <c r="L16" s="54">
        <v>510</v>
      </c>
      <c r="M16" s="42" t="s">
        <v>2940</v>
      </c>
      <c r="N16" s="2">
        <v>318275</v>
      </c>
      <c r="R16" s="404" t="s">
        <v>7421</v>
      </c>
      <c r="AB16" s="154" t="s">
        <v>4616</v>
      </c>
      <c r="AC16" s="155" t="s">
        <v>6361</v>
      </c>
      <c r="AD16" s="155">
        <v>18</v>
      </c>
      <c r="AE16" s="2">
        <f t="shared" si="0"/>
        <v>15</v>
      </c>
    </row>
    <row r="17" spans="7:31" x14ac:dyDescent="0.25">
      <c r="G17" s="58" t="s">
        <v>6580</v>
      </c>
      <c r="H17" s="42" t="s">
        <v>6581</v>
      </c>
      <c r="L17" s="54">
        <v>511</v>
      </c>
      <c r="M17" s="42" t="s">
        <v>2936</v>
      </c>
      <c r="N17" s="2">
        <v>601279</v>
      </c>
      <c r="R17" s="404" t="s">
        <v>7424</v>
      </c>
      <c r="AB17" s="154" t="s">
        <v>4617</v>
      </c>
      <c r="AC17" s="155" t="s">
        <v>6362</v>
      </c>
      <c r="AD17" s="155">
        <v>19</v>
      </c>
      <c r="AE17" s="2">
        <f t="shared" si="0"/>
        <v>16</v>
      </c>
    </row>
    <row r="18" spans="7:31" x14ac:dyDescent="0.25">
      <c r="G18" s="58" t="s">
        <v>6578</v>
      </c>
      <c r="H18" s="42" t="s">
        <v>6579</v>
      </c>
      <c r="L18" s="54">
        <v>520</v>
      </c>
      <c r="M18" s="42" t="s">
        <v>2938</v>
      </c>
      <c r="N18" s="2">
        <v>662828</v>
      </c>
      <c r="R18" s="404" t="s">
        <v>7422</v>
      </c>
      <c r="AB18" s="154" t="s">
        <v>4618</v>
      </c>
      <c r="AC18" s="155" t="s">
        <v>6363</v>
      </c>
      <c r="AD18" s="155">
        <v>20</v>
      </c>
      <c r="AE18" s="2">
        <f t="shared" si="0"/>
        <v>17</v>
      </c>
    </row>
    <row r="19" spans="7:31" x14ac:dyDescent="0.25">
      <c r="G19" s="61" t="s">
        <v>6350</v>
      </c>
      <c r="H19" s="49" t="s">
        <v>2922</v>
      </c>
      <c r="I19" s="61" t="s">
        <v>1570</v>
      </c>
      <c r="L19" s="54">
        <v>525</v>
      </c>
      <c r="M19" s="42" t="s">
        <v>2939</v>
      </c>
      <c r="N19" s="2">
        <v>662962</v>
      </c>
      <c r="R19" s="404" t="s">
        <v>7429</v>
      </c>
      <c r="AB19" s="154" t="s">
        <v>4619</v>
      </c>
      <c r="AC19" s="155" t="s">
        <v>4595</v>
      </c>
      <c r="AD19" s="155">
        <v>21</v>
      </c>
      <c r="AE19" s="157">
        <f t="shared" si="0"/>
        <v>18</v>
      </c>
    </row>
    <row r="20" spans="7:31" x14ac:dyDescent="0.25">
      <c r="G20" s="58" t="s">
        <v>3775</v>
      </c>
      <c r="H20" s="42" t="s">
        <v>284</v>
      </c>
      <c r="L20" s="54" t="s">
        <v>301</v>
      </c>
      <c r="M20" s="42" t="s">
        <v>2934</v>
      </c>
      <c r="N20" s="2">
        <v>662836</v>
      </c>
      <c r="R20" s="404" t="s">
        <v>7425</v>
      </c>
      <c r="AB20" s="154" t="s">
        <v>4620</v>
      </c>
      <c r="AC20" s="155" t="s">
        <v>4597</v>
      </c>
      <c r="AD20" s="155">
        <v>22</v>
      </c>
      <c r="AE20" s="157">
        <f t="shared" si="0"/>
        <v>19</v>
      </c>
    </row>
    <row r="21" spans="7:31" x14ac:dyDescent="0.25">
      <c r="G21" s="58" t="s">
        <v>283</v>
      </c>
      <c r="H21" s="42" t="s">
        <v>285</v>
      </c>
      <c r="L21" s="54" t="s">
        <v>302</v>
      </c>
      <c r="M21" s="42" t="s">
        <v>2941</v>
      </c>
      <c r="N21" s="2">
        <v>662748</v>
      </c>
      <c r="R21" s="404" t="s">
        <v>7426</v>
      </c>
      <c r="AB21" s="154" t="s">
        <v>4621</v>
      </c>
      <c r="AC21" s="155" t="s">
        <v>6364</v>
      </c>
      <c r="AD21" s="155">
        <v>23</v>
      </c>
      <c r="AE21" s="2">
        <f t="shared" si="0"/>
        <v>20</v>
      </c>
    </row>
    <row r="22" spans="7:31" x14ac:dyDescent="0.25">
      <c r="G22" s="58" t="s">
        <v>2834</v>
      </c>
      <c r="H22" s="42" t="s">
        <v>286</v>
      </c>
      <c r="L22" s="56" t="s">
        <v>3400</v>
      </c>
      <c r="M22" s="41" t="s">
        <v>1312</v>
      </c>
      <c r="R22" s="404" t="s">
        <v>7427</v>
      </c>
      <c r="AB22" s="154" t="s">
        <v>4622</v>
      </c>
      <c r="AC22" s="155" t="s">
        <v>6365</v>
      </c>
      <c r="AD22" s="155">
        <v>24</v>
      </c>
      <c r="AE22" s="2">
        <f t="shared" si="0"/>
        <v>21</v>
      </c>
    </row>
    <row r="23" spans="7:31" x14ac:dyDescent="0.25">
      <c r="G23" s="61" t="s">
        <v>4590</v>
      </c>
      <c r="H23" s="49" t="s">
        <v>2923</v>
      </c>
      <c r="I23" s="61" t="s">
        <v>4047</v>
      </c>
      <c r="L23" s="54">
        <v>600</v>
      </c>
      <c r="M23" s="42" t="s">
        <v>2944</v>
      </c>
      <c r="N23" s="2">
        <v>662272</v>
      </c>
      <c r="R23" s="404" t="s">
        <v>7423</v>
      </c>
      <c r="AB23" s="154" t="s">
        <v>4623</v>
      </c>
      <c r="AC23" s="155" t="s">
        <v>6366</v>
      </c>
      <c r="AD23" s="155">
        <v>25</v>
      </c>
      <c r="AE23" s="157">
        <f t="shared" si="0"/>
        <v>22</v>
      </c>
    </row>
    <row r="24" spans="7:31" x14ac:dyDescent="0.25">
      <c r="G24" s="405" t="s">
        <v>555</v>
      </c>
      <c r="H24" s="42" t="s">
        <v>2186</v>
      </c>
      <c r="L24" s="54" t="s">
        <v>303</v>
      </c>
      <c r="M24" s="42" t="s">
        <v>2945</v>
      </c>
      <c r="N24" s="2">
        <v>601277</v>
      </c>
      <c r="R24" s="404" t="s">
        <v>7428</v>
      </c>
      <c r="AB24" s="154" t="s">
        <v>4624</v>
      </c>
      <c r="AC24" s="155" t="s">
        <v>6367</v>
      </c>
      <c r="AD24" s="155">
        <v>26</v>
      </c>
      <c r="AE24" s="2">
        <f t="shared" si="0"/>
        <v>23</v>
      </c>
    </row>
    <row r="25" spans="7:31" x14ac:dyDescent="0.25">
      <c r="G25" s="58" t="s">
        <v>4048</v>
      </c>
      <c r="H25" s="42" t="s">
        <v>2187</v>
      </c>
      <c r="L25" s="54">
        <v>610</v>
      </c>
      <c r="M25" s="42" t="s">
        <v>2950</v>
      </c>
      <c r="N25" s="2">
        <v>601945</v>
      </c>
      <c r="R25" s="42" t="s">
        <v>7431</v>
      </c>
      <c r="S25" s="2" t="s">
        <v>7432</v>
      </c>
      <c r="AB25" s="154" t="s">
        <v>4625</v>
      </c>
      <c r="AC25" s="155" t="s">
        <v>6368</v>
      </c>
      <c r="AD25" s="155">
        <v>27</v>
      </c>
      <c r="AE25" s="2">
        <f t="shared" si="0"/>
        <v>24</v>
      </c>
    </row>
    <row r="26" spans="7:31" x14ac:dyDescent="0.25">
      <c r="G26" s="61" t="s">
        <v>6357</v>
      </c>
      <c r="H26" s="153" t="s">
        <v>6343</v>
      </c>
      <c r="I26" s="61" t="s">
        <v>6396</v>
      </c>
      <c r="L26" s="54" t="s">
        <v>304</v>
      </c>
      <c r="M26" s="42" t="s">
        <v>2948</v>
      </c>
      <c r="N26" s="2">
        <v>601639</v>
      </c>
      <c r="AB26" s="154" t="s">
        <v>4626</v>
      </c>
      <c r="AC26" s="155" t="s">
        <v>4582</v>
      </c>
      <c r="AD26" s="155">
        <v>28</v>
      </c>
      <c r="AE26" s="157">
        <f t="shared" si="0"/>
        <v>25</v>
      </c>
    </row>
    <row r="27" spans="7:31" x14ac:dyDescent="0.25">
      <c r="G27" s="59" t="s">
        <v>6397</v>
      </c>
      <c r="H27" s="42" t="s">
        <v>6344</v>
      </c>
      <c r="L27" s="54">
        <v>620</v>
      </c>
      <c r="M27" s="42" t="s">
        <v>2946</v>
      </c>
      <c r="N27" s="2">
        <v>601532</v>
      </c>
      <c r="R27" s="42" t="s">
        <v>7433</v>
      </c>
      <c r="S27" s="42" t="s">
        <v>7434</v>
      </c>
      <c r="T27" s="2" t="s">
        <v>7435</v>
      </c>
      <c r="AB27" s="154" t="s">
        <v>4627</v>
      </c>
      <c r="AC27" s="155" t="s">
        <v>6369</v>
      </c>
      <c r="AD27" s="155">
        <v>29</v>
      </c>
      <c r="AE27" s="157">
        <f t="shared" si="0"/>
        <v>26</v>
      </c>
    </row>
    <row r="28" spans="7:31" x14ac:dyDescent="0.25">
      <c r="G28" s="61" t="s">
        <v>4595</v>
      </c>
      <c r="H28" s="49" t="s">
        <v>2924</v>
      </c>
      <c r="I28" s="61" t="s">
        <v>1571</v>
      </c>
      <c r="L28" s="54" t="s">
        <v>305</v>
      </c>
      <c r="M28" s="42" t="s">
        <v>359</v>
      </c>
      <c r="N28" s="2">
        <v>601535</v>
      </c>
      <c r="AB28" s="154" t="s">
        <v>4628</v>
      </c>
      <c r="AC28" s="155" t="s">
        <v>6370</v>
      </c>
      <c r="AD28" s="155">
        <v>30</v>
      </c>
      <c r="AE28" s="2">
        <f t="shared" si="0"/>
        <v>27</v>
      </c>
    </row>
    <row r="29" spans="7:31" x14ac:dyDescent="0.25">
      <c r="G29" s="59" t="s">
        <v>3780</v>
      </c>
      <c r="H29" s="42" t="s">
        <v>2191</v>
      </c>
      <c r="L29" s="54">
        <v>640</v>
      </c>
      <c r="M29" s="42" t="s">
        <v>2947</v>
      </c>
      <c r="N29" s="2">
        <v>601598</v>
      </c>
      <c r="AB29" s="154" t="s">
        <v>4629</v>
      </c>
      <c r="AC29" s="155" t="s">
        <v>6371</v>
      </c>
      <c r="AD29" s="155">
        <v>31</v>
      </c>
      <c r="AE29" s="2">
        <f t="shared" si="0"/>
        <v>28</v>
      </c>
    </row>
    <row r="30" spans="7:31" x14ac:dyDescent="0.25">
      <c r="G30" s="59" t="s">
        <v>2181</v>
      </c>
      <c r="H30" s="42" t="s">
        <v>2192</v>
      </c>
      <c r="L30" s="54" t="s">
        <v>307</v>
      </c>
      <c r="M30" s="42" t="s">
        <v>2942</v>
      </c>
      <c r="N30" s="2">
        <v>601384</v>
      </c>
      <c r="AB30" s="154" t="s">
        <v>4630</v>
      </c>
      <c r="AC30" s="155" t="s">
        <v>6372</v>
      </c>
      <c r="AD30" s="155">
        <v>32</v>
      </c>
      <c r="AE30" s="2">
        <f t="shared" si="0"/>
        <v>29</v>
      </c>
    </row>
    <row r="31" spans="7:31" x14ac:dyDescent="0.25">
      <c r="G31" s="61" t="s">
        <v>4597</v>
      </c>
      <c r="H31" s="49" t="s">
        <v>2925</v>
      </c>
      <c r="I31" s="61" t="s">
        <v>4049</v>
      </c>
      <c r="L31" s="54">
        <v>660</v>
      </c>
      <c r="M31" s="42" t="s">
        <v>2943</v>
      </c>
      <c r="N31" s="2">
        <v>601964</v>
      </c>
      <c r="AB31" s="154" t="s">
        <v>2156</v>
      </c>
      <c r="AC31" s="155" t="s">
        <v>6373</v>
      </c>
      <c r="AD31" s="155">
        <v>33</v>
      </c>
      <c r="AE31" s="2">
        <f t="shared" si="0"/>
        <v>30</v>
      </c>
    </row>
    <row r="32" spans="7:31" x14ac:dyDescent="0.25">
      <c r="G32" s="59" t="s">
        <v>4065</v>
      </c>
      <c r="H32" s="42" t="s">
        <v>2194</v>
      </c>
      <c r="L32" s="54" t="s">
        <v>306</v>
      </c>
      <c r="M32" s="42" t="s">
        <v>2949</v>
      </c>
      <c r="N32" s="2">
        <v>601694</v>
      </c>
      <c r="S32" s="403"/>
      <c r="T32" s="403"/>
      <c r="AB32" s="154" t="s">
        <v>2157</v>
      </c>
      <c r="AC32" s="155" t="s">
        <v>6374</v>
      </c>
      <c r="AD32" s="155">
        <v>34</v>
      </c>
      <c r="AE32" s="2">
        <f t="shared" si="0"/>
        <v>31</v>
      </c>
    </row>
    <row r="33" spans="7:31" x14ac:dyDescent="0.25">
      <c r="G33" s="59" t="s">
        <v>4066</v>
      </c>
      <c r="H33" s="42" t="s">
        <v>2195</v>
      </c>
      <c r="L33" s="56" t="s">
        <v>300</v>
      </c>
      <c r="M33" s="41" t="s">
        <v>1313</v>
      </c>
      <c r="S33" s="403"/>
      <c r="T33" s="403"/>
      <c r="AB33" s="154" t="s">
        <v>2158</v>
      </c>
      <c r="AC33" s="155" t="s">
        <v>6375</v>
      </c>
      <c r="AD33" s="155">
        <v>35</v>
      </c>
      <c r="AE33" s="2">
        <f t="shared" si="0"/>
        <v>32</v>
      </c>
    </row>
    <row r="34" spans="7:31" x14ac:dyDescent="0.25">
      <c r="G34" s="61" t="s">
        <v>6369</v>
      </c>
      <c r="H34" s="49" t="s">
        <v>2927</v>
      </c>
      <c r="I34" s="61" t="s">
        <v>4050</v>
      </c>
      <c r="L34" s="54" t="s">
        <v>5980</v>
      </c>
      <c r="M34" s="42" t="s">
        <v>360</v>
      </c>
      <c r="N34" s="2" t="s">
        <v>6319</v>
      </c>
      <c r="AB34" s="154" t="s">
        <v>2159</v>
      </c>
      <c r="AC34" s="155" t="s">
        <v>6376</v>
      </c>
      <c r="AD34" s="155">
        <v>36</v>
      </c>
      <c r="AE34" s="2">
        <f t="shared" si="0"/>
        <v>33</v>
      </c>
    </row>
    <row r="35" spans="7:31" x14ac:dyDescent="0.25">
      <c r="G35" s="59" t="s">
        <v>4068</v>
      </c>
      <c r="H35" s="42" t="s">
        <v>2196</v>
      </c>
      <c r="L35" s="54" t="s">
        <v>5981</v>
      </c>
      <c r="M35" s="42" t="s">
        <v>2949</v>
      </c>
      <c r="N35" s="2">
        <v>601694</v>
      </c>
      <c r="AB35" s="154" t="s">
        <v>2160</v>
      </c>
      <c r="AC35" s="155" t="s">
        <v>6377</v>
      </c>
      <c r="AD35" s="155">
        <v>37</v>
      </c>
      <c r="AE35" s="2">
        <f t="shared" si="0"/>
        <v>34</v>
      </c>
    </row>
    <row r="36" spans="7:31" x14ac:dyDescent="0.25">
      <c r="G36" s="61" t="s">
        <v>4596</v>
      </c>
      <c r="H36" s="49" t="s">
        <v>2928</v>
      </c>
      <c r="I36" s="61" t="s">
        <v>4051</v>
      </c>
      <c r="M36" s="42"/>
      <c r="AB36" s="154" t="s">
        <v>2161</v>
      </c>
      <c r="AC36" s="155" t="s">
        <v>6378</v>
      </c>
      <c r="AD36" s="155">
        <v>38</v>
      </c>
      <c r="AE36" s="2">
        <f t="shared" si="0"/>
        <v>35</v>
      </c>
    </row>
    <row r="37" spans="7:31" x14ac:dyDescent="0.25">
      <c r="G37" s="59">
        <v>390</v>
      </c>
      <c r="H37" s="42" t="s">
        <v>2193</v>
      </c>
      <c r="M37" s="42"/>
      <c r="AC37" s="155"/>
      <c r="AD37" s="155"/>
    </row>
    <row r="38" spans="7:31" x14ac:dyDescent="0.25">
      <c r="G38" s="61" t="s">
        <v>4594</v>
      </c>
      <c r="H38" s="49" t="s">
        <v>2929</v>
      </c>
      <c r="I38" s="61" t="s">
        <v>1564</v>
      </c>
      <c r="AB38" s="154" t="s">
        <v>2162</v>
      </c>
      <c r="AC38" s="155" t="s">
        <v>6379</v>
      </c>
      <c r="AD38" s="155">
        <v>39</v>
      </c>
      <c r="AE38" s="2">
        <f>+AE36+1</f>
        <v>36</v>
      </c>
    </row>
    <row r="39" spans="7:31" x14ac:dyDescent="0.25">
      <c r="G39" s="59" t="s">
        <v>1565</v>
      </c>
      <c r="H39" s="42" t="s">
        <v>2188</v>
      </c>
      <c r="AB39" s="154" t="s">
        <v>2163</v>
      </c>
      <c r="AC39" s="155" t="s">
        <v>6380</v>
      </c>
      <c r="AD39" s="155">
        <v>40</v>
      </c>
      <c r="AE39" s="2">
        <f t="shared" si="0"/>
        <v>37</v>
      </c>
    </row>
    <row r="40" spans="7:31" x14ac:dyDescent="0.25">
      <c r="G40" s="59" t="s">
        <v>1566</v>
      </c>
      <c r="H40" s="42" t="s">
        <v>2189</v>
      </c>
      <c r="AC40" s="155"/>
      <c r="AD40" s="155"/>
    </row>
    <row r="41" spans="7:31" x14ac:dyDescent="0.25">
      <c r="G41" s="59" t="s">
        <v>1567</v>
      </c>
      <c r="H41" s="42" t="s">
        <v>2190</v>
      </c>
      <c r="AB41" s="154" t="s">
        <v>2164</v>
      </c>
      <c r="AC41" s="155" t="s">
        <v>6381</v>
      </c>
      <c r="AD41" s="155">
        <v>41</v>
      </c>
      <c r="AE41" s="2">
        <f>+AE39+1</f>
        <v>38</v>
      </c>
    </row>
    <row r="42" spans="7:31" x14ac:dyDescent="0.25">
      <c r="G42" s="61" t="s">
        <v>6386</v>
      </c>
      <c r="H42" s="49" t="s">
        <v>4053</v>
      </c>
      <c r="I42" s="61" t="s">
        <v>4052</v>
      </c>
      <c r="AB42" s="154" t="s">
        <v>2165</v>
      </c>
      <c r="AC42" s="155" t="s">
        <v>4596</v>
      </c>
      <c r="AD42" s="155">
        <v>42</v>
      </c>
      <c r="AE42" s="157">
        <f t="shared" si="0"/>
        <v>39</v>
      </c>
    </row>
    <row r="43" spans="7:31" x14ac:dyDescent="0.25">
      <c r="G43" s="59" t="s">
        <v>4064</v>
      </c>
      <c r="H43" s="42" t="s">
        <v>4054</v>
      </c>
      <c r="AB43" s="154" t="s">
        <v>6382</v>
      </c>
      <c r="AC43" s="155" t="s">
        <v>6383</v>
      </c>
      <c r="AD43" s="155">
        <v>44</v>
      </c>
      <c r="AE43" s="2">
        <f t="shared" si="0"/>
        <v>40</v>
      </c>
    </row>
    <row r="44" spans="7:31" x14ac:dyDescent="0.25">
      <c r="G44" s="61" t="s">
        <v>6389</v>
      </c>
      <c r="H44" s="153" t="s">
        <v>7439</v>
      </c>
      <c r="I44" s="41" t="s">
        <v>7445</v>
      </c>
      <c r="AB44" s="154" t="s">
        <v>2167</v>
      </c>
      <c r="AC44" s="155" t="s">
        <v>6384</v>
      </c>
      <c r="AD44" s="155">
        <v>45</v>
      </c>
      <c r="AE44" s="2">
        <f t="shared" si="0"/>
        <v>41</v>
      </c>
    </row>
    <row r="45" spans="7:31" x14ac:dyDescent="0.25">
      <c r="G45" s="59" t="s">
        <v>7438</v>
      </c>
      <c r="H45" s="42" t="s">
        <v>7440</v>
      </c>
      <c r="AB45" s="154" t="s">
        <v>2168</v>
      </c>
      <c r="AC45" s="155" t="s">
        <v>6385</v>
      </c>
      <c r="AD45" s="155">
        <v>46</v>
      </c>
      <c r="AE45" s="2">
        <f t="shared" si="0"/>
        <v>42</v>
      </c>
    </row>
    <row r="46" spans="7:31" x14ac:dyDescent="0.25">
      <c r="G46" s="60"/>
      <c r="AB46" s="154" t="s">
        <v>2169</v>
      </c>
      <c r="AC46" s="155" t="s">
        <v>4594</v>
      </c>
      <c r="AD46" s="155">
        <v>47</v>
      </c>
      <c r="AE46" s="157">
        <f t="shared" si="0"/>
        <v>43</v>
      </c>
    </row>
    <row r="47" spans="7:31" x14ac:dyDescent="0.25">
      <c r="AB47" s="154" t="s">
        <v>2170</v>
      </c>
      <c r="AC47" s="155" t="s">
        <v>6386</v>
      </c>
      <c r="AD47" s="155">
        <v>48</v>
      </c>
      <c r="AE47" s="157">
        <f t="shared" si="0"/>
        <v>44</v>
      </c>
    </row>
    <row r="48" spans="7:31" x14ac:dyDescent="0.25">
      <c r="AB48" s="154" t="s">
        <v>2171</v>
      </c>
      <c r="AC48" s="155" t="s">
        <v>6387</v>
      </c>
      <c r="AD48" s="155">
        <v>49</v>
      </c>
      <c r="AE48" s="2">
        <f t="shared" si="0"/>
        <v>45</v>
      </c>
    </row>
    <row r="49" spans="28:31" x14ac:dyDescent="0.25">
      <c r="AB49" s="154" t="s">
        <v>2172</v>
      </c>
      <c r="AC49" s="155" t="s">
        <v>6388</v>
      </c>
      <c r="AD49" s="155">
        <v>50</v>
      </c>
      <c r="AE49" s="2">
        <f t="shared" si="0"/>
        <v>46</v>
      </c>
    </row>
    <row r="50" spans="28:31" x14ac:dyDescent="0.25">
      <c r="AB50" s="154" t="s">
        <v>2173</v>
      </c>
      <c r="AC50" s="155" t="s">
        <v>6389</v>
      </c>
      <c r="AD50" s="155">
        <v>51</v>
      </c>
      <c r="AE50" s="2">
        <f t="shared" si="0"/>
        <v>47</v>
      </c>
    </row>
    <row r="51" spans="28:31" x14ac:dyDescent="0.25">
      <c r="AB51" s="154" t="s">
        <v>2174</v>
      </c>
      <c r="AC51" s="155" t="s">
        <v>6390</v>
      </c>
      <c r="AD51" s="155">
        <v>53</v>
      </c>
      <c r="AE51" s="2">
        <f t="shared" si="0"/>
        <v>48</v>
      </c>
    </row>
    <row r="52" spans="28:31" x14ac:dyDescent="0.25">
      <c r="AB52" s="154" t="s">
        <v>6391</v>
      </c>
      <c r="AC52" s="155" t="s">
        <v>6392</v>
      </c>
      <c r="AD52" s="155">
        <v>54</v>
      </c>
      <c r="AE52" s="2">
        <f t="shared" si="0"/>
        <v>49</v>
      </c>
    </row>
    <row r="53" spans="28:31" x14ac:dyDescent="0.25">
      <c r="AB53" s="154" t="s">
        <v>2176</v>
      </c>
      <c r="AC53" s="155" t="s">
        <v>6393</v>
      </c>
      <c r="AD53" s="155">
        <v>55</v>
      </c>
      <c r="AE53" s="157">
        <f t="shared" si="0"/>
        <v>50</v>
      </c>
    </row>
    <row r="54" spans="28:31" x14ac:dyDescent="0.25">
      <c r="AB54" s="154" t="s">
        <v>2177</v>
      </c>
      <c r="AC54" s="155" t="s">
        <v>6394</v>
      </c>
      <c r="AD54" s="155">
        <v>56</v>
      </c>
      <c r="AE54" s="2">
        <f t="shared" si="0"/>
        <v>51</v>
      </c>
    </row>
    <row r="55" spans="28:31" x14ac:dyDescent="0.25">
      <c r="AC55" s="155"/>
      <c r="AD55" s="155"/>
    </row>
    <row r="65" spans="10:10" x14ac:dyDescent="0.25">
      <c r="J65" s="2" t="s">
        <v>7104</v>
      </c>
    </row>
  </sheetData>
  <sortState ref="R6:R10">
    <sortCondition ref="R6"/>
  </sortState>
  <phoneticPr fontId="6" type="noConversion"/>
  <pageMargins left="0.75" right="0.75" top="0.59" bottom="0.67" header="0.5" footer="0.4"/>
  <pageSetup scale="46" orientation="portrait" r:id="rId1"/>
  <headerFooter alignWithMargins="0">
    <oddFooter>&amp;L&amp;D &amp;T&amp;R&amp;A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2:H59"/>
  <sheetViews>
    <sheetView workbookViewId="0">
      <selection activeCell="C34" sqref="C34"/>
    </sheetView>
  </sheetViews>
  <sheetFormatPr defaultRowHeight="12.75" x14ac:dyDescent="0.2"/>
  <cols>
    <col min="2" max="2" width="35.42578125" bestFit="1" customWidth="1"/>
    <col min="6" max="6" width="9.140625" style="21"/>
    <col min="7" max="7" width="10.5703125" bestFit="1" customWidth="1"/>
    <col min="8" max="8" width="9.140625" style="21"/>
  </cols>
  <sheetData>
    <row r="2" spans="1:8" s="18" customFormat="1" x14ac:dyDescent="0.2">
      <c r="A2" s="19" t="s">
        <v>4204</v>
      </c>
      <c r="B2" s="19"/>
      <c r="D2" s="20" t="s">
        <v>4208</v>
      </c>
      <c r="F2" s="19" t="s">
        <v>4209</v>
      </c>
      <c r="G2" s="19"/>
      <c r="H2" s="20"/>
    </row>
    <row r="4" spans="1:8" s="22" customFormat="1" x14ac:dyDescent="0.2">
      <c r="A4" s="22" t="s">
        <v>4205</v>
      </c>
      <c r="B4" s="22" t="s">
        <v>4206</v>
      </c>
      <c r="D4" s="22" t="s">
        <v>4205</v>
      </c>
      <c r="F4" s="22" t="s">
        <v>4205</v>
      </c>
      <c r="G4" s="22" t="s">
        <v>4207</v>
      </c>
      <c r="H4" s="22" t="s">
        <v>4215</v>
      </c>
    </row>
    <row r="5" spans="1:8" s="6" customFormat="1" ht="17.100000000000001" customHeight="1" x14ac:dyDescent="0.25">
      <c r="A5" s="9" t="s">
        <v>2801</v>
      </c>
      <c r="B5" s="9" t="s">
        <v>1161</v>
      </c>
      <c r="D5" s="11" t="s">
        <v>418</v>
      </c>
      <c r="F5" s="23">
        <v>210000</v>
      </c>
      <c r="G5" s="6">
        <v>1110</v>
      </c>
      <c r="H5" s="24" t="s">
        <v>2178</v>
      </c>
    </row>
    <row r="6" spans="1:8" s="6" customFormat="1" ht="17.100000000000001" customHeight="1" x14ac:dyDescent="0.25">
      <c r="A6" s="9" t="s">
        <v>2803</v>
      </c>
      <c r="B6" s="9" t="s">
        <v>1162</v>
      </c>
      <c r="D6" s="11" t="s">
        <v>419</v>
      </c>
      <c r="F6" s="23">
        <v>210000</v>
      </c>
      <c r="G6" s="6">
        <v>1110</v>
      </c>
      <c r="H6" s="24" t="s">
        <v>2178</v>
      </c>
    </row>
    <row r="7" spans="1:8" s="6" customFormat="1" ht="17.100000000000001" customHeight="1" x14ac:dyDescent="0.25">
      <c r="A7" s="9" t="s">
        <v>2805</v>
      </c>
      <c r="B7" s="9" t="s">
        <v>1163</v>
      </c>
      <c r="D7" s="11" t="s">
        <v>420</v>
      </c>
      <c r="F7" s="23">
        <v>210000</v>
      </c>
      <c r="G7" s="6">
        <v>1110</v>
      </c>
      <c r="H7" s="24" t="s">
        <v>2178</v>
      </c>
    </row>
    <row r="8" spans="1:8" s="6" customFormat="1" ht="17.100000000000001" customHeight="1" x14ac:dyDescent="0.25">
      <c r="A8" s="9" t="s">
        <v>2809</v>
      </c>
      <c r="B8" s="9" t="s">
        <v>1164</v>
      </c>
      <c r="D8" s="11" t="s">
        <v>421</v>
      </c>
      <c r="F8" s="23">
        <v>210000</v>
      </c>
      <c r="G8" s="6">
        <v>1120</v>
      </c>
      <c r="H8" s="24" t="s">
        <v>2178</v>
      </c>
    </row>
    <row r="9" spans="1:8" s="6" customFormat="1" ht="17.100000000000001" customHeight="1" x14ac:dyDescent="0.25">
      <c r="A9" s="9" t="s">
        <v>2811</v>
      </c>
      <c r="B9" s="9" t="s">
        <v>1216</v>
      </c>
      <c r="D9" s="11" t="s">
        <v>431</v>
      </c>
      <c r="F9" s="23">
        <v>210000</v>
      </c>
      <c r="G9" s="6">
        <v>2320</v>
      </c>
      <c r="H9" s="24" t="s">
        <v>2178</v>
      </c>
    </row>
    <row r="10" spans="1:8" s="6" customFormat="1" ht="17.100000000000001" customHeight="1" x14ac:dyDescent="0.25">
      <c r="A10" s="9" t="s">
        <v>2813</v>
      </c>
      <c r="B10" s="9" t="s">
        <v>1217</v>
      </c>
      <c r="D10" s="11" t="s">
        <v>4211</v>
      </c>
      <c r="F10" s="23">
        <v>210000</v>
      </c>
      <c r="G10" s="6">
        <v>2321</v>
      </c>
      <c r="H10" s="24" t="s">
        <v>2178</v>
      </c>
    </row>
    <row r="11" spans="1:8" s="6" customFormat="1" ht="17.100000000000001" customHeight="1" x14ac:dyDescent="0.25">
      <c r="A11" s="9" t="s">
        <v>2815</v>
      </c>
      <c r="B11" s="9" t="s">
        <v>1218</v>
      </c>
      <c r="D11" s="11" t="s">
        <v>4212</v>
      </c>
      <c r="F11" s="23">
        <v>210000</v>
      </c>
      <c r="G11" s="6">
        <v>4200</v>
      </c>
      <c r="H11" s="24" t="s">
        <v>2178</v>
      </c>
    </row>
    <row r="12" spans="1:8" s="6" customFormat="1" ht="17.100000000000001" customHeight="1" x14ac:dyDescent="0.25">
      <c r="A12" s="9" t="s">
        <v>2817</v>
      </c>
      <c r="B12" s="9" t="s">
        <v>1219</v>
      </c>
      <c r="D12" s="11" t="s">
        <v>563</v>
      </c>
      <c r="F12" s="23">
        <v>210000</v>
      </c>
      <c r="G12" s="6">
        <v>2323</v>
      </c>
      <c r="H12" s="24" t="s">
        <v>2178</v>
      </c>
    </row>
    <row r="13" spans="1:8" s="6" customFormat="1" ht="17.100000000000001" customHeight="1" x14ac:dyDescent="0.25">
      <c r="A13" s="9" t="s">
        <v>2819</v>
      </c>
      <c r="B13" s="9" t="s">
        <v>1220</v>
      </c>
      <c r="D13" s="11" t="s">
        <v>564</v>
      </c>
      <c r="F13" s="23">
        <v>210000</v>
      </c>
      <c r="G13" s="6">
        <v>2324</v>
      </c>
      <c r="H13" s="24" t="s">
        <v>2178</v>
      </c>
    </row>
    <row r="14" spans="1:8" s="6" customFormat="1" ht="17.100000000000001" customHeight="1" x14ac:dyDescent="0.25">
      <c r="A14" s="9" t="s">
        <v>2821</v>
      </c>
      <c r="B14" s="9" t="s">
        <v>1221</v>
      </c>
      <c r="D14" s="11" t="s">
        <v>4213</v>
      </c>
      <c r="F14" s="23">
        <v>210000</v>
      </c>
      <c r="G14" s="6">
        <v>1241</v>
      </c>
      <c r="H14" s="24" t="s">
        <v>2178</v>
      </c>
    </row>
    <row r="15" spans="1:8" s="6" customFormat="1" ht="17.100000000000001" customHeight="1" x14ac:dyDescent="0.25">
      <c r="A15" s="9" t="s">
        <v>2823</v>
      </c>
      <c r="B15" s="9" t="s">
        <v>1222</v>
      </c>
      <c r="D15" s="11" t="s">
        <v>430</v>
      </c>
      <c r="F15" s="23">
        <v>210000</v>
      </c>
      <c r="G15" s="6">
        <v>2120</v>
      </c>
      <c r="H15" s="24" t="s">
        <v>2178</v>
      </c>
    </row>
    <row r="16" spans="1:8" s="6" customFormat="1" ht="17.100000000000001" customHeight="1" x14ac:dyDescent="0.25">
      <c r="A16" s="9" t="s">
        <v>2825</v>
      </c>
      <c r="B16" s="9" t="s">
        <v>1223</v>
      </c>
      <c r="D16" s="11" t="s">
        <v>422</v>
      </c>
      <c r="F16" s="23">
        <v>210000</v>
      </c>
      <c r="G16" s="6">
        <v>1160</v>
      </c>
      <c r="H16" s="24" t="s">
        <v>2178</v>
      </c>
    </row>
    <row r="17" spans="1:8" s="6" customFormat="1" ht="17.100000000000001" customHeight="1" x14ac:dyDescent="0.25">
      <c r="A17" s="9" t="s">
        <v>2827</v>
      </c>
      <c r="B17" s="9" t="s">
        <v>1224</v>
      </c>
      <c r="D17" s="11" t="s">
        <v>423</v>
      </c>
      <c r="F17" s="23">
        <v>210000</v>
      </c>
      <c r="G17" s="6">
        <v>1161</v>
      </c>
      <c r="H17" s="24" t="s">
        <v>2178</v>
      </c>
    </row>
    <row r="18" spans="1:8" s="6" customFormat="1" ht="17.100000000000001" customHeight="1" x14ac:dyDescent="0.25">
      <c r="A18" s="9" t="s">
        <v>4474</v>
      </c>
      <c r="B18" s="9" t="s">
        <v>1225</v>
      </c>
      <c r="D18" s="11" t="s">
        <v>4214</v>
      </c>
      <c r="F18" s="23">
        <v>210000</v>
      </c>
      <c r="G18" s="6">
        <v>4100</v>
      </c>
      <c r="H18" s="24" t="s">
        <v>2178</v>
      </c>
    </row>
    <row r="19" spans="1:8" s="6" customFormat="1" ht="17.100000000000001" customHeight="1" x14ac:dyDescent="0.25">
      <c r="A19" s="9" t="s">
        <v>4476</v>
      </c>
      <c r="B19" s="9" t="s">
        <v>1226</v>
      </c>
      <c r="D19" s="11" t="s">
        <v>424</v>
      </c>
      <c r="F19" s="23">
        <v>210000</v>
      </c>
      <c r="G19" s="6">
        <v>1210</v>
      </c>
      <c r="H19" s="24" t="s">
        <v>2178</v>
      </c>
    </row>
    <row r="20" spans="1:8" s="6" customFormat="1" ht="17.100000000000001" customHeight="1" x14ac:dyDescent="0.25">
      <c r="A20" s="9" t="s">
        <v>2270</v>
      </c>
      <c r="B20" s="9" t="s">
        <v>1227</v>
      </c>
      <c r="D20" s="11" t="s">
        <v>425</v>
      </c>
      <c r="F20" s="23">
        <v>210000</v>
      </c>
      <c r="G20" s="6">
        <v>1220</v>
      </c>
      <c r="H20" s="24" t="s">
        <v>2178</v>
      </c>
    </row>
    <row r="21" spans="1:8" s="6" customFormat="1" ht="17.100000000000001" customHeight="1" x14ac:dyDescent="0.25">
      <c r="A21" s="9" t="s">
        <v>2272</v>
      </c>
      <c r="B21" s="9" t="s">
        <v>1228</v>
      </c>
      <c r="D21" s="11" t="s">
        <v>426</v>
      </c>
      <c r="F21" s="23">
        <v>210000</v>
      </c>
      <c r="G21" s="6">
        <v>1221</v>
      </c>
      <c r="H21" s="24" t="s">
        <v>2178</v>
      </c>
    </row>
    <row r="22" spans="1:8" s="6" customFormat="1" ht="17.100000000000001" customHeight="1" x14ac:dyDescent="0.25">
      <c r="A22" s="9" t="s">
        <v>2276</v>
      </c>
      <c r="B22" s="9" t="s">
        <v>714</v>
      </c>
      <c r="D22" s="11" t="s">
        <v>427</v>
      </c>
      <c r="F22" s="23">
        <v>210000</v>
      </c>
      <c r="G22" s="6">
        <v>1230</v>
      </c>
      <c r="H22" s="24" t="s">
        <v>2178</v>
      </c>
    </row>
    <row r="23" spans="1:8" s="6" customFormat="1" ht="17.100000000000001" customHeight="1" x14ac:dyDescent="0.25">
      <c r="A23" s="9" t="s">
        <v>2278</v>
      </c>
      <c r="B23" s="9" t="s">
        <v>1229</v>
      </c>
      <c r="D23" s="11" t="s">
        <v>428</v>
      </c>
      <c r="F23" s="23">
        <v>210000</v>
      </c>
      <c r="G23" s="6">
        <v>1231</v>
      </c>
      <c r="H23" s="24" t="s">
        <v>2178</v>
      </c>
    </row>
    <row r="24" spans="1:8" s="6" customFormat="1" ht="17.100000000000001" customHeight="1" x14ac:dyDescent="0.25">
      <c r="A24" s="9" t="s">
        <v>2280</v>
      </c>
      <c r="B24" s="9" t="s">
        <v>1230</v>
      </c>
      <c r="D24" s="11" t="s">
        <v>429</v>
      </c>
      <c r="F24" s="23">
        <v>210000</v>
      </c>
      <c r="G24" s="6">
        <v>1240</v>
      </c>
      <c r="H24" s="24" t="s">
        <v>2178</v>
      </c>
    </row>
    <row r="25" spans="1:8" s="6" customFormat="1" ht="17.100000000000001" customHeight="1" x14ac:dyDescent="0.25">
      <c r="A25" s="9" t="s">
        <v>2282</v>
      </c>
      <c r="B25" s="9" t="s">
        <v>1231</v>
      </c>
      <c r="D25" s="11" t="s">
        <v>430</v>
      </c>
      <c r="F25" s="23">
        <v>210000</v>
      </c>
      <c r="G25" s="6">
        <v>2120</v>
      </c>
      <c r="H25" s="24" t="s">
        <v>2178</v>
      </c>
    </row>
    <row r="26" spans="1:8" s="6" customFormat="1" ht="17.100000000000001" customHeight="1" x14ac:dyDescent="0.25">
      <c r="A26" s="9" t="s">
        <v>2284</v>
      </c>
      <c r="B26" s="9" t="s">
        <v>718</v>
      </c>
      <c r="D26" s="11" t="s">
        <v>431</v>
      </c>
      <c r="F26" s="23">
        <v>210000</v>
      </c>
      <c r="G26" s="6">
        <v>2320</v>
      </c>
      <c r="H26" s="24" t="s">
        <v>2178</v>
      </c>
    </row>
    <row r="27" spans="1:8" s="6" customFormat="1" ht="17.100000000000001" customHeight="1" x14ac:dyDescent="0.25">
      <c r="A27" s="9" t="s">
        <v>2288</v>
      </c>
      <c r="B27" s="9" t="s">
        <v>721</v>
      </c>
      <c r="D27" s="11" t="s">
        <v>432</v>
      </c>
      <c r="F27" s="23">
        <v>210000</v>
      </c>
      <c r="G27" s="6">
        <v>4110</v>
      </c>
      <c r="H27" s="24" t="s">
        <v>2178</v>
      </c>
    </row>
    <row r="28" spans="1:8" s="6" customFormat="1" ht="17.100000000000001" customHeight="1" x14ac:dyDescent="0.25">
      <c r="A28" s="9" t="s">
        <v>2290</v>
      </c>
      <c r="B28" s="9" t="s">
        <v>722</v>
      </c>
      <c r="D28" s="11" t="s">
        <v>433</v>
      </c>
      <c r="F28" s="23">
        <v>210000</v>
      </c>
      <c r="G28" s="6">
        <v>4210</v>
      </c>
      <c r="H28" s="24" t="s">
        <v>2178</v>
      </c>
    </row>
    <row r="29" spans="1:8" s="6" customFormat="1" ht="17.100000000000001" customHeight="1" x14ac:dyDescent="0.25">
      <c r="A29" s="9" t="s">
        <v>2292</v>
      </c>
      <c r="B29" s="9" t="s">
        <v>723</v>
      </c>
      <c r="D29" s="11" t="s">
        <v>434</v>
      </c>
      <c r="F29" s="23">
        <v>210000</v>
      </c>
      <c r="G29" s="6">
        <v>4220</v>
      </c>
      <c r="H29" s="24" t="s">
        <v>2178</v>
      </c>
    </row>
    <row r="30" spans="1:8" s="6" customFormat="1" ht="17.100000000000001" customHeight="1" x14ac:dyDescent="0.25">
      <c r="A30" s="9" t="s">
        <v>2294</v>
      </c>
      <c r="B30" s="9" t="s">
        <v>1232</v>
      </c>
      <c r="D30" s="11" t="s">
        <v>435</v>
      </c>
      <c r="F30" s="23">
        <v>210000</v>
      </c>
      <c r="G30" s="6">
        <v>4221</v>
      </c>
      <c r="H30" s="24" t="s">
        <v>2178</v>
      </c>
    </row>
    <row r="31" spans="1:8" s="6" customFormat="1" ht="17.100000000000001" customHeight="1" x14ac:dyDescent="0.25">
      <c r="A31" s="9" t="s">
        <v>2296</v>
      </c>
      <c r="B31" s="9" t="s">
        <v>724</v>
      </c>
      <c r="D31" s="11" t="s">
        <v>436</v>
      </c>
      <c r="F31" s="23">
        <v>210000</v>
      </c>
      <c r="G31" s="6">
        <v>4230</v>
      </c>
      <c r="H31" s="24" t="s">
        <v>2178</v>
      </c>
    </row>
    <row r="32" spans="1:8" s="6" customFormat="1" ht="17.100000000000001" customHeight="1" x14ac:dyDescent="0.25">
      <c r="A32" s="9" t="s">
        <v>2298</v>
      </c>
      <c r="B32" s="9" t="s">
        <v>1233</v>
      </c>
      <c r="D32" s="11" t="s">
        <v>437</v>
      </c>
      <c r="F32" s="23">
        <v>210000</v>
      </c>
      <c r="G32" s="6">
        <v>4231</v>
      </c>
      <c r="H32" s="24" t="s">
        <v>2178</v>
      </c>
    </row>
    <row r="33" spans="1:8" s="6" customFormat="1" ht="17.100000000000001" customHeight="1" x14ac:dyDescent="0.25">
      <c r="A33" s="9" t="s">
        <v>2300</v>
      </c>
      <c r="B33" s="9" t="s">
        <v>725</v>
      </c>
      <c r="D33" s="11" t="s">
        <v>438</v>
      </c>
      <c r="F33" s="23">
        <v>210000</v>
      </c>
      <c r="G33" s="6">
        <v>4260</v>
      </c>
      <c r="H33" s="24" t="s">
        <v>2178</v>
      </c>
    </row>
    <row r="34" spans="1:8" s="6" customFormat="1" ht="17.100000000000001" customHeight="1" x14ac:dyDescent="0.25">
      <c r="A34" s="9" t="s">
        <v>2304</v>
      </c>
      <c r="B34" s="9" t="s">
        <v>1234</v>
      </c>
      <c r="D34" s="11" t="s">
        <v>439</v>
      </c>
      <c r="F34" s="23">
        <v>210000</v>
      </c>
      <c r="G34" s="6">
        <v>4410</v>
      </c>
      <c r="H34" s="24" t="s">
        <v>2178</v>
      </c>
    </row>
    <row r="35" spans="1:8" s="6" customFormat="1" ht="17.100000000000001" customHeight="1" x14ac:dyDescent="0.25">
      <c r="A35" s="9" t="s">
        <v>2308</v>
      </c>
      <c r="B35" s="9" t="s">
        <v>1235</v>
      </c>
      <c r="D35" s="11" t="s">
        <v>440</v>
      </c>
      <c r="F35" s="23">
        <v>269000</v>
      </c>
      <c r="G35" s="6">
        <v>6901</v>
      </c>
      <c r="H35" s="24" t="s">
        <v>2178</v>
      </c>
    </row>
    <row r="36" spans="1:8" s="6" customFormat="1" ht="17.100000000000001" customHeight="1" x14ac:dyDescent="0.25">
      <c r="A36" s="9" t="s">
        <v>2310</v>
      </c>
      <c r="B36" s="9" t="s">
        <v>1236</v>
      </c>
      <c r="D36" s="11" t="s">
        <v>441</v>
      </c>
      <c r="F36" s="23">
        <v>269000</v>
      </c>
      <c r="G36" s="6">
        <v>6902</v>
      </c>
      <c r="H36" s="24" t="s">
        <v>2178</v>
      </c>
    </row>
    <row r="37" spans="1:8" s="6" customFormat="1" ht="17.100000000000001" customHeight="1" x14ac:dyDescent="0.25">
      <c r="A37" s="9" t="s">
        <v>2312</v>
      </c>
      <c r="B37" s="9" t="s">
        <v>1237</v>
      </c>
      <c r="D37" s="11" t="s">
        <v>442</v>
      </c>
      <c r="F37" s="23">
        <v>269000</v>
      </c>
      <c r="G37" s="6">
        <v>6903</v>
      </c>
      <c r="H37" s="24" t="s">
        <v>2178</v>
      </c>
    </row>
    <row r="38" spans="1:8" s="6" customFormat="1" ht="17.100000000000001" customHeight="1" x14ac:dyDescent="0.25">
      <c r="A38" s="9" t="s">
        <v>2328</v>
      </c>
      <c r="B38" s="9" t="s">
        <v>1239</v>
      </c>
      <c r="D38" s="11" t="s">
        <v>443</v>
      </c>
      <c r="F38" s="16" t="s">
        <v>4210</v>
      </c>
      <c r="G38" s="23" t="s">
        <v>4210</v>
      </c>
      <c r="H38" s="24" t="s">
        <v>2178</v>
      </c>
    </row>
    <row r="39" spans="1:8" s="6" customFormat="1" ht="17.100000000000001" customHeight="1" x14ac:dyDescent="0.25">
      <c r="A39" s="9" t="s">
        <v>2330</v>
      </c>
      <c r="B39" s="9" t="s">
        <v>1240</v>
      </c>
      <c r="D39" s="11" t="s">
        <v>444</v>
      </c>
      <c r="F39" s="16" t="s">
        <v>443</v>
      </c>
      <c r="G39" s="6">
        <v>1120</v>
      </c>
      <c r="H39" s="24" t="s">
        <v>2178</v>
      </c>
    </row>
    <row r="40" spans="1:8" s="6" customFormat="1" ht="17.100000000000001" customHeight="1" x14ac:dyDescent="0.25">
      <c r="A40" s="9" t="s">
        <v>2332</v>
      </c>
      <c r="B40" s="9" t="s">
        <v>1241</v>
      </c>
      <c r="D40" s="11" t="s">
        <v>445</v>
      </c>
      <c r="F40" s="16" t="s">
        <v>443</v>
      </c>
      <c r="G40" s="6">
        <v>1160</v>
      </c>
      <c r="H40" s="24" t="s">
        <v>2178</v>
      </c>
    </row>
    <row r="41" spans="1:8" s="6" customFormat="1" ht="17.100000000000001" customHeight="1" x14ac:dyDescent="0.25">
      <c r="A41" s="9" t="s">
        <v>2841</v>
      </c>
      <c r="B41" s="9" t="s">
        <v>1242</v>
      </c>
      <c r="D41" s="11" t="s">
        <v>446</v>
      </c>
      <c r="F41" s="16" t="s">
        <v>443</v>
      </c>
      <c r="G41" s="6">
        <v>1161</v>
      </c>
      <c r="H41" s="24" t="s">
        <v>2178</v>
      </c>
    </row>
    <row r="42" spans="1:8" s="6" customFormat="1" ht="17.100000000000001" customHeight="1" x14ac:dyDescent="0.25">
      <c r="A42" s="9" t="s">
        <v>2843</v>
      </c>
      <c r="B42" s="9" t="s">
        <v>1243</v>
      </c>
      <c r="D42" s="11" t="s">
        <v>447</v>
      </c>
      <c r="F42" s="16" t="s">
        <v>443</v>
      </c>
      <c r="G42" s="6">
        <v>1210</v>
      </c>
      <c r="H42" s="24" t="s">
        <v>2178</v>
      </c>
    </row>
    <row r="43" spans="1:8" s="6" customFormat="1" ht="17.100000000000001" customHeight="1" x14ac:dyDescent="0.25">
      <c r="A43" s="9" t="s">
        <v>2845</v>
      </c>
      <c r="B43" s="9" t="s">
        <v>1244</v>
      </c>
      <c r="D43" s="11" t="s">
        <v>448</v>
      </c>
      <c r="F43" s="16" t="s">
        <v>443</v>
      </c>
      <c r="G43" s="6">
        <v>1220</v>
      </c>
      <c r="H43" s="24" t="s">
        <v>2178</v>
      </c>
    </row>
    <row r="44" spans="1:8" s="6" customFormat="1" ht="17.100000000000001" customHeight="1" x14ac:dyDescent="0.25">
      <c r="A44" s="9" t="s">
        <v>2847</v>
      </c>
      <c r="B44" s="9" t="s">
        <v>1245</v>
      </c>
      <c r="D44" s="11" t="s">
        <v>449</v>
      </c>
      <c r="F44" s="16" t="s">
        <v>443</v>
      </c>
      <c r="G44" s="6">
        <v>1230</v>
      </c>
      <c r="H44" s="24" t="s">
        <v>2178</v>
      </c>
    </row>
    <row r="45" spans="1:8" s="6" customFormat="1" ht="17.100000000000001" customHeight="1" x14ac:dyDescent="0.25">
      <c r="A45" s="9" t="s">
        <v>2849</v>
      </c>
      <c r="B45" s="9" t="s">
        <v>1246</v>
      </c>
      <c r="D45" s="11" t="s">
        <v>450</v>
      </c>
      <c r="F45" s="16" t="s">
        <v>443</v>
      </c>
      <c r="G45" s="6">
        <v>1231</v>
      </c>
      <c r="H45" s="24" t="s">
        <v>2178</v>
      </c>
    </row>
    <row r="46" spans="1:8" s="6" customFormat="1" ht="17.100000000000001" customHeight="1" x14ac:dyDescent="0.25">
      <c r="A46" s="9" t="s">
        <v>2851</v>
      </c>
      <c r="B46" s="9" t="s">
        <v>1247</v>
      </c>
      <c r="D46" s="11" t="s">
        <v>451</v>
      </c>
      <c r="F46" s="16" t="s">
        <v>443</v>
      </c>
      <c r="G46" s="6">
        <v>1240</v>
      </c>
      <c r="H46" s="24" t="s">
        <v>2178</v>
      </c>
    </row>
    <row r="47" spans="1:8" s="6" customFormat="1" ht="17.100000000000001" customHeight="1" x14ac:dyDescent="0.25">
      <c r="A47" s="9" t="s">
        <v>643</v>
      </c>
      <c r="B47" s="9" t="s">
        <v>1248</v>
      </c>
      <c r="D47" s="11" t="s">
        <v>452</v>
      </c>
      <c r="F47" s="16" t="s">
        <v>443</v>
      </c>
      <c r="G47" s="6">
        <v>1240</v>
      </c>
      <c r="H47" s="24" t="s">
        <v>4216</v>
      </c>
    </row>
    <row r="48" spans="1:8" s="6" customFormat="1" ht="17.100000000000001" customHeight="1" x14ac:dyDescent="0.25">
      <c r="A48" s="9" t="s">
        <v>2853</v>
      </c>
      <c r="B48" s="9" t="s">
        <v>1249</v>
      </c>
      <c r="D48" s="11" t="s">
        <v>453</v>
      </c>
      <c r="F48" s="16" t="s">
        <v>443</v>
      </c>
      <c r="G48" s="6">
        <v>2120</v>
      </c>
      <c r="H48" s="24" t="s">
        <v>2178</v>
      </c>
    </row>
    <row r="49" spans="1:8" s="6" customFormat="1" ht="17.100000000000001" customHeight="1" x14ac:dyDescent="0.25">
      <c r="A49" s="9" t="s">
        <v>2855</v>
      </c>
      <c r="B49" s="9" t="s">
        <v>1250</v>
      </c>
      <c r="D49" s="11" t="s">
        <v>454</v>
      </c>
      <c r="F49" s="16" t="s">
        <v>443</v>
      </c>
      <c r="G49" s="6">
        <v>2320</v>
      </c>
      <c r="H49" s="24" t="s">
        <v>2178</v>
      </c>
    </row>
    <row r="50" spans="1:8" s="6" customFormat="1" ht="17.100000000000001" customHeight="1" x14ac:dyDescent="0.25">
      <c r="A50" s="9" t="s">
        <v>2859</v>
      </c>
      <c r="B50" s="9" t="s">
        <v>1251</v>
      </c>
      <c r="D50" s="11" t="s">
        <v>455</v>
      </c>
      <c r="F50" s="16" t="s">
        <v>443</v>
      </c>
      <c r="G50" s="6">
        <v>4110</v>
      </c>
      <c r="H50" s="24" t="s">
        <v>2178</v>
      </c>
    </row>
    <row r="51" spans="1:8" s="6" customFormat="1" ht="17.100000000000001" customHeight="1" x14ac:dyDescent="0.25">
      <c r="A51" s="9" t="s">
        <v>2861</v>
      </c>
      <c r="B51" s="9" t="s">
        <v>1252</v>
      </c>
      <c r="D51" s="11" t="s">
        <v>456</v>
      </c>
      <c r="F51" s="16" t="s">
        <v>443</v>
      </c>
      <c r="G51" s="6">
        <v>4210</v>
      </c>
      <c r="H51" s="24" t="s">
        <v>2178</v>
      </c>
    </row>
    <row r="52" spans="1:8" s="6" customFormat="1" ht="17.100000000000001" customHeight="1" x14ac:dyDescent="0.25">
      <c r="A52" s="9" t="s">
        <v>2863</v>
      </c>
      <c r="B52" s="9" t="s">
        <v>1253</v>
      </c>
      <c r="D52" s="11" t="s">
        <v>457</v>
      </c>
      <c r="F52" s="16" t="s">
        <v>443</v>
      </c>
      <c r="G52" s="6">
        <v>4220</v>
      </c>
      <c r="H52" s="24" t="s">
        <v>2178</v>
      </c>
    </row>
    <row r="53" spans="1:8" s="6" customFormat="1" ht="17.100000000000001" customHeight="1" x14ac:dyDescent="0.25">
      <c r="A53" s="9" t="s">
        <v>2865</v>
      </c>
      <c r="B53" s="9" t="s">
        <v>1254</v>
      </c>
      <c r="D53" s="11" t="s">
        <v>458</v>
      </c>
      <c r="F53" s="16" t="s">
        <v>443</v>
      </c>
      <c r="G53" s="6">
        <v>4221</v>
      </c>
      <c r="H53" s="24" t="s">
        <v>2178</v>
      </c>
    </row>
    <row r="54" spans="1:8" s="6" customFormat="1" ht="17.100000000000001" customHeight="1" x14ac:dyDescent="0.25">
      <c r="A54" s="9" t="s">
        <v>2960</v>
      </c>
      <c r="B54" s="9" t="s">
        <v>1255</v>
      </c>
      <c r="D54" s="11" t="s">
        <v>459</v>
      </c>
      <c r="F54" s="16" t="s">
        <v>443</v>
      </c>
      <c r="G54" s="6">
        <v>4230</v>
      </c>
      <c r="H54" s="24" t="s">
        <v>2178</v>
      </c>
    </row>
    <row r="55" spans="1:8" s="6" customFormat="1" ht="17.100000000000001" customHeight="1" x14ac:dyDescent="0.25">
      <c r="A55" s="9" t="s">
        <v>2962</v>
      </c>
      <c r="B55" s="9" t="s">
        <v>1256</v>
      </c>
      <c r="D55" s="11" t="s">
        <v>460</v>
      </c>
      <c r="F55" s="16" t="s">
        <v>443</v>
      </c>
      <c r="G55" s="6">
        <v>4231</v>
      </c>
      <c r="H55" s="24" t="s">
        <v>2178</v>
      </c>
    </row>
    <row r="56" spans="1:8" s="6" customFormat="1" ht="17.100000000000001" customHeight="1" x14ac:dyDescent="0.25">
      <c r="A56" s="9" t="s">
        <v>2964</v>
      </c>
      <c r="B56" s="9" t="s">
        <v>1257</v>
      </c>
      <c r="D56" s="11" t="s">
        <v>461</v>
      </c>
      <c r="F56" s="16" t="s">
        <v>443</v>
      </c>
      <c r="G56" s="6">
        <v>4260</v>
      </c>
      <c r="H56" s="24" t="s">
        <v>2178</v>
      </c>
    </row>
    <row r="57" spans="1:8" s="6" customFormat="1" ht="17.100000000000001" customHeight="1" x14ac:dyDescent="0.25">
      <c r="A57" s="9" t="s">
        <v>2968</v>
      </c>
      <c r="B57" s="9" t="s">
        <v>1258</v>
      </c>
      <c r="D57" s="11" t="s">
        <v>462</v>
      </c>
      <c r="F57" s="16" t="s">
        <v>443</v>
      </c>
      <c r="G57" s="6">
        <v>4410</v>
      </c>
      <c r="H57" s="24" t="s">
        <v>2178</v>
      </c>
    </row>
    <row r="58" spans="1:8" s="6" customFormat="1" ht="17.100000000000001" customHeight="1" x14ac:dyDescent="0.25">
      <c r="A58" s="9" t="s">
        <v>2970</v>
      </c>
      <c r="B58" s="9" t="s">
        <v>1259</v>
      </c>
      <c r="D58" s="11" t="s">
        <v>463</v>
      </c>
      <c r="F58" s="16" t="s">
        <v>463</v>
      </c>
      <c r="G58" s="6">
        <v>6901</v>
      </c>
      <c r="H58" s="24" t="s">
        <v>2178</v>
      </c>
    </row>
    <row r="59" spans="1:8" s="6" customFormat="1" ht="17.100000000000001" customHeight="1" x14ac:dyDescent="0.25">
      <c r="A59" s="9" t="s">
        <v>2972</v>
      </c>
      <c r="B59" s="9" t="s">
        <v>1260</v>
      </c>
      <c r="D59" s="11" t="s">
        <v>464</v>
      </c>
      <c r="F59" s="16" t="s">
        <v>463</v>
      </c>
      <c r="G59" s="6">
        <v>6902</v>
      </c>
      <c r="H59" s="24" t="s">
        <v>2178</v>
      </c>
    </row>
  </sheetData>
  <phoneticPr fontId="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1292"/>
  <sheetViews>
    <sheetView topLeftCell="A193" workbookViewId="0">
      <selection activeCell="B234" sqref="B234"/>
    </sheetView>
  </sheetViews>
  <sheetFormatPr defaultRowHeight="12.75" x14ac:dyDescent="0.2"/>
  <cols>
    <col min="1" max="1" width="14.5703125" style="8" bestFit="1" customWidth="1"/>
    <col min="2" max="2" width="45.28515625" style="8" bestFit="1" customWidth="1"/>
    <col min="3" max="16384" width="9.140625" style="8"/>
  </cols>
  <sheetData>
    <row r="1" spans="1:2" x14ac:dyDescent="0.2">
      <c r="A1" s="7" t="s">
        <v>296</v>
      </c>
      <c r="B1" s="7" t="s">
        <v>297</v>
      </c>
    </row>
    <row r="2" spans="1:2" x14ac:dyDescent="0.2">
      <c r="A2" s="7" t="s">
        <v>298</v>
      </c>
      <c r="B2" s="7" t="s">
        <v>299</v>
      </c>
    </row>
    <row r="3" spans="1:2" x14ac:dyDescent="0.2">
      <c r="A3" s="7" t="s">
        <v>853</v>
      </c>
      <c r="B3" s="7" t="s">
        <v>3033</v>
      </c>
    </row>
    <row r="4" spans="1:2" x14ac:dyDescent="0.2">
      <c r="A4" s="7" t="s">
        <v>3034</v>
      </c>
      <c r="B4" s="7" t="s">
        <v>3035</v>
      </c>
    </row>
    <row r="5" spans="1:2" x14ac:dyDescent="0.2">
      <c r="A5" s="7" t="s">
        <v>3036</v>
      </c>
      <c r="B5" s="7" t="s">
        <v>3037</v>
      </c>
    </row>
    <row r="6" spans="1:2" x14ac:dyDescent="0.2">
      <c r="A6" s="7" t="s">
        <v>3038</v>
      </c>
      <c r="B6" s="7" t="s">
        <v>3039</v>
      </c>
    </row>
    <row r="7" spans="1:2" x14ac:dyDescent="0.2">
      <c r="A7" s="7" t="s">
        <v>3040</v>
      </c>
      <c r="B7" s="7" t="s">
        <v>3041</v>
      </c>
    </row>
    <row r="8" spans="1:2" x14ac:dyDescent="0.2">
      <c r="A8" s="7" t="s">
        <v>3042</v>
      </c>
      <c r="B8" s="7" t="s">
        <v>3043</v>
      </c>
    </row>
    <row r="9" spans="1:2" x14ac:dyDescent="0.2">
      <c r="A9" s="7" t="s">
        <v>3044</v>
      </c>
      <c r="B9" s="7" t="s">
        <v>3045</v>
      </c>
    </row>
    <row r="10" spans="1:2" x14ac:dyDescent="0.2">
      <c r="A10" s="7" t="s">
        <v>3046</v>
      </c>
      <c r="B10" s="7" t="s">
        <v>3047</v>
      </c>
    </row>
    <row r="11" spans="1:2" x14ac:dyDescent="0.2">
      <c r="A11" s="7" t="s">
        <v>3048</v>
      </c>
      <c r="B11" s="7" t="s">
        <v>3049</v>
      </c>
    </row>
    <row r="12" spans="1:2" x14ac:dyDescent="0.2">
      <c r="A12" s="7" t="s">
        <v>3050</v>
      </c>
      <c r="B12" s="7" t="s">
        <v>3051</v>
      </c>
    </row>
    <row r="13" spans="1:2" x14ac:dyDescent="0.2">
      <c r="A13" s="7" t="s">
        <v>3052</v>
      </c>
      <c r="B13" s="7" t="s">
        <v>3053</v>
      </c>
    </row>
    <row r="14" spans="1:2" x14ac:dyDescent="0.2">
      <c r="A14" s="7" t="s">
        <v>3054</v>
      </c>
      <c r="B14" s="7" t="s">
        <v>3055</v>
      </c>
    </row>
    <row r="15" spans="1:2" x14ac:dyDescent="0.2">
      <c r="A15" s="7" t="s">
        <v>3056</v>
      </c>
      <c r="B15" s="7" t="s">
        <v>3057</v>
      </c>
    </row>
    <row r="16" spans="1:2" x14ac:dyDescent="0.2">
      <c r="A16" s="7" t="s">
        <v>3058</v>
      </c>
      <c r="B16" s="7" t="s">
        <v>3059</v>
      </c>
    </row>
    <row r="17" spans="1:2" x14ac:dyDescent="0.2">
      <c r="A17" s="7" t="s">
        <v>3060</v>
      </c>
      <c r="B17" s="7" t="s">
        <v>3061</v>
      </c>
    </row>
    <row r="18" spans="1:2" x14ac:dyDescent="0.2">
      <c r="A18" s="7" t="s">
        <v>3062</v>
      </c>
      <c r="B18" s="7" t="s">
        <v>3063</v>
      </c>
    </row>
    <row r="19" spans="1:2" x14ac:dyDescent="0.2">
      <c r="A19" s="7" t="s">
        <v>3064</v>
      </c>
      <c r="B19" s="7" t="s">
        <v>3065</v>
      </c>
    </row>
    <row r="20" spans="1:2" x14ac:dyDescent="0.2">
      <c r="A20" s="7" t="s">
        <v>3066</v>
      </c>
      <c r="B20" s="7" t="s">
        <v>3067</v>
      </c>
    </row>
    <row r="21" spans="1:2" x14ac:dyDescent="0.2">
      <c r="A21" s="7" t="s">
        <v>3068</v>
      </c>
      <c r="B21" s="7" t="s">
        <v>3069</v>
      </c>
    </row>
    <row r="22" spans="1:2" x14ac:dyDescent="0.2">
      <c r="A22" s="7" t="s">
        <v>3070</v>
      </c>
      <c r="B22" s="7" t="s">
        <v>3071</v>
      </c>
    </row>
    <row r="23" spans="1:2" x14ac:dyDescent="0.2">
      <c r="A23" s="7" t="s">
        <v>3072</v>
      </c>
      <c r="B23" s="7" t="s">
        <v>3073</v>
      </c>
    </row>
    <row r="24" spans="1:2" x14ac:dyDescent="0.2">
      <c r="A24" s="7" t="s">
        <v>3074</v>
      </c>
      <c r="B24" s="7" t="s">
        <v>3882</v>
      </c>
    </row>
    <row r="25" spans="1:2" x14ac:dyDescent="0.2">
      <c r="A25" s="7" t="s">
        <v>3883</v>
      </c>
      <c r="B25" s="7" t="s">
        <v>3884</v>
      </c>
    </row>
    <row r="26" spans="1:2" x14ac:dyDescent="0.2">
      <c r="A26" s="7" t="s">
        <v>3885</v>
      </c>
      <c r="B26" s="7" t="s">
        <v>3886</v>
      </c>
    </row>
    <row r="27" spans="1:2" x14ac:dyDescent="0.2">
      <c r="A27" s="7" t="s">
        <v>3887</v>
      </c>
      <c r="B27" s="7" t="s">
        <v>3888</v>
      </c>
    </row>
    <row r="28" spans="1:2" x14ac:dyDescent="0.2">
      <c r="A28" s="7" t="s">
        <v>3889</v>
      </c>
      <c r="B28" s="7" t="s">
        <v>3890</v>
      </c>
    </row>
    <row r="29" spans="1:2" x14ac:dyDescent="0.2">
      <c r="A29" s="7" t="s">
        <v>3891</v>
      </c>
      <c r="B29" s="7" t="s">
        <v>3892</v>
      </c>
    </row>
    <row r="30" spans="1:2" x14ac:dyDescent="0.2">
      <c r="A30" s="7" t="s">
        <v>3893</v>
      </c>
      <c r="B30" s="7" t="s">
        <v>3894</v>
      </c>
    </row>
    <row r="31" spans="1:2" x14ac:dyDescent="0.2">
      <c r="A31" s="7" t="s">
        <v>3895</v>
      </c>
      <c r="B31" s="7" t="s">
        <v>3896</v>
      </c>
    </row>
    <row r="32" spans="1:2" x14ac:dyDescent="0.2">
      <c r="A32" s="7" t="s">
        <v>3897</v>
      </c>
      <c r="B32" s="7" t="s">
        <v>3898</v>
      </c>
    </row>
    <row r="33" spans="1:2" x14ac:dyDescent="0.2">
      <c r="A33" s="7" t="s">
        <v>3899</v>
      </c>
      <c r="B33" s="7" t="s">
        <v>3900</v>
      </c>
    </row>
    <row r="34" spans="1:2" x14ac:dyDescent="0.2">
      <c r="A34" s="7" t="s">
        <v>3901</v>
      </c>
      <c r="B34" s="7" t="s">
        <v>3902</v>
      </c>
    </row>
    <row r="35" spans="1:2" x14ac:dyDescent="0.2">
      <c r="A35" s="7" t="s">
        <v>3903</v>
      </c>
      <c r="B35" s="7" t="s">
        <v>3904</v>
      </c>
    </row>
    <row r="36" spans="1:2" x14ac:dyDescent="0.2">
      <c r="A36" s="7" t="s">
        <v>3905</v>
      </c>
      <c r="B36" s="7" t="s">
        <v>3906</v>
      </c>
    </row>
    <row r="37" spans="1:2" x14ac:dyDescent="0.2">
      <c r="A37" s="7" t="s">
        <v>3907</v>
      </c>
      <c r="B37" s="7" t="s">
        <v>3908</v>
      </c>
    </row>
    <row r="38" spans="1:2" x14ac:dyDescent="0.2">
      <c r="A38" s="7" t="s">
        <v>3909</v>
      </c>
      <c r="B38" s="7" t="s">
        <v>3910</v>
      </c>
    </row>
    <row r="39" spans="1:2" x14ac:dyDescent="0.2">
      <c r="A39" s="7" t="s">
        <v>3911</v>
      </c>
      <c r="B39" s="7" t="s">
        <v>3912</v>
      </c>
    </row>
    <row r="40" spans="1:2" x14ac:dyDescent="0.2">
      <c r="A40" s="7" t="s">
        <v>3913</v>
      </c>
      <c r="B40" s="7" t="s">
        <v>3914</v>
      </c>
    </row>
    <row r="41" spans="1:2" x14ac:dyDescent="0.2">
      <c r="A41" s="7" t="s">
        <v>3915</v>
      </c>
      <c r="B41" s="7" t="s">
        <v>3916</v>
      </c>
    </row>
    <row r="42" spans="1:2" x14ac:dyDescent="0.2">
      <c r="A42" s="7" t="s">
        <v>3917</v>
      </c>
      <c r="B42" s="7" t="s">
        <v>3918</v>
      </c>
    </row>
    <row r="43" spans="1:2" x14ac:dyDescent="0.2">
      <c r="A43" s="7" t="s">
        <v>3919</v>
      </c>
      <c r="B43" s="7" t="s">
        <v>3920</v>
      </c>
    </row>
    <row r="44" spans="1:2" x14ac:dyDescent="0.2">
      <c r="A44" s="7" t="s">
        <v>3921</v>
      </c>
      <c r="B44" s="7" t="s">
        <v>3922</v>
      </c>
    </row>
    <row r="45" spans="1:2" x14ac:dyDescent="0.2">
      <c r="A45" s="7" t="s">
        <v>3923</v>
      </c>
      <c r="B45" s="7" t="s">
        <v>3924</v>
      </c>
    </row>
    <row r="46" spans="1:2" x14ac:dyDescent="0.2">
      <c r="A46" s="7" t="s">
        <v>3925</v>
      </c>
      <c r="B46" s="7" t="s">
        <v>3926</v>
      </c>
    </row>
    <row r="47" spans="1:2" x14ac:dyDescent="0.2">
      <c r="A47" s="7" t="s">
        <v>3927</v>
      </c>
      <c r="B47" s="7" t="s">
        <v>3928</v>
      </c>
    </row>
    <row r="48" spans="1:2" x14ac:dyDescent="0.2">
      <c r="A48" s="7" t="s">
        <v>3929</v>
      </c>
      <c r="B48" s="7" t="s">
        <v>3930</v>
      </c>
    </row>
    <row r="49" spans="1:2" x14ac:dyDescent="0.2">
      <c r="A49" s="7" t="s">
        <v>3931</v>
      </c>
      <c r="B49" s="7" t="s">
        <v>3932</v>
      </c>
    </row>
    <row r="50" spans="1:2" x14ac:dyDescent="0.2">
      <c r="A50" s="7" t="s">
        <v>3933</v>
      </c>
      <c r="B50" s="7" t="s">
        <v>3934</v>
      </c>
    </row>
    <row r="51" spans="1:2" x14ac:dyDescent="0.2">
      <c r="A51" s="7" t="s">
        <v>3935</v>
      </c>
      <c r="B51" s="7" t="s">
        <v>3936</v>
      </c>
    </row>
    <row r="52" spans="1:2" x14ac:dyDescent="0.2">
      <c r="A52" s="7" t="s">
        <v>3937</v>
      </c>
      <c r="B52" s="7" t="s">
        <v>3938</v>
      </c>
    </row>
    <row r="53" spans="1:2" x14ac:dyDescent="0.2">
      <c r="A53" s="7" t="s">
        <v>3939</v>
      </c>
      <c r="B53" s="7" t="s">
        <v>2143</v>
      </c>
    </row>
    <row r="54" spans="1:2" x14ac:dyDescent="0.2">
      <c r="A54" s="7" t="s">
        <v>2144</v>
      </c>
      <c r="B54" s="7" t="s">
        <v>2145</v>
      </c>
    </row>
    <row r="55" spans="1:2" x14ac:dyDescent="0.2">
      <c r="A55" s="7" t="s">
        <v>2146</v>
      </c>
      <c r="B55" s="7" t="s">
        <v>2147</v>
      </c>
    </row>
    <row r="56" spans="1:2" x14ac:dyDescent="0.2">
      <c r="A56" s="7" t="s">
        <v>2148</v>
      </c>
      <c r="B56" s="7" t="s">
        <v>2149</v>
      </c>
    </row>
    <row r="57" spans="1:2" x14ac:dyDescent="0.2">
      <c r="A57" s="7" t="s">
        <v>2150</v>
      </c>
      <c r="B57" s="7" t="s">
        <v>2151</v>
      </c>
    </row>
    <row r="58" spans="1:2" x14ac:dyDescent="0.2">
      <c r="A58" s="7" t="s">
        <v>2152</v>
      </c>
      <c r="B58" s="7" t="s">
        <v>2153</v>
      </c>
    </row>
    <row r="59" spans="1:2" x14ac:dyDescent="0.2">
      <c r="A59" s="7" t="s">
        <v>2154</v>
      </c>
      <c r="B59" s="7" t="s">
        <v>2155</v>
      </c>
    </row>
    <row r="60" spans="1:2" x14ac:dyDescent="0.2">
      <c r="A60" s="7" t="s">
        <v>4021</v>
      </c>
      <c r="B60" s="7" t="s">
        <v>4022</v>
      </c>
    </row>
    <row r="61" spans="1:2" x14ac:dyDescent="0.2">
      <c r="A61" s="7" t="s">
        <v>4023</v>
      </c>
      <c r="B61" s="7" t="s">
        <v>4024</v>
      </c>
    </row>
    <row r="62" spans="1:2" x14ac:dyDescent="0.2">
      <c r="A62" s="7" t="s">
        <v>4025</v>
      </c>
      <c r="B62" s="7" t="s">
        <v>4026</v>
      </c>
    </row>
    <row r="63" spans="1:2" x14ac:dyDescent="0.2">
      <c r="A63" s="7" t="s">
        <v>4027</v>
      </c>
      <c r="B63" s="7" t="s">
        <v>4028</v>
      </c>
    </row>
    <row r="64" spans="1:2" x14ac:dyDescent="0.2">
      <c r="A64" s="7" t="s">
        <v>4029</v>
      </c>
      <c r="B64" s="7" t="s">
        <v>4030</v>
      </c>
    </row>
    <row r="65" spans="1:2" x14ac:dyDescent="0.2">
      <c r="A65" s="7" t="s">
        <v>4031</v>
      </c>
      <c r="B65" s="7" t="s">
        <v>4032</v>
      </c>
    </row>
    <row r="66" spans="1:2" x14ac:dyDescent="0.2">
      <c r="A66" s="7" t="s">
        <v>4033</v>
      </c>
      <c r="B66" s="7" t="s">
        <v>4034</v>
      </c>
    </row>
    <row r="67" spans="1:2" x14ac:dyDescent="0.2">
      <c r="A67" s="7" t="s">
        <v>4035</v>
      </c>
      <c r="B67" s="7" t="s">
        <v>4036</v>
      </c>
    </row>
    <row r="68" spans="1:2" x14ac:dyDescent="0.2">
      <c r="A68" s="7" t="s">
        <v>4037</v>
      </c>
      <c r="B68" s="7" t="s">
        <v>4038</v>
      </c>
    </row>
    <row r="69" spans="1:2" x14ac:dyDescent="0.2">
      <c r="A69" s="7" t="s">
        <v>4039</v>
      </c>
      <c r="B69" s="7" t="s">
        <v>4040</v>
      </c>
    </row>
    <row r="70" spans="1:2" x14ac:dyDescent="0.2">
      <c r="A70" s="7" t="s">
        <v>4041</v>
      </c>
      <c r="B70" s="7" t="s">
        <v>4042</v>
      </c>
    </row>
    <row r="71" spans="1:2" x14ac:dyDescent="0.2">
      <c r="A71" s="7" t="s">
        <v>4043</v>
      </c>
      <c r="B71" s="7" t="s">
        <v>1144</v>
      </c>
    </row>
    <row r="72" spans="1:2" x14ac:dyDescent="0.2">
      <c r="A72" s="7" t="s">
        <v>1145</v>
      </c>
      <c r="B72" s="7" t="s">
        <v>1468</v>
      </c>
    </row>
    <row r="73" spans="1:2" x14ac:dyDescent="0.2">
      <c r="A73" s="7" t="s">
        <v>1469</v>
      </c>
      <c r="B73" s="7" t="s">
        <v>1470</v>
      </c>
    </row>
    <row r="74" spans="1:2" x14ac:dyDescent="0.2">
      <c r="A74" s="7" t="s">
        <v>1471</v>
      </c>
      <c r="B74" s="7" t="s">
        <v>1472</v>
      </c>
    </row>
    <row r="75" spans="1:2" x14ac:dyDescent="0.2">
      <c r="A75" s="7" t="s">
        <v>1473</v>
      </c>
      <c r="B75" s="7" t="s">
        <v>1474</v>
      </c>
    </row>
    <row r="76" spans="1:2" x14ac:dyDescent="0.2">
      <c r="A76" s="7" t="s">
        <v>1475</v>
      </c>
      <c r="B76" s="7" t="s">
        <v>1476</v>
      </c>
    </row>
    <row r="77" spans="1:2" x14ac:dyDescent="0.2">
      <c r="A77" s="7" t="s">
        <v>1477</v>
      </c>
      <c r="B77" s="7" t="s">
        <v>1478</v>
      </c>
    </row>
    <row r="78" spans="1:2" x14ac:dyDescent="0.2">
      <c r="A78" s="7" t="s">
        <v>1479</v>
      </c>
      <c r="B78" s="7" t="s">
        <v>1480</v>
      </c>
    </row>
    <row r="79" spans="1:2" x14ac:dyDescent="0.2">
      <c r="A79" s="7" t="s">
        <v>1481</v>
      </c>
      <c r="B79" s="7" t="s">
        <v>1482</v>
      </c>
    </row>
    <row r="80" spans="1:2" x14ac:dyDescent="0.2">
      <c r="A80" s="7" t="s">
        <v>1483</v>
      </c>
      <c r="B80" s="7" t="s">
        <v>1484</v>
      </c>
    </row>
    <row r="81" spans="1:2" x14ac:dyDescent="0.2">
      <c r="A81" s="7" t="s">
        <v>1485</v>
      </c>
      <c r="B81" s="7" t="s">
        <v>1486</v>
      </c>
    </row>
    <row r="82" spans="1:2" x14ac:dyDescent="0.2">
      <c r="A82" s="7" t="s">
        <v>1487</v>
      </c>
      <c r="B82" s="7" t="s">
        <v>1488</v>
      </c>
    </row>
    <row r="83" spans="1:2" x14ac:dyDescent="0.2">
      <c r="A83" s="7" t="s">
        <v>1489</v>
      </c>
      <c r="B83" s="7" t="s">
        <v>1490</v>
      </c>
    </row>
    <row r="84" spans="1:2" x14ac:dyDescent="0.2">
      <c r="A84" s="7" t="s">
        <v>1491</v>
      </c>
      <c r="B84" s="7" t="s">
        <v>1492</v>
      </c>
    </row>
    <row r="85" spans="1:2" x14ac:dyDescent="0.2">
      <c r="A85" s="7" t="s">
        <v>1493</v>
      </c>
      <c r="B85" s="7" t="s">
        <v>1494</v>
      </c>
    </row>
    <row r="86" spans="1:2" x14ac:dyDescent="0.2">
      <c r="A86" s="7" t="s">
        <v>1495</v>
      </c>
      <c r="B86" s="7" t="s">
        <v>1496</v>
      </c>
    </row>
    <row r="87" spans="1:2" x14ac:dyDescent="0.2">
      <c r="A87" s="7" t="s">
        <v>1497</v>
      </c>
      <c r="B87" s="7" t="s">
        <v>4390</v>
      </c>
    </row>
    <row r="88" spans="1:2" x14ac:dyDescent="0.2">
      <c r="A88" s="7" t="s">
        <v>4391</v>
      </c>
      <c r="B88" s="7" t="s">
        <v>4392</v>
      </c>
    </row>
    <row r="89" spans="1:2" x14ac:dyDescent="0.2">
      <c r="A89" s="7" t="s">
        <v>4393</v>
      </c>
      <c r="B89" s="7" t="s">
        <v>2687</v>
      </c>
    </row>
    <row r="90" spans="1:2" x14ac:dyDescent="0.2">
      <c r="A90" s="7" t="s">
        <v>2688</v>
      </c>
      <c r="B90" s="7" t="s">
        <v>2689</v>
      </c>
    </row>
    <row r="91" spans="1:2" x14ac:dyDescent="0.2">
      <c r="A91" s="7" t="s">
        <v>2690</v>
      </c>
      <c r="B91" s="7" t="s">
        <v>2691</v>
      </c>
    </row>
    <row r="92" spans="1:2" x14ac:dyDescent="0.2">
      <c r="A92" s="7" t="s">
        <v>2692</v>
      </c>
      <c r="B92" s="7" t="s">
        <v>2693</v>
      </c>
    </row>
    <row r="93" spans="1:2" x14ac:dyDescent="0.2">
      <c r="A93" s="7" t="s">
        <v>2694</v>
      </c>
      <c r="B93" s="7" t="s">
        <v>2695</v>
      </c>
    </row>
    <row r="94" spans="1:2" x14ac:dyDescent="0.2">
      <c r="A94" s="7" t="s">
        <v>2696</v>
      </c>
      <c r="B94" s="7" t="s">
        <v>2697</v>
      </c>
    </row>
    <row r="95" spans="1:2" x14ac:dyDescent="0.2">
      <c r="A95" s="7" t="s">
        <v>2698</v>
      </c>
      <c r="B95" s="7" t="s">
        <v>2699</v>
      </c>
    </row>
    <row r="96" spans="1:2" x14ac:dyDescent="0.2">
      <c r="A96" s="7" t="s">
        <v>2700</v>
      </c>
      <c r="B96" s="7" t="s">
        <v>2701</v>
      </c>
    </row>
    <row r="97" spans="1:2" x14ac:dyDescent="0.2">
      <c r="A97" s="7" t="s">
        <v>2702</v>
      </c>
      <c r="B97" s="7" t="s">
        <v>2703</v>
      </c>
    </row>
    <row r="98" spans="1:2" x14ac:dyDescent="0.2">
      <c r="A98" s="7" t="s">
        <v>2704</v>
      </c>
      <c r="B98" s="7" t="s">
        <v>2705</v>
      </c>
    </row>
    <row r="99" spans="1:2" x14ac:dyDescent="0.2">
      <c r="A99" s="7" t="s">
        <v>2706</v>
      </c>
      <c r="B99" s="7" t="s">
        <v>2707</v>
      </c>
    </row>
    <row r="100" spans="1:2" x14ac:dyDescent="0.2">
      <c r="A100" s="7" t="s">
        <v>2708</v>
      </c>
      <c r="B100" s="7" t="s">
        <v>2709</v>
      </c>
    </row>
    <row r="101" spans="1:2" x14ac:dyDescent="0.2">
      <c r="A101" s="7" t="s">
        <v>2710</v>
      </c>
      <c r="B101" s="7" t="s">
        <v>2711</v>
      </c>
    </row>
    <row r="102" spans="1:2" x14ac:dyDescent="0.2">
      <c r="A102" s="7" t="s">
        <v>2712</v>
      </c>
      <c r="B102" s="7" t="s">
        <v>2713</v>
      </c>
    </row>
    <row r="103" spans="1:2" x14ac:dyDescent="0.2">
      <c r="A103" s="7" t="s">
        <v>2714</v>
      </c>
      <c r="B103" s="7" t="s">
        <v>2715</v>
      </c>
    </row>
    <row r="104" spans="1:2" x14ac:dyDescent="0.2">
      <c r="A104" s="7" t="s">
        <v>2716</v>
      </c>
      <c r="B104" s="7" t="s">
        <v>2717</v>
      </c>
    </row>
    <row r="105" spans="1:2" x14ac:dyDescent="0.2">
      <c r="A105" s="7" t="s">
        <v>2718</v>
      </c>
      <c r="B105" s="7" t="s">
        <v>2719</v>
      </c>
    </row>
    <row r="106" spans="1:2" x14ac:dyDescent="0.2">
      <c r="A106" s="7" t="s">
        <v>2720</v>
      </c>
      <c r="B106" s="7" t="s">
        <v>2721</v>
      </c>
    </row>
    <row r="107" spans="1:2" x14ac:dyDescent="0.2">
      <c r="A107" s="7" t="s">
        <v>2722</v>
      </c>
      <c r="B107" s="7" t="s">
        <v>2723</v>
      </c>
    </row>
    <row r="108" spans="1:2" x14ac:dyDescent="0.2">
      <c r="A108" s="7" t="s">
        <v>2724</v>
      </c>
      <c r="B108" s="7" t="s">
        <v>2725</v>
      </c>
    </row>
    <row r="109" spans="1:2" x14ac:dyDescent="0.2">
      <c r="A109" s="7" t="s">
        <v>2726</v>
      </c>
      <c r="B109" s="7" t="s">
        <v>2727</v>
      </c>
    </row>
    <row r="110" spans="1:2" x14ac:dyDescent="0.2">
      <c r="A110" s="7" t="s">
        <v>2728</v>
      </c>
      <c r="B110" s="7" t="s">
        <v>2729</v>
      </c>
    </row>
    <row r="111" spans="1:2" x14ac:dyDescent="0.2">
      <c r="A111" s="7" t="s">
        <v>2730</v>
      </c>
      <c r="B111" s="7" t="s">
        <v>2731</v>
      </c>
    </row>
    <row r="112" spans="1:2" x14ac:dyDescent="0.2">
      <c r="A112" s="7" t="s">
        <v>2732</v>
      </c>
      <c r="B112" s="7" t="s">
        <v>2733</v>
      </c>
    </row>
    <row r="113" spans="1:2" x14ac:dyDescent="0.2">
      <c r="A113" s="7" t="s">
        <v>2734</v>
      </c>
      <c r="B113" s="7" t="s">
        <v>2735</v>
      </c>
    </row>
    <row r="114" spans="1:2" x14ac:dyDescent="0.2">
      <c r="A114" s="7" t="s">
        <v>2736</v>
      </c>
      <c r="B114" s="7" t="s">
        <v>2737</v>
      </c>
    </row>
    <row r="115" spans="1:2" x14ac:dyDescent="0.2">
      <c r="A115" s="7" t="s">
        <v>2738</v>
      </c>
      <c r="B115" s="7" t="s">
        <v>2739</v>
      </c>
    </row>
    <row r="116" spans="1:2" x14ac:dyDescent="0.2">
      <c r="A116" s="7" t="s">
        <v>2740</v>
      </c>
      <c r="B116" s="7" t="s">
        <v>2741</v>
      </c>
    </row>
    <row r="117" spans="1:2" x14ac:dyDescent="0.2">
      <c r="A117" s="7" t="s">
        <v>2742</v>
      </c>
      <c r="B117" s="7" t="s">
        <v>2743</v>
      </c>
    </row>
    <row r="118" spans="1:2" x14ac:dyDescent="0.2">
      <c r="A118" s="7" t="s">
        <v>2744</v>
      </c>
      <c r="B118" s="7" t="s">
        <v>2745</v>
      </c>
    </row>
    <row r="119" spans="1:2" x14ac:dyDescent="0.2">
      <c r="A119" s="7" t="s">
        <v>2746</v>
      </c>
      <c r="B119" s="7" t="s">
        <v>2747</v>
      </c>
    </row>
    <row r="120" spans="1:2" x14ac:dyDescent="0.2">
      <c r="A120" s="7" t="s">
        <v>2748</v>
      </c>
      <c r="B120" s="7" t="s">
        <v>2749</v>
      </c>
    </row>
    <row r="121" spans="1:2" x14ac:dyDescent="0.2">
      <c r="A121" s="7" t="s">
        <v>2750</v>
      </c>
      <c r="B121" s="7" t="s">
        <v>2751</v>
      </c>
    </row>
    <row r="122" spans="1:2" x14ac:dyDescent="0.2">
      <c r="A122" s="7" t="s">
        <v>2752</v>
      </c>
      <c r="B122" s="7" t="s">
        <v>2753</v>
      </c>
    </row>
    <row r="123" spans="1:2" x14ac:dyDescent="0.2">
      <c r="A123" s="7" t="s">
        <v>2754</v>
      </c>
      <c r="B123" s="7" t="s">
        <v>2755</v>
      </c>
    </row>
    <row r="124" spans="1:2" x14ac:dyDescent="0.2">
      <c r="A124" s="7" t="s">
        <v>2756</v>
      </c>
      <c r="B124" s="7" t="s">
        <v>4421</v>
      </c>
    </row>
    <row r="125" spans="1:2" x14ac:dyDescent="0.2">
      <c r="A125" s="7" t="s">
        <v>4422</v>
      </c>
      <c r="B125" s="7" t="s">
        <v>4423</v>
      </c>
    </row>
    <row r="126" spans="1:2" x14ac:dyDescent="0.2">
      <c r="A126" s="7" t="s">
        <v>4424</v>
      </c>
      <c r="B126" s="7" t="s">
        <v>4425</v>
      </c>
    </row>
    <row r="127" spans="1:2" x14ac:dyDescent="0.2">
      <c r="A127" s="7" t="s">
        <v>4426</v>
      </c>
      <c r="B127" s="7" t="s">
        <v>4427</v>
      </c>
    </row>
    <row r="128" spans="1:2" x14ac:dyDescent="0.2">
      <c r="A128" s="7" t="s">
        <v>4428</v>
      </c>
      <c r="B128" s="7" t="s">
        <v>4429</v>
      </c>
    </row>
    <row r="129" spans="1:2" x14ac:dyDescent="0.2">
      <c r="A129" s="7" t="s">
        <v>4430</v>
      </c>
      <c r="B129" s="7" t="s">
        <v>4431</v>
      </c>
    </row>
    <row r="130" spans="1:2" x14ac:dyDescent="0.2">
      <c r="A130" s="7" t="s">
        <v>4432</v>
      </c>
      <c r="B130" s="7" t="s">
        <v>4433</v>
      </c>
    </row>
    <row r="131" spans="1:2" x14ac:dyDescent="0.2">
      <c r="A131" s="7" t="s">
        <v>4434</v>
      </c>
      <c r="B131" s="7" t="s">
        <v>4435</v>
      </c>
    </row>
    <row r="132" spans="1:2" x14ac:dyDescent="0.2">
      <c r="A132" s="7" t="s">
        <v>4436</v>
      </c>
      <c r="B132" s="7" t="s">
        <v>4437</v>
      </c>
    </row>
    <row r="133" spans="1:2" x14ac:dyDescent="0.2">
      <c r="A133" s="7" t="s">
        <v>4438</v>
      </c>
      <c r="B133" s="7" t="s">
        <v>4439</v>
      </c>
    </row>
    <row r="134" spans="1:2" x14ac:dyDescent="0.2">
      <c r="A134" s="7" t="s">
        <v>4440</v>
      </c>
      <c r="B134" s="7" t="s">
        <v>4441</v>
      </c>
    </row>
    <row r="135" spans="1:2" x14ac:dyDescent="0.2">
      <c r="A135" s="7" t="s">
        <v>4442</v>
      </c>
      <c r="B135" s="7" t="s">
        <v>4443</v>
      </c>
    </row>
    <row r="136" spans="1:2" x14ac:dyDescent="0.2">
      <c r="A136" s="7" t="s">
        <v>4444</v>
      </c>
      <c r="B136" s="7" t="s">
        <v>4445</v>
      </c>
    </row>
    <row r="137" spans="1:2" x14ac:dyDescent="0.2">
      <c r="A137" s="7" t="s">
        <v>4446</v>
      </c>
      <c r="B137" s="7" t="s">
        <v>4447</v>
      </c>
    </row>
    <row r="138" spans="1:2" x14ac:dyDescent="0.2">
      <c r="A138" s="7" t="s">
        <v>4448</v>
      </c>
      <c r="B138" s="7" t="s">
        <v>4449</v>
      </c>
    </row>
    <row r="139" spans="1:2" x14ac:dyDescent="0.2">
      <c r="A139" s="7" t="s">
        <v>4450</v>
      </c>
      <c r="B139" s="7" t="s">
        <v>4451</v>
      </c>
    </row>
    <row r="140" spans="1:2" x14ac:dyDescent="0.2">
      <c r="A140" s="7" t="s">
        <v>4452</v>
      </c>
      <c r="B140" s="7" t="s">
        <v>4453</v>
      </c>
    </row>
    <row r="141" spans="1:2" x14ac:dyDescent="0.2">
      <c r="A141" s="7" t="s">
        <v>4454</v>
      </c>
      <c r="B141" s="7" t="s">
        <v>4455</v>
      </c>
    </row>
    <row r="142" spans="1:2" x14ac:dyDescent="0.2">
      <c r="A142" s="7" t="s">
        <v>4456</v>
      </c>
      <c r="B142" s="7" t="s">
        <v>4457</v>
      </c>
    </row>
    <row r="143" spans="1:2" x14ac:dyDescent="0.2">
      <c r="A143" s="7" t="s">
        <v>4458</v>
      </c>
      <c r="B143" s="7" t="s">
        <v>4459</v>
      </c>
    </row>
    <row r="144" spans="1:2" x14ac:dyDescent="0.2">
      <c r="A144" s="7" t="s">
        <v>4460</v>
      </c>
      <c r="B144" s="7" t="s">
        <v>4461</v>
      </c>
    </row>
    <row r="145" spans="1:2" x14ac:dyDescent="0.2">
      <c r="A145" s="7" t="s">
        <v>4462</v>
      </c>
      <c r="B145" s="7" t="s">
        <v>4463</v>
      </c>
    </row>
    <row r="146" spans="1:2" x14ac:dyDescent="0.2">
      <c r="A146" s="7" t="s">
        <v>2757</v>
      </c>
      <c r="B146" s="7" t="s">
        <v>2758</v>
      </c>
    </row>
    <row r="147" spans="1:2" x14ac:dyDescent="0.2">
      <c r="A147" s="7" t="s">
        <v>2759</v>
      </c>
      <c r="B147" s="7" t="s">
        <v>2760</v>
      </c>
    </row>
    <row r="148" spans="1:2" x14ac:dyDescent="0.2">
      <c r="A148" s="7" t="s">
        <v>2761</v>
      </c>
      <c r="B148" s="7" t="s">
        <v>2762</v>
      </c>
    </row>
    <row r="149" spans="1:2" x14ac:dyDescent="0.2">
      <c r="A149" s="7" t="s">
        <v>2763</v>
      </c>
      <c r="B149" s="7" t="s">
        <v>2764</v>
      </c>
    </row>
    <row r="150" spans="1:2" x14ac:dyDescent="0.2">
      <c r="A150" s="7" t="s">
        <v>2765</v>
      </c>
      <c r="B150" s="7" t="s">
        <v>2766</v>
      </c>
    </row>
    <row r="151" spans="1:2" x14ac:dyDescent="0.2">
      <c r="A151" s="7" t="s">
        <v>2767</v>
      </c>
      <c r="B151" s="7" t="s">
        <v>2768</v>
      </c>
    </row>
    <row r="152" spans="1:2" x14ac:dyDescent="0.2">
      <c r="A152" s="7" t="s">
        <v>2769</v>
      </c>
      <c r="B152" s="7" t="s">
        <v>2770</v>
      </c>
    </row>
    <row r="153" spans="1:2" x14ac:dyDescent="0.2">
      <c r="A153" s="7" t="s">
        <v>2771</v>
      </c>
      <c r="B153" s="7" t="s">
        <v>2772</v>
      </c>
    </row>
    <row r="154" spans="1:2" x14ac:dyDescent="0.2">
      <c r="A154" s="7" t="s">
        <v>2773</v>
      </c>
      <c r="B154" s="7" t="s">
        <v>2866</v>
      </c>
    </row>
    <row r="155" spans="1:2" x14ac:dyDescent="0.2">
      <c r="A155" s="7" t="s">
        <v>2867</v>
      </c>
      <c r="B155" s="7" t="s">
        <v>2868</v>
      </c>
    </row>
    <row r="156" spans="1:2" x14ac:dyDescent="0.2">
      <c r="A156" s="7" t="s">
        <v>2869</v>
      </c>
      <c r="B156" s="7" t="s">
        <v>2870</v>
      </c>
    </row>
    <row r="157" spans="1:2" x14ac:dyDescent="0.2">
      <c r="A157" s="7" t="s">
        <v>2871</v>
      </c>
      <c r="B157" s="7" t="s">
        <v>2872</v>
      </c>
    </row>
    <row r="158" spans="1:2" x14ac:dyDescent="0.2">
      <c r="A158" s="7" t="s">
        <v>2873</v>
      </c>
      <c r="B158" s="7" t="s">
        <v>2874</v>
      </c>
    </row>
    <row r="159" spans="1:2" x14ac:dyDescent="0.2">
      <c r="A159" s="7" t="s">
        <v>2875</v>
      </c>
      <c r="B159" s="7" t="s">
        <v>2876</v>
      </c>
    </row>
    <row r="160" spans="1:2" x14ac:dyDescent="0.2">
      <c r="A160" s="7" t="s">
        <v>2877</v>
      </c>
      <c r="B160" s="7" t="s">
        <v>2878</v>
      </c>
    </row>
    <row r="161" spans="1:2" x14ac:dyDescent="0.2">
      <c r="A161" s="7" t="s">
        <v>2879</v>
      </c>
      <c r="B161" s="7" t="s">
        <v>2880</v>
      </c>
    </row>
    <row r="162" spans="1:2" x14ac:dyDescent="0.2">
      <c r="A162" s="7" t="s">
        <v>2881</v>
      </c>
      <c r="B162" s="7" t="s">
        <v>2882</v>
      </c>
    </row>
    <row r="163" spans="1:2" x14ac:dyDescent="0.2">
      <c r="A163" s="7" t="s">
        <v>2883</v>
      </c>
      <c r="B163" s="7" t="s">
        <v>2884</v>
      </c>
    </row>
    <row r="164" spans="1:2" x14ac:dyDescent="0.2">
      <c r="A164" s="7" t="s">
        <v>2885</v>
      </c>
      <c r="B164" s="7" t="s">
        <v>2886</v>
      </c>
    </row>
    <row r="165" spans="1:2" x14ac:dyDescent="0.2">
      <c r="A165" s="7" t="s">
        <v>1551</v>
      </c>
      <c r="B165" s="7" t="s">
        <v>1552</v>
      </c>
    </row>
    <row r="166" spans="1:2" x14ac:dyDescent="0.2">
      <c r="A166" s="7" t="s">
        <v>1553</v>
      </c>
      <c r="B166" s="7" t="s">
        <v>1554</v>
      </c>
    </row>
    <row r="167" spans="1:2" x14ac:dyDescent="0.2">
      <c r="A167" s="7" t="s">
        <v>1555</v>
      </c>
      <c r="B167" s="7" t="s">
        <v>1556</v>
      </c>
    </row>
    <row r="168" spans="1:2" x14ac:dyDescent="0.2">
      <c r="A168" s="7" t="s">
        <v>1557</v>
      </c>
      <c r="B168" s="7" t="s">
        <v>1558</v>
      </c>
    </row>
    <row r="169" spans="1:2" x14ac:dyDescent="0.2">
      <c r="A169" s="7" t="s">
        <v>1559</v>
      </c>
      <c r="B169" s="7" t="s">
        <v>1560</v>
      </c>
    </row>
    <row r="170" spans="1:2" x14ac:dyDescent="0.2">
      <c r="A170" s="7" t="s">
        <v>1561</v>
      </c>
      <c r="B170" s="7" t="s">
        <v>1562</v>
      </c>
    </row>
    <row r="171" spans="1:2" x14ac:dyDescent="0.2">
      <c r="A171" s="7" t="s">
        <v>1563</v>
      </c>
      <c r="B171" s="7" t="s">
        <v>4069</v>
      </c>
    </row>
    <row r="172" spans="1:2" x14ac:dyDescent="0.2">
      <c r="A172" s="7" t="s">
        <v>4070</v>
      </c>
      <c r="B172" s="7" t="s">
        <v>4071</v>
      </c>
    </row>
    <row r="173" spans="1:2" x14ac:dyDescent="0.2">
      <c r="A173" s="7" t="s">
        <v>4072</v>
      </c>
      <c r="B173" s="7" t="s">
        <v>4073</v>
      </c>
    </row>
    <row r="174" spans="1:2" x14ac:dyDescent="0.2">
      <c r="A174" s="7" t="s">
        <v>4074</v>
      </c>
      <c r="B174" s="7" t="s">
        <v>4075</v>
      </c>
    </row>
    <row r="175" spans="1:2" x14ac:dyDescent="0.2">
      <c r="A175" s="7" t="s">
        <v>4076</v>
      </c>
      <c r="B175" s="7" t="s">
        <v>4077</v>
      </c>
    </row>
    <row r="176" spans="1:2" x14ac:dyDescent="0.2">
      <c r="A176" s="7" t="s">
        <v>4078</v>
      </c>
      <c r="B176" s="7" t="s">
        <v>4079</v>
      </c>
    </row>
    <row r="177" spans="1:2" x14ac:dyDescent="0.2">
      <c r="A177" s="7" t="s">
        <v>4080</v>
      </c>
      <c r="B177" s="7" t="s">
        <v>4081</v>
      </c>
    </row>
    <row r="178" spans="1:2" x14ac:dyDescent="0.2">
      <c r="A178" s="7" t="s">
        <v>4082</v>
      </c>
      <c r="B178" s="7" t="s">
        <v>4375</v>
      </c>
    </row>
    <row r="179" spans="1:2" x14ac:dyDescent="0.2">
      <c r="A179" s="7" t="s">
        <v>4376</v>
      </c>
      <c r="B179" s="7" t="s">
        <v>4377</v>
      </c>
    </row>
    <row r="180" spans="1:2" x14ac:dyDescent="0.2">
      <c r="A180" s="7" t="s">
        <v>4378</v>
      </c>
      <c r="B180" s="7" t="s">
        <v>4379</v>
      </c>
    </row>
    <row r="181" spans="1:2" x14ac:dyDescent="0.2">
      <c r="A181" s="7" t="s">
        <v>4380</v>
      </c>
      <c r="B181" s="7" t="s">
        <v>4381</v>
      </c>
    </row>
    <row r="182" spans="1:2" x14ac:dyDescent="0.2">
      <c r="A182" s="7" t="s">
        <v>4382</v>
      </c>
      <c r="B182" s="7" t="s">
        <v>4383</v>
      </c>
    </row>
    <row r="183" spans="1:2" x14ac:dyDescent="0.2">
      <c r="A183" s="7" t="s">
        <v>4384</v>
      </c>
      <c r="B183" s="7" t="s">
        <v>2774</v>
      </c>
    </row>
    <row r="184" spans="1:2" x14ac:dyDescent="0.2">
      <c r="A184" s="7" t="s">
        <v>2775</v>
      </c>
      <c r="B184" s="7" t="s">
        <v>2776</v>
      </c>
    </row>
    <row r="185" spans="1:2" x14ac:dyDescent="0.2">
      <c r="A185" s="7" t="s">
        <v>2777</v>
      </c>
      <c r="B185" s="7" t="s">
        <v>2778</v>
      </c>
    </row>
    <row r="186" spans="1:2" x14ac:dyDescent="0.2">
      <c r="A186" s="7" t="s">
        <v>2779</v>
      </c>
      <c r="B186" s="7" t="s">
        <v>2780</v>
      </c>
    </row>
    <row r="187" spans="1:2" x14ac:dyDescent="0.2">
      <c r="A187" s="7" t="s">
        <v>2781</v>
      </c>
      <c r="B187" s="7" t="s">
        <v>2782</v>
      </c>
    </row>
    <row r="188" spans="1:2" x14ac:dyDescent="0.2">
      <c r="A188" s="7" t="s">
        <v>2783</v>
      </c>
      <c r="B188" s="7" t="s">
        <v>2784</v>
      </c>
    </row>
    <row r="189" spans="1:2" x14ac:dyDescent="0.2">
      <c r="A189" s="7" t="s">
        <v>2785</v>
      </c>
      <c r="B189" s="7" t="s">
        <v>2786</v>
      </c>
    </row>
    <row r="190" spans="1:2" x14ac:dyDescent="0.2">
      <c r="A190" s="7" t="s">
        <v>2787</v>
      </c>
      <c r="B190" s="7" t="s">
        <v>2788</v>
      </c>
    </row>
    <row r="191" spans="1:2" x14ac:dyDescent="0.2">
      <c r="A191" s="7" t="s">
        <v>2789</v>
      </c>
      <c r="B191" s="7" t="s">
        <v>2790</v>
      </c>
    </row>
    <row r="192" spans="1:2" x14ac:dyDescent="0.2">
      <c r="A192" s="7" t="s">
        <v>2791</v>
      </c>
      <c r="B192" s="7" t="s">
        <v>2792</v>
      </c>
    </row>
    <row r="193" spans="1:2" x14ac:dyDescent="0.2">
      <c r="A193" s="7" t="s">
        <v>2793</v>
      </c>
      <c r="B193" s="7" t="s">
        <v>2794</v>
      </c>
    </row>
    <row r="194" spans="1:2" x14ac:dyDescent="0.2">
      <c r="A194" s="7" t="s">
        <v>2795</v>
      </c>
      <c r="B194" s="7" t="s">
        <v>2796</v>
      </c>
    </row>
    <row r="195" spans="1:2" x14ac:dyDescent="0.2">
      <c r="A195" s="7" t="s">
        <v>2797</v>
      </c>
      <c r="B195" s="7" t="s">
        <v>2798</v>
      </c>
    </row>
    <row r="196" spans="1:2" x14ac:dyDescent="0.2">
      <c r="A196" s="7" t="s">
        <v>2799</v>
      </c>
      <c r="B196" s="7" t="s">
        <v>2800</v>
      </c>
    </row>
    <row r="197" spans="1:2" x14ac:dyDescent="0.2">
      <c r="A197" s="7" t="s">
        <v>2801</v>
      </c>
      <c r="B197" s="7" t="s">
        <v>2802</v>
      </c>
    </row>
    <row r="198" spans="1:2" x14ac:dyDescent="0.2">
      <c r="A198" s="7" t="s">
        <v>2803</v>
      </c>
      <c r="B198" s="7" t="s">
        <v>2804</v>
      </c>
    </row>
    <row r="199" spans="1:2" x14ac:dyDescent="0.2">
      <c r="A199" s="7" t="s">
        <v>2805</v>
      </c>
      <c r="B199" s="7" t="s">
        <v>2806</v>
      </c>
    </row>
    <row r="200" spans="1:2" x14ac:dyDescent="0.2">
      <c r="A200" s="7" t="s">
        <v>2807</v>
      </c>
      <c r="B200" s="7" t="s">
        <v>2808</v>
      </c>
    </row>
    <row r="201" spans="1:2" x14ac:dyDescent="0.2">
      <c r="A201" s="7" t="s">
        <v>2809</v>
      </c>
      <c r="B201" s="7" t="s">
        <v>2810</v>
      </c>
    </row>
    <row r="202" spans="1:2" x14ac:dyDescent="0.2">
      <c r="A202" s="7" t="s">
        <v>2811</v>
      </c>
      <c r="B202" s="7" t="s">
        <v>2812</v>
      </c>
    </row>
    <row r="203" spans="1:2" x14ac:dyDescent="0.2">
      <c r="A203" s="7" t="s">
        <v>2813</v>
      </c>
      <c r="B203" s="7" t="s">
        <v>2814</v>
      </c>
    </row>
    <row r="204" spans="1:2" x14ac:dyDescent="0.2">
      <c r="A204" s="7" t="s">
        <v>2815</v>
      </c>
      <c r="B204" s="7" t="s">
        <v>2816</v>
      </c>
    </row>
    <row r="205" spans="1:2" x14ac:dyDescent="0.2">
      <c r="A205" s="7" t="s">
        <v>2817</v>
      </c>
      <c r="B205" s="7" t="s">
        <v>2818</v>
      </c>
    </row>
    <row r="206" spans="1:2" x14ac:dyDescent="0.2">
      <c r="A206" s="7" t="s">
        <v>2819</v>
      </c>
      <c r="B206" s="7" t="s">
        <v>2820</v>
      </c>
    </row>
    <row r="207" spans="1:2" x14ac:dyDescent="0.2">
      <c r="A207" s="7" t="s">
        <v>2821</v>
      </c>
      <c r="B207" s="7" t="s">
        <v>2822</v>
      </c>
    </row>
    <row r="208" spans="1:2" x14ac:dyDescent="0.2">
      <c r="A208" s="7" t="s">
        <v>2823</v>
      </c>
      <c r="B208" s="7" t="s">
        <v>2824</v>
      </c>
    </row>
    <row r="209" spans="1:2" x14ac:dyDescent="0.2">
      <c r="A209" s="7" t="s">
        <v>2825</v>
      </c>
      <c r="B209" s="7" t="s">
        <v>2826</v>
      </c>
    </row>
    <row r="210" spans="1:2" x14ac:dyDescent="0.2">
      <c r="A210" s="7" t="s">
        <v>2827</v>
      </c>
      <c r="B210" s="7" t="s">
        <v>4471</v>
      </c>
    </row>
    <row r="211" spans="1:2" x14ac:dyDescent="0.2">
      <c r="A211" s="7" t="s">
        <v>4472</v>
      </c>
      <c r="B211" s="7" t="s">
        <v>4473</v>
      </c>
    </row>
    <row r="212" spans="1:2" x14ac:dyDescent="0.2">
      <c r="A212" s="7" t="s">
        <v>4474</v>
      </c>
      <c r="B212" s="7" t="s">
        <v>4475</v>
      </c>
    </row>
    <row r="213" spans="1:2" x14ac:dyDescent="0.2">
      <c r="A213" s="7" t="s">
        <v>4476</v>
      </c>
      <c r="B213" s="7" t="s">
        <v>2269</v>
      </c>
    </row>
    <row r="214" spans="1:2" x14ac:dyDescent="0.2">
      <c r="A214" s="7" t="s">
        <v>2270</v>
      </c>
      <c r="B214" s="7" t="s">
        <v>2271</v>
      </c>
    </row>
    <row r="215" spans="1:2" x14ac:dyDescent="0.2">
      <c r="A215" s="7" t="s">
        <v>2272</v>
      </c>
      <c r="B215" s="7" t="s">
        <v>2273</v>
      </c>
    </row>
    <row r="216" spans="1:2" x14ac:dyDescent="0.2">
      <c r="A216" s="7" t="s">
        <v>2274</v>
      </c>
      <c r="B216" s="7" t="s">
        <v>2275</v>
      </c>
    </row>
    <row r="217" spans="1:2" x14ac:dyDescent="0.2">
      <c r="A217" s="7" t="s">
        <v>2276</v>
      </c>
      <c r="B217" s="7" t="s">
        <v>2277</v>
      </c>
    </row>
    <row r="218" spans="1:2" x14ac:dyDescent="0.2">
      <c r="A218" s="7" t="s">
        <v>2278</v>
      </c>
      <c r="B218" s="7" t="s">
        <v>2279</v>
      </c>
    </row>
    <row r="219" spans="1:2" x14ac:dyDescent="0.2">
      <c r="A219" s="7" t="s">
        <v>2280</v>
      </c>
      <c r="B219" s="7" t="s">
        <v>2281</v>
      </c>
    </row>
    <row r="220" spans="1:2" x14ac:dyDescent="0.2">
      <c r="A220" s="7" t="s">
        <v>2282</v>
      </c>
      <c r="B220" s="7" t="s">
        <v>2283</v>
      </c>
    </row>
    <row r="221" spans="1:2" x14ac:dyDescent="0.2">
      <c r="A221" s="7" t="s">
        <v>2284</v>
      </c>
      <c r="B221" s="7" t="s">
        <v>2285</v>
      </c>
    </row>
    <row r="222" spans="1:2" x14ac:dyDescent="0.2">
      <c r="A222" s="7" t="s">
        <v>2286</v>
      </c>
      <c r="B222" s="7" t="s">
        <v>2287</v>
      </c>
    </row>
    <row r="223" spans="1:2" x14ac:dyDescent="0.2">
      <c r="A223" s="7" t="s">
        <v>2288</v>
      </c>
      <c r="B223" s="7" t="s">
        <v>2289</v>
      </c>
    </row>
    <row r="224" spans="1:2" x14ac:dyDescent="0.2">
      <c r="A224" s="7" t="s">
        <v>2290</v>
      </c>
      <c r="B224" s="7" t="s">
        <v>2291</v>
      </c>
    </row>
    <row r="225" spans="1:2" x14ac:dyDescent="0.2">
      <c r="A225" s="7" t="s">
        <v>2292</v>
      </c>
      <c r="B225" s="7" t="s">
        <v>2293</v>
      </c>
    </row>
    <row r="226" spans="1:2" x14ac:dyDescent="0.2">
      <c r="A226" s="7" t="s">
        <v>2294</v>
      </c>
      <c r="B226" s="7" t="s">
        <v>2295</v>
      </c>
    </row>
    <row r="227" spans="1:2" x14ac:dyDescent="0.2">
      <c r="A227" s="7" t="s">
        <v>2296</v>
      </c>
      <c r="B227" s="7" t="s">
        <v>2297</v>
      </c>
    </row>
    <row r="228" spans="1:2" x14ac:dyDescent="0.2">
      <c r="A228" s="7" t="s">
        <v>2298</v>
      </c>
      <c r="B228" s="7" t="s">
        <v>2299</v>
      </c>
    </row>
    <row r="229" spans="1:2" x14ac:dyDescent="0.2">
      <c r="A229" s="7" t="s">
        <v>2300</v>
      </c>
      <c r="B229" s="7" t="s">
        <v>2301</v>
      </c>
    </row>
    <row r="230" spans="1:2" x14ac:dyDescent="0.2">
      <c r="A230" s="7" t="s">
        <v>2302</v>
      </c>
      <c r="B230" s="7" t="s">
        <v>2303</v>
      </c>
    </row>
    <row r="231" spans="1:2" x14ac:dyDescent="0.2">
      <c r="A231" s="7" t="s">
        <v>2304</v>
      </c>
      <c r="B231" s="7" t="s">
        <v>2305</v>
      </c>
    </row>
    <row r="232" spans="1:2" x14ac:dyDescent="0.2">
      <c r="A232" s="7" t="s">
        <v>2306</v>
      </c>
      <c r="B232" s="7" t="s">
        <v>2307</v>
      </c>
    </row>
    <row r="233" spans="1:2" x14ac:dyDescent="0.2">
      <c r="A233" s="7" t="s">
        <v>2308</v>
      </c>
      <c r="B233" s="7" t="s">
        <v>2309</v>
      </c>
    </row>
    <row r="234" spans="1:2" x14ac:dyDescent="0.2">
      <c r="A234" s="7" t="s">
        <v>2310</v>
      </c>
      <c r="B234" s="7" t="s">
        <v>2311</v>
      </c>
    </row>
    <row r="235" spans="1:2" x14ac:dyDescent="0.2">
      <c r="A235" s="7" t="s">
        <v>2312</v>
      </c>
      <c r="B235" s="7" t="s">
        <v>2313</v>
      </c>
    </row>
    <row r="236" spans="1:2" x14ac:dyDescent="0.2">
      <c r="A236" s="7" t="s">
        <v>2314</v>
      </c>
      <c r="B236" s="7" t="s">
        <v>2315</v>
      </c>
    </row>
    <row r="237" spans="1:2" x14ac:dyDescent="0.2">
      <c r="A237" s="7" t="s">
        <v>2316</v>
      </c>
      <c r="B237" s="7" t="s">
        <v>2317</v>
      </c>
    </row>
    <row r="238" spans="1:2" x14ac:dyDescent="0.2">
      <c r="A238" s="7" t="s">
        <v>2318</v>
      </c>
      <c r="B238" s="7" t="s">
        <v>2319</v>
      </c>
    </row>
    <row r="239" spans="1:2" x14ac:dyDescent="0.2">
      <c r="A239" s="7" t="s">
        <v>2320</v>
      </c>
      <c r="B239" s="7" t="s">
        <v>2321</v>
      </c>
    </row>
    <row r="240" spans="1:2" x14ac:dyDescent="0.2">
      <c r="A240" s="7" t="s">
        <v>2322</v>
      </c>
      <c r="B240" s="7" t="s">
        <v>2323</v>
      </c>
    </row>
    <row r="241" spans="1:2" x14ac:dyDescent="0.2">
      <c r="A241" s="7" t="s">
        <v>2324</v>
      </c>
      <c r="B241" s="7" t="s">
        <v>2325</v>
      </c>
    </row>
    <row r="242" spans="1:2" x14ac:dyDescent="0.2">
      <c r="A242" s="7" t="s">
        <v>2326</v>
      </c>
      <c r="B242" s="7" t="s">
        <v>2327</v>
      </c>
    </row>
    <row r="243" spans="1:2" x14ac:dyDescent="0.2">
      <c r="A243" s="7" t="s">
        <v>2328</v>
      </c>
      <c r="B243" s="7" t="s">
        <v>2329</v>
      </c>
    </row>
    <row r="244" spans="1:2" x14ac:dyDescent="0.2">
      <c r="A244" s="7" t="s">
        <v>2330</v>
      </c>
      <c r="B244" s="7" t="s">
        <v>2331</v>
      </c>
    </row>
    <row r="245" spans="1:2" x14ac:dyDescent="0.2">
      <c r="A245" s="7" t="s">
        <v>2332</v>
      </c>
      <c r="B245" s="7" t="s">
        <v>2333</v>
      </c>
    </row>
    <row r="246" spans="1:2" x14ac:dyDescent="0.2">
      <c r="A246" s="7" t="s">
        <v>2841</v>
      </c>
      <c r="B246" s="7" t="s">
        <v>2842</v>
      </c>
    </row>
    <row r="247" spans="1:2" x14ac:dyDescent="0.2">
      <c r="A247" s="7" t="s">
        <v>2843</v>
      </c>
      <c r="B247" s="7" t="s">
        <v>2844</v>
      </c>
    </row>
    <row r="248" spans="1:2" x14ac:dyDescent="0.2">
      <c r="A248" s="7" t="s">
        <v>2845</v>
      </c>
      <c r="B248" s="7" t="s">
        <v>2846</v>
      </c>
    </row>
    <row r="249" spans="1:2" x14ac:dyDescent="0.2">
      <c r="A249" s="7" t="s">
        <v>2847</v>
      </c>
      <c r="B249" s="7" t="s">
        <v>2848</v>
      </c>
    </row>
    <row r="250" spans="1:2" x14ac:dyDescent="0.2">
      <c r="A250" s="7" t="s">
        <v>2849</v>
      </c>
      <c r="B250" s="7" t="s">
        <v>2850</v>
      </c>
    </row>
    <row r="251" spans="1:2" x14ac:dyDescent="0.2">
      <c r="A251" s="7" t="s">
        <v>2851</v>
      </c>
      <c r="B251" s="7" t="s">
        <v>2852</v>
      </c>
    </row>
    <row r="252" spans="1:2" x14ac:dyDescent="0.2">
      <c r="A252" s="7" t="s">
        <v>2853</v>
      </c>
      <c r="B252" s="7" t="s">
        <v>2854</v>
      </c>
    </row>
    <row r="253" spans="1:2" x14ac:dyDescent="0.2">
      <c r="A253" s="7" t="s">
        <v>2855</v>
      </c>
      <c r="B253" s="7" t="s">
        <v>2856</v>
      </c>
    </row>
    <row r="254" spans="1:2" x14ac:dyDescent="0.2">
      <c r="A254" s="7" t="s">
        <v>2857</v>
      </c>
      <c r="B254" s="7" t="s">
        <v>2858</v>
      </c>
    </row>
    <row r="255" spans="1:2" x14ac:dyDescent="0.2">
      <c r="A255" s="7" t="s">
        <v>2859</v>
      </c>
      <c r="B255" s="7" t="s">
        <v>2860</v>
      </c>
    </row>
    <row r="256" spans="1:2" x14ac:dyDescent="0.2">
      <c r="A256" s="7" t="s">
        <v>2861</v>
      </c>
      <c r="B256" s="7" t="s">
        <v>2862</v>
      </c>
    </row>
    <row r="257" spans="1:2" x14ac:dyDescent="0.2">
      <c r="A257" s="7" t="s">
        <v>2863</v>
      </c>
      <c r="B257" s="7" t="s">
        <v>2864</v>
      </c>
    </row>
    <row r="258" spans="1:2" x14ac:dyDescent="0.2">
      <c r="A258" s="7" t="s">
        <v>2865</v>
      </c>
      <c r="B258" s="7" t="s">
        <v>2959</v>
      </c>
    </row>
    <row r="259" spans="1:2" x14ac:dyDescent="0.2">
      <c r="A259" s="7" t="s">
        <v>2960</v>
      </c>
      <c r="B259" s="7" t="s">
        <v>2961</v>
      </c>
    </row>
    <row r="260" spans="1:2" x14ac:dyDescent="0.2">
      <c r="A260" s="7" t="s">
        <v>2962</v>
      </c>
      <c r="B260" s="7" t="s">
        <v>2963</v>
      </c>
    </row>
    <row r="261" spans="1:2" x14ac:dyDescent="0.2">
      <c r="A261" s="7" t="s">
        <v>2964</v>
      </c>
      <c r="B261" s="7" t="s">
        <v>2965</v>
      </c>
    </row>
    <row r="262" spans="1:2" x14ac:dyDescent="0.2">
      <c r="A262" s="7" t="s">
        <v>2966</v>
      </c>
      <c r="B262" s="7" t="s">
        <v>2967</v>
      </c>
    </row>
    <row r="263" spans="1:2" x14ac:dyDescent="0.2">
      <c r="A263" s="7" t="s">
        <v>2968</v>
      </c>
      <c r="B263" s="7" t="s">
        <v>2969</v>
      </c>
    </row>
    <row r="264" spans="1:2" x14ac:dyDescent="0.2">
      <c r="A264" s="7" t="s">
        <v>2970</v>
      </c>
      <c r="B264" s="7" t="s">
        <v>2971</v>
      </c>
    </row>
    <row r="265" spans="1:2" x14ac:dyDescent="0.2">
      <c r="A265" s="7" t="s">
        <v>2972</v>
      </c>
      <c r="B265" s="7" t="s">
        <v>2973</v>
      </c>
    </row>
    <row r="266" spans="1:2" x14ac:dyDescent="0.2">
      <c r="A266" s="7" t="s">
        <v>2974</v>
      </c>
      <c r="B266" s="7" t="s">
        <v>2975</v>
      </c>
    </row>
    <row r="267" spans="1:2" x14ac:dyDescent="0.2">
      <c r="A267" s="7" t="s">
        <v>2976</v>
      </c>
      <c r="B267" s="7" t="s">
        <v>2977</v>
      </c>
    </row>
    <row r="268" spans="1:2" x14ac:dyDescent="0.2">
      <c r="A268" s="7" t="s">
        <v>2978</v>
      </c>
      <c r="B268" s="7" t="s">
        <v>2979</v>
      </c>
    </row>
    <row r="269" spans="1:2" x14ac:dyDescent="0.2">
      <c r="A269" s="7" t="s">
        <v>2980</v>
      </c>
      <c r="B269" s="7" t="s">
        <v>2981</v>
      </c>
    </row>
    <row r="270" spans="1:2" x14ac:dyDescent="0.2">
      <c r="A270" s="7" t="s">
        <v>2982</v>
      </c>
      <c r="B270" s="7" t="s">
        <v>2983</v>
      </c>
    </row>
    <row r="271" spans="1:2" x14ac:dyDescent="0.2">
      <c r="A271" s="7" t="s">
        <v>2984</v>
      </c>
      <c r="B271" s="7" t="s">
        <v>2985</v>
      </c>
    </row>
    <row r="272" spans="1:2" x14ac:dyDescent="0.2">
      <c r="A272" s="7" t="s">
        <v>2986</v>
      </c>
      <c r="B272" s="7" t="s">
        <v>2987</v>
      </c>
    </row>
    <row r="273" spans="1:2" x14ac:dyDescent="0.2">
      <c r="A273" s="7" t="s">
        <v>2988</v>
      </c>
      <c r="B273" s="7" t="s">
        <v>2989</v>
      </c>
    </row>
    <row r="274" spans="1:2" x14ac:dyDescent="0.2">
      <c r="A274" s="7" t="s">
        <v>2990</v>
      </c>
      <c r="B274" s="7" t="s">
        <v>2991</v>
      </c>
    </row>
    <row r="275" spans="1:2" x14ac:dyDescent="0.2">
      <c r="A275" s="7" t="s">
        <v>2992</v>
      </c>
      <c r="B275" s="7" t="s">
        <v>2993</v>
      </c>
    </row>
    <row r="276" spans="1:2" x14ac:dyDescent="0.2">
      <c r="A276" s="7" t="s">
        <v>2994</v>
      </c>
      <c r="B276" s="7" t="s">
        <v>2995</v>
      </c>
    </row>
    <row r="277" spans="1:2" x14ac:dyDescent="0.2">
      <c r="A277" s="7" t="s">
        <v>2996</v>
      </c>
      <c r="B277" s="7" t="s">
        <v>2997</v>
      </c>
    </row>
    <row r="278" spans="1:2" x14ac:dyDescent="0.2">
      <c r="A278" s="7" t="s">
        <v>2998</v>
      </c>
      <c r="B278" s="7" t="s">
        <v>2999</v>
      </c>
    </row>
    <row r="279" spans="1:2" x14ac:dyDescent="0.2">
      <c r="A279" s="7" t="s">
        <v>3000</v>
      </c>
      <c r="B279" s="7" t="s">
        <v>3001</v>
      </c>
    </row>
    <row r="280" spans="1:2" x14ac:dyDescent="0.2">
      <c r="A280" s="7" t="s">
        <v>3002</v>
      </c>
      <c r="B280" s="7" t="s">
        <v>3003</v>
      </c>
    </row>
    <row r="281" spans="1:2" x14ac:dyDescent="0.2">
      <c r="A281" s="7" t="s">
        <v>3004</v>
      </c>
      <c r="B281" s="7" t="s">
        <v>3005</v>
      </c>
    </row>
    <row r="282" spans="1:2" x14ac:dyDescent="0.2">
      <c r="A282" s="7" t="s">
        <v>3006</v>
      </c>
      <c r="B282" s="7" t="s">
        <v>3007</v>
      </c>
    </row>
    <row r="283" spans="1:2" x14ac:dyDescent="0.2">
      <c r="A283" s="7" t="s">
        <v>3008</v>
      </c>
      <c r="B283" s="7" t="s">
        <v>3009</v>
      </c>
    </row>
    <row r="284" spans="1:2" x14ac:dyDescent="0.2">
      <c r="A284" s="7" t="s">
        <v>3010</v>
      </c>
      <c r="B284" s="7" t="s">
        <v>3011</v>
      </c>
    </row>
    <row r="285" spans="1:2" x14ac:dyDescent="0.2">
      <c r="A285" s="7" t="s">
        <v>3012</v>
      </c>
      <c r="B285" s="7" t="s">
        <v>3013</v>
      </c>
    </row>
    <row r="286" spans="1:2" x14ac:dyDescent="0.2">
      <c r="A286" s="7" t="s">
        <v>3014</v>
      </c>
      <c r="B286" s="7" t="s">
        <v>3015</v>
      </c>
    </row>
    <row r="287" spans="1:2" x14ac:dyDescent="0.2">
      <c r="A287" s="7" t="s">
        <v>3016</v>
      </c>
      <c r="B287" s="7" t="s">
        <v>3017</v>
      </c>
    </row>
    <row r="288" spans="1:2" x14ac:dyDescent="0.2">
      <c r="A288" s="7" t="s">
        <v>3018</v>
      </c>
      <c r="B288" s="7" t="s">
        <v>3019</v>
      </c>
    </row>
    <row r="289" spans="1:2" x14ac:dyDescent="0.2">
      <c r="A289" s="7" t="s">
        <v>3020</v>
      </c>
      <c r="B289" s="7" t="s">
        <v>3021</v>
      </c>
    </row>
    <row r="290" spans="1:2" x14ac:dyDescent="0.2">
      <c r="A290" s="7" t="s">
        <v>3022</v>
      </c>
      <c r="B290" s="7" t="s">
        <v>3023</v>
      </c>
    </row>
    <row r="291" spans="1:2" x14ac:dyDescent="0.2">
      <c r="A291" s="7" t="s">
        <v>3024</v>
      </c>
      <c r="B291" s="7" t="s">
        <v>3025</v>
      </c>
    </row>
    <row r="292" spans="1:2" x14ac:dyDescent="0.2">
      <c r="A292" s="7" t="s">
        <v>3026</v>
      </c>
      <c r="B292" s="7" t="s">
        <v>3027</v>
      </c>
    </row>
    <row r="293" spans="1:2" x14ac:dyDescent="0.2">
      <c r="A293" s="7" t="s">
        <v>3028</v>
      </c>
      <c r="B293" s="7" t="s">
        <v>3029</v>
      </c>
    </row>
    <row r="294" spans="1:2" x14ac:dyDescent="0.2">
      <c r="A294" s="7" t="s">
        <v>3030</v>
      </c>
      <c r="B294" s="7" t="s">
        <v>3031</v>
      </c>
    </row>
    <row r="295" spans="1:2" x14ac:dyDescent="0.2">
      <c r="A295" s="7" t="s">
        <v>3032</v>
      </c>
      <c r="B295" s="7" t="s">
        <v>5038</v>
      </c>
    </row>
    <row r="296" spans="1:2" x14ac:dyDescent="0.2">
      <c r="A296" s="7" t="s">
        <v>5039</v>
      </c>
      <c r="B296" s="7" t="s">
        <v>5040</v>
      </c>
    </row>
    <row r="297" spans="1:2" x14ac:dyDescent="0.2">
      <c r="A297" s="7" t="s">
        <v>5041</v>
      </c>
      <c r="B297" s="7" t="s">
        <v>5042</v>
      </c>
    </row>
    <row r="298" spans="1:2" x14ac:dyDescent="0.2">
      <c r="A298" s="7" t="s">
        <v>5043</v>
      </c>
      <c r="B298" s="7" t="s">
        <v>5044</v>
      </c>
    </row>
    <row r="299" spans="1:2" x14ac:dyDescent="0.2">
      <c r="A299" s="7" t="s">
        <v>5045</v>
      </c>
      <c r="B299" s="7" t="s">
        <v>5046</v>
      </c>
    </row>
    <row r="300" spans="1:2" x14ac:dyDescent="0.2">
      <c r="A300" s="7" t="s">
        <v>5047</v>
      </c>
      <c r="B300" s="7" t="s">
        <v>5048</v>
      </c>
    </row>
    <row r="301" spans="1:2" x14ac:dyDescent="0.2">
      <c r="A301" s="7" t="s">
        <v>5049</v>
      </c>
      <c r="B301" s="7" t="s">
        <v>5050</v>
      </c>
    </row>
    <row r="302" spans="1:2" x14ac:dyDescent="0.2">
      <c r="A302" s="7" t="s">
        <v>5051</v>
      </c>
      <c r="B302" s="7" t="s">
        <v>5052</v>
      </c>
    </row>
    <row r="303" spans="1:2" x14ac:dyDescent="0.2">
      <c r="A303" s="7" t="s">
        <v>5053</v>
      </c>
      <c r="B303" s="7" t="s">
        <v>5054</v>
      </c>
    </row>
    <row r="304" spans="1:2" x14ac:dyDescent="0.2">
      <c r="A304" s="7" t="s">
        <v>5055</v>
      </c>
      <c r="B304" s="7" t="s">
        <v>5056</v>
      </c>
    </row>
    <row r="305" spans="1:2" x14ac:dyDescent="0.2">
      <c r="A305" s="7" t="s">
        <v>5057</v>
      </c>
      <c r="B305" s="7" t="s">
        <v>5058</v>
      </c>
    </row>
    <row r="306" spans="1:2" x14ac:dyDescent="0.2">
      <c r="A306" s="7" t="s">
        <v>5059</v>
      </c>
      <c r="B306" s="7" t="s">
        <v>5060</v>
      </c>
    </row>
    <row r="307" spans="1:2" x14ac:dyDescent="0.2">
      <c r="A307" s="7" t="s">
        <v>5061</v>
      </c>
      <c r="B307" s="7" t="s">
        <v>5062</v>
      </c>
    </row>
    <row r="308" spans="1:2" x14ac:dyDescent="0.2">
      <c r="A308" s="7" t="s">
        <v>5063</v>
      </c>
      <c r="B308" s="7" t="s">
        <v>5064</v>
      </c>
    </row>
    <row r="309" spans="1:2" x14ac:dyDescent="0.2">
      <c r="A309" s="7" t="s">
        <v>5065</v>
      </c>
      <c r="B309" s="7" t="s">
        <v>5066</v>
      </c>
    </row>
    <row r="310" spans="1:2" x14ac:dyDescent="0.2">
      <c r="A310" s="7" t="s">
        <v>5067</v>
      </c>
      <c r="B310" s="7" t="s">
        <v>5068</v>
      </c>
    </row>
    <row r="311" spans="1:2" x14ac:dyDescent="0.2">
      <c r="A311" s="7" t="s">
        <v>5069</v>
      </c>
      <c r="B311" s="7" t="s">
        <v>5070</v>
      </c>
    </row>
    <row r="312" spans="1:2" x14ac:dyDescent="0.2">
      <c r="A312" s="7" t="s">
        <v>5071</v>
      </c>
      <c r="B312" s="7" t="s">
        <v>5072</v>
      </c>
    </row>
    <row r="313" spans="1:2" x14ac:dyDescent="0.2">
      <c r="A313" s="7" t="s">
        <v>5073</v>
      </c>
      <c r="B313" s="7" t="s">
        <v>5074</v>
      </c>
    </row>
    <row r="314" spans="1:2" x14ac:dyDescent="0.2">
      <c r="A314" s="7" t="s">
        <v>5075</v>
      </c>
      <c r="B314" s="7" t="s">
        <v>5076</v>
      </c>
    </row>
    <row r="315" spans="1:2" x14ac:dyDescent="0.2">
      <c r="A315" s="7" t="s">
        <v>5077</v>
      </c>
      <c r="B315" s="7" t="s">
        <v>5078</v>
      </c>
    </row>
    <row r="316" spans="1:2" x14ac:dyDescent="0.2">
      <c r="A316" s="7" t="s">
        <v>5079</v>
      </c>
      <c r="B316" s="7" t="s">
        <v>5080</v>
      </c>
    </row>
    <row r="317" spans="1:2" x14ac:dyDescent="0.2">
      <c r="A317" s="7" t="s">
        <v>5081</v>
      </c>
      <c r="B317" s="7" t="s">
        <v>5082</v>
      </c>
    </row>
    <row r="318" spans="1:2" x14ac:dyDescent="0.2">
      <c r="A318" s="7" t="s">
        <v>5083</v>
      </c>
      <c r="B318" s="7" t="s">
        <v>5084</v>
      </c>
    </row>
    <row r="319" spans="1:2" x14ac:dyDescent="0.2">
      <c r="A319" s="7" t="s">
        <v>5085</v>
      </c>
      <c r="B319" s="7" t="s">
        <v>5086</v>
      </c>
    </row>
    <row r="320" spans="1:2" x14ac:dyDescent="0.2">
      <c r="A320" s="7" t="s">
        <v>5087</v>
      </c>
      <c r="B320" s="7" t="s">
        <v>5088</v>
      </c>
    </row>
    <row r="321" spans="1:2" x14ac:dyDescent="0.2">
      <c r="A321" s="7" t="s">
        <v>5089</v>
      </c>
      <c r="B321" s="7" t="s">
        <v>5090</v>
      </c>
    </row>
    <row r="322" spans="1:2" x14ac:dyDescent="0.2">
      <c r="A322" s="7" t="s">
        <v>5091</v>
      </c>
      <c r="B322" s="7" t="s">
        <v>5092</v>
      </c>
    </row>
    <row r="323" spans="1:2" x14ac:dyDescent="0.2">
      <c r="A323" s="7" t="s">
        <v>5093</v>
      </c>
      <c r="B323" s="7" t="s">
        <v>5094</v>
      </c>
    </row>
    <row r="324" spans="1:2" x14ac:dyDescent="0.2">
      <c r="A324" s="7" t="s">
        <v>5095</v>
      </c>
      <c r="B324" s="7" t="s">
        <v>5096</v>
      </c>
    </row>
    <row r="325" spans="1:2" x14ac:dyDescent="0.2">
      <c r="A325" s="7" t="s">
        <v>5097</v>
      </c>
      <c r="B325" s="7" t="s">
        <v>5098</v>
      </c>
    </row>
    <row r="326" spans="1:2" x14ac:dyDescent="0.2">
      <c r="A326" s="7" t="s">
        <v>5099</v>
      </c>
      <c r="B326" s="7" t="s">
        <v>5100</v>
      </c>
    </row>
    <row r="327" spans="1:2" x14ac:dyDescent="0.2">
      <c r="A327" s="7" t="s">
        <v>5101</v>
      </c>
      <c r="B327" s="7" t="s">
        <v>5102</v>
      </c>
    </row>
    <row r="328" spans="1:2" x14ac:dyDescent="0.2">
      <c r="A328" s="7" t="s">
        <v>5103</v>
      </c>
      <c r="B328" s="7" t="s">
        <v>3145</v>
      </c>
    </row>
    <row r="329" spans="1:2" x14ac:dyDescent="0.2">
      <c r="A329" s="7" t="s">
        <v>3146</v>
      </c>
      <c r="B329" s="7" t="s">
        <v>3147</v>
      </c>
    </row>
    <row r="330" spans="1:2" x14ac:dyDescent="0.2">
      <c r="A330" s="7" t="s">
        <v>3148</v>
      </c>
      <c r="B330" s="7" t="s">
        <v>3149</v>
      </c>
    </row>
    <row r="331" spans="1:2" x14ac:dyDescent="0.2">
      <c r="A331" s="7" t="s">
        <v>3150</v>
      </c>
      <c r="B331" s="7" t="s">
        <v>3151</v>
      </c>
    </row>
    <row r="332" spans="1:2" x14ac:dyDescent="0.2">
      <c r="A332" s="7" t="s">
        <v>3152</v>
      </c>
      <c r="B332" s="7" t="s">
        <v>3153</v>
      </c>
    </row>
    <row r="333" spans="1:2" x14ac:dyDescent="0.2">
      <c r="A333" s="7" t="s">
        <v>3154</v>
      </c>
      <c r="B333" s="7" t="s">
        <v>3155</v>
      </c>
    </row>
    <row r="334" spans="1:2" x14ac:dyDescent="0.2">
      <c r="A334" s="7" t="s">
        <v>3156</v>
      </c>
      <c r="B334" s="7" t="s">
        <v>3157</v>
      </c>
    </row>
    <row r="335" spans="1:2" x14ac:dyDescent="0.2">
      <c r="A335" s="7" t="s">
        <v>3158</v>
      </c>
      <c r="B335" s="7" t="s">
        <v>3159</v>
      </c>
    </row>
    <row r="336" spans="1:2" x14ac:dyDescent="0.2">
      <c r="A336" s="7" t="s">
        <v>3160</v>
      </c>
      <c r="B336" s="7" t="s">
        <v>3161</v>
      </c>
    </row>
    <row r="337" spans="1:2" x14ac:dyDescent="0.2">
      <c r="A337" s="7" t="s">
        <v>3162</v>
      </c>
      <c r="B337" s="7" t="s">
        <v>3163</v>
      </c>
    </row>
    <row r="338" spans="1:2" x14ac:dyDescent="0.2">
      <c r="A338" s="7" t="s">
        <v>3164</v>
      </c>
      <c r="B338" s="7" t="s">
        <v>3165</v>
      </c>
    </row>
    <row r="339" spans="1:2" x14ac:dyDescent="0.2">
      <c r="A339" s="7" t="s">
        <v>3166</v>
      </c>
      <c r="B339" s="7" t="s">
        <v>3167</v>
      </c>
    </row>
    <row r="340" spans="1:2" x14ac:dyDescent="0.2">
      <c r="A340" s="7" t="s">
        <v>3168</v>
      </c>
      <c r="B340" s="7" t="s">
        <v>3169</v>
      </c>
    </row>
    <row r="341" spans="1:2" x14ac:dyDescent="0.2">
      <c r="A341" s="7" t="s">
        <v>3170</v>
      </c>
      <c r="B341" s="7" t="s">
        <v>3171</v>
      </c>
    </row>
    <row r="342" spans="1:2" x14ac:dyDescent="0.2">
      <c r="A342" s="7" t="s">
        <v>3172</v>
      </c>
      <c r="B342" s="7" t="s">
        <v>3173</v>
      </c>
    </row>
    <row r="343" spans="1:2" x14ac:dyDescent="0.2">
      <c r="A343" s="7" t="s">
        <v>3174</v>
      </c>
      <c r="B343" s="7" t="s">
        <v>3175</v>
      </c>
    </row>
    <row r="344" spans="1:2" x14ac:dyDescent="0.2">
      <c r="A344" s="7" t="s">
        <v>3176</v>
      </c>
      <c r="B344" s="7" t="s">
        <v>3177</v>
      </c>
    </row>
    <row r="345" spans="1:2" x14ac:dyDescent="0.2">
      <c r="A345" s="7" t="s">
        <v>3178</v>
      </c>
      <c r="B345" s="7" t="s">
        <v>3179</v>
      </c>
    </row>
    <row r="346" spans="1:2" x14ac:dyDescent="0.2">
      <c r="A346" s="7" t="s">
        <v>3180</v>
      </c>
      <c r="B346" s="7" t="s">
        <v>3181</v>
      </c>
    </row>
    <row r="347" spans="1:2" x14ac:dyDescent="0.2">
      <c r="A347" s="7" t="s">
        <v>3182</v>
      </c>
      <c r="B347" s="7" t="s">
        <v>3183</v>
      </c>
    </row>
    <row r="348" spans="1:2" x14ac:dyDescent="0.2">
      <c r="A348" s="7" t="s">
        <v>3184</v>
      </c>
      <c r="B348" s="7" t="s">
        <v>3185</v>
      </c>
    </row>
    <row r="349" spans="1:2" x14ac:dyDescent="0.2">
      <c r="A349" s="7" t="s">
        <v>3186</v>
      </c>
      <c r="B349" s="7" t="s">
        <v>3187</v>
      </c>
    </row>
    <row r="350" spans="1:2" x14ac:dyDescent="0.2">
      <c r="A350" s="7" t="s">
        <v>3188</v>
      </c>
      <c r="B350" s="7" t="s">
        <v>3189</v>
      </c>
    </row>
    <row r="351" spans="1:2" x14ac:dyDescent="0.2">
      <c r="A351" s="7" t="s">
        <v>3190</v>
      </c>
      <c r="B351" s="7" t="s">
        <v>3191</v>
      </c>
    </row>
    <row r="352" spans="1:2" x14ac:dyDescent="0.2">
      <c r="A352" s="7" t="s">
        <v>3192</v>
      </c>
      <c r="B352" s="7" t="s">
        <v>3193</v>
      </c>
    </row>
    <row r="353" spans="1:2" x14ac:dyDescent="0.2">
      <c r="A353" s="7" t="s">
        <v>3194</v>
      </c>
      <c r="B353" s="7" t="s">
        <v>3195</v>
      </c>
    </row>
    <row r="354" spans="1:2" x14ac:dyDescent="0.2">
      <c r="A354" s="7" t="s">
        <v>3196</v>
      </c>
      <c r="B354" s="7" t="s">
        <v>3197</v>
      </c>
    </row>
    <row r="355" spans="1:2" x14ac:dyDescent="0.2">
      <c r="A355" s="7" t="s">
        <v>3198</v>
      </c>
      <c r="B355" s="7" t="s">
        <v>3199</v>
      </c>
    </row>
    <row r="356" spans="1:2" x14ac:dyDescent="0.2">
      <c r="A356" s="7" t="s">
        <v>3200</v>
      </c>
      <c r="B356" s="7" t="s">
        <v>3201</v>
      </c>
    </row>
    <row r="357" spans="1:2" x14ac:dyDescent="0.2">
      <c r="A357" s="7" t="s">
        <v>3202</v>
      </c>
      <c r="B357" s="7" t="s">
        <v>3199</v>
      </c>
    </row>
    <row r="358" spans="1:2" x14ac:dyDescent="0.2">
      <c r="A358" s="7" t="s">
        <v>3203</v>
      </c>
      <c r="B358" s="7" t="s">
        <v>3204</v>
      </c>
    </row>
    <row r="359" spans="1:2" x14ac:dyDescent="0.2">
      <c r="A359" s="7" t="s">
        <v>3205</v>
      </c>
      <c r="B359" s="7" t="s">
        <v>3206</v>
      </c>
    </row>
    <row r="360" spans="1:2" x14ac:dyDescent="0.2">
      <c r="A360" s="7" t="s">
        <v>3207</v>
      </c>
      <c r="B360" s="7" t="s">
        <v>3208</v>
      </c>
    </row>
    <row r="361" spans="1:2" x14ac:dyDescent="0.2">
      <c r="A361" s="7" t="s">
        <v>3209</v>
      </c>
      <c r="B361" s="7" t="s">
        <v>3210</v>
      </c>
    </row>
    <row r="362" spans="1:2" x14ac:dyDescent="0.2">
      <c r="A362" s="7" t="s">
        <v>3211</v>
      </c>
      <c r="B362" s="7" t="s">
        <v>3212</v>
      </c>
    </row>
    <row r="363" spans="1:2" x14ac:dyDescent="0.2">
      <c r="A363" s="7" t="s">
        <v>3213</v>
      </c>
      <c r="B363" s="7" t="s">
        <v>3214</v>
      </c>
    </row>
    <row r="364" spans="1:2" x14ac:dyDescent="0.2">
      <c r="A364" s="7" t="s">
        <v>3215</v>
      </c>
      <c r="B364" s="7" t="s">
        <v>3216</v>
      </c>
    </row>
    <row r="365" spans="1:2" x14ac:dyDescent="0.2">
      <c r="A365" s="7" t="s">
        <v>3217</v>
      </c>
      <c r="B365" s="7" t="s">
        <v>3218</v>
      </c>
    </row>
    <row r="366" spans="1:2" x14ac:dyDescent="0.2">
      <c r="A366" s="7" t="s">
        <v>3219</v>
      </c>
      <c r="B366" s="7" t="s">
        <v>3220</v>
      </c>
    </row>
    <row r="367" spans="1:2" x14ac:dyDescent="0.2">
      <c r="A367" s="7" t="s">
        <v>3221</v>
      </c>
      <c r="B367" s="7" t="s">
        <v>3222</v>
      </c>
    </row>
    <row r="368" spans="1:2" x14ac:dyDescent="0.2">
      <c r="A368" s="7" t="s">
        <v>3223</v>
      </c>
      <c r="B368" s="7" t="s">
        <v>3224</v>
      </c>
    </row>
    <row r="369" spans="1:2" x14ac:dyDescent="0.2">
      <c r="A369" s="7" t="s">
        <v>3225</v>
      </c>
      <c r="B369" s="7" t="s">
        <v>3226</v>
      </c>
    </row>
    <row r="370" spans="1:2" x14ac:dyDescent="0.2">
      <c r="A370" s="7" t="s">
        <v>3227</v>
      </c>
      <c r="B370" s="7" t="s">
        <v>3228</v>
      </c>
    </row>
    <row r="371" spans="1:2" x14ac:dyDescent="0.2">
      <c r="A371" s="7" t="s">
        <v>3229</v>
      </c>
      <c r="B371" s="7" t="s">
        <v>3230</v>
      </c>
    </row>
    <row r="372" spans="1:2" x14ac:dyDescent="0.2">
      <c r="A372" s="7" t="s">
        <v>3231</v>
      </c>
      <c r="B372" s="7" t="s">
        <v>3232</v>
      </c>
    </row>
    <row r="373" spans="1:2" x14ac:dyDescent="0.2">
      <c r="A373" s="7" t="s">
        <v>3233</v>
      </c>
      <c r="B373" s="7" t="s">
        <v>3234</v>
      </c>
    </row>
    <row r="374" spans="1:2" x14ac:dyDescent="0.2">
      <c r="A374" s="7" t="s">
        <v>3235</v>
      </c>
      <c r="B374" s="7" t="s">
        <v>3236</v>
      </c>
    </row>
    <row r="375" spans="1:2" x14ac:dyDescent="0.2">
      <c r="A375" s="7" t="s">
        <v>3237</v>
      </c>
      <c r="B375" s="7" t="s">
        <v>3238</v>
      </c>
    </row>
    <row r="376" spans="1:2" x14ac:dyDescent="0.2">
      <c r="A376" s="7" t="s">
        <v>3239</v>
      </c>
      <c r="B376" s="7" t="s">
        <v>3240</v>
      </c>
    </row>
    <row r="377" spans="1:2" x14ac:dyDescent="0.2">
      <c r="A377" s="7" t="s">
        <v>3241</v>
      </c>
      <c r="B377" s="7" t="s">
        <v>3242</v>
      </c>
    </row>
    <row r="378" spans="1:2" x14ac:dyDescent="0.2">
      <c r="A378" s="7" t="s">
        <v>3243</v>
      </c>
      <c r="B378" s="7" t="s">
        <v>3244</v>
      </c>
    </row>
    <row r="379" spans="1:2" x14ac:dyDescent="0.2">
      <c r="A379" s="7" t="s">
        <v>3245</v>
      </c>
      <c r="B379" s="7" t="s">
        <v>3246</v>
      </c>
    </row>
    <row r="380" spans="1:2" x14ac:dyDescent="0.2">
      <c r="A380" s="7" t="s">
        <v>3247</v>
      </c>
      <c r="B380" s="7" t="s">
        <v>3248</v>
      </c>
    </row>
    <row r="381" spans="1:2" x14ac:dyDescent="0.2">
      <c r="A381" s="7" t="s">
        <v>3249</v>
      </c>
      <c r="B381" s="7" t="s">
        <v>3250</v>
      </c>
    </row>
    <row r="382" spans="1:2" x14ac:dyDescent="0.2">
      <c r="A382" s="7" t="s">
        <v>3251</v>
      </c>
      <c r="B382" s="7" t="s">
        <v>3284</v>
      </c>
    </row>
    <row r="383" spans="1:2" x14ac:dyDescent="0.2">
      <c r="A383" s="7" t="s">
        <v>3285</v>
      </c>
      <c r="B383" s="7" t="s">
        <v>3286</v>
      </c>
    </row>
    <row r="384" spans="1:2" x14ac:dyDescent="0.2">
      <c r="A384" s="7" t="s">
        <v>3287</v>
      </c>
      <c r="B384" s="7" t="s">
        <v>3288</v>
      </c>
    </row>
    <row r="385" spans="1:2" x14ac:dyDescent="0.2">
      <c r="A385" s="7" t="s">
        <v>3289</v>
      </c>
      <c r="B385" s="7" t="s">
        <v>3290</v>
      </c>
    </row>
    <row r="386" spans="1:2" x14ac:dyDescent="0.2">
      <c r="A386" s="7" t="s">
        <v>3291</v>
      </c>
      <c r="B386" s="7" t="s">
        <v>3292</v>
      </c>
    </row>
    <row r="387" spans="1:2" x14ac:dyDescent="0.2">
      <c r="A387" s="7" t="s">
        <v>3293</v>
      </c>
      <c r="B387" s="7" t="s">
        <v>3294</v>
      </c>
    </row>
    <row r="388" spans="1:2" x14ac:dyDescent="0.2">
      <c r="A388" s="7" t="s">
        <v>3295</v>
      </c>
      <c r="B388" s="7" t="s">
        <v>3296</v>
      </c>
    </row>
    <row r="389" spans="1:2" x14ac:dyDescent="0.2">
      <c r="A389" s="7" t="s">
        <v>3297</v>
      </c>
      <c r="B389" s="7" t="s">
        <v>3298</v>
      </c>
    </row>
    <row r="390" spans="1:2" x14ac:dyDescent="0.2">
      <c r="A390" s="7" t="s">
        <v>3299</v>
      </c>
      <c r="B390" s="7" t="s">
        <v>3300</v>
      </c>
    </row>
    <row r="391" spans="1:2" x14ac:dyDescent="0.2">
      <c r="A391" s="7" t="s">
        <v>2076</v>
      </c>
      <c r="B391" s="7" t="s">
        <v>2077</v>
      </c>
    </row>
    <row r="392" spans="1:2" x14ac:dyDescent="0.2">
      <c r="A392" s="7" t="s">
        <v>2078</v>
      </c>
      <c r="B392" s="7" t="s">
        <v>308</v>
      </c>
    </row>
    <row r="393" spans="1:2" x14ac:dyDescent="0.2">
      <c r="A393" s="7" t="s">
        <v>309</v>
      </c>
      <c r="B393" s="7" t="s">
        <v>310</v>
      </c>
    </row>
    <row r="394" spans="1:2" x14ac:dyDescent="0.2">
      <c r="A394" s="7" t="s">
        <v>311</v>
      </c>
      <c r="B394" s="7" t="s">
        <v>312</v>
      </c>
    </row>
    <row r="395" spans="1:2" x14ac:dyDescent="0.2">
      <c r="A395" s="7" t="s">
        <v>313</v>
      </c>
      <c r="B395" s="7" t="s">
        <v>314</v>
      </c>
    </row>
    <row r="396" spans="1:2" x14ac:dyDescent="0.2">
      <c r="A396" s="7" t="s">
        <v>315</v>
      </c>
      <c r="B396" s="7" t="s">
        <v>316</v>
      </c>
    </row>
    <row r="397" spans="1:2" x14ac:dyDescent="0.2">
      <c r="A397" s="7" t="s">
        <v>317</v>
      </c>
      <c r="B397" s="7" t="s">
        <v>318</v>
      </c>
    </row>
    <row r="398" spans="1:2" x14ac:dyDescent="0.2">
      <c r="A398" s="7" t="s">
        <v>319</v>
      </c>
      <c r="B398" s="7" t="s">
        <v>320</v>
      </c>
    </row>
    <row r="399" spans="1:2" x14ac:dyDescent="0.2">
      <c r="A399" s="7" t="s">
        <v>321</v>
      </c>
      <c r="B399" s="7" t="s">
        <v>322</v>
      </c>
    </row>
    <row r="400" spans="1:2" x14ac:dyDescent="0.2">
      <c r="A400" s="7" t="s">
        <v>323</v>
      </c>
      <c r="B400" s="7" t="s">
        <v>324</v>
      </c>
    </row>
    <row r="401" spans="1:2" x14ac:dyDescent="0.2">
      <c r="A401" s="7" t="s">
        <v>325</v>
      </c>
      <c r="B401" s="7" t="s">
        <v>326</v>
      </c>
    </row>
    <row r="402" spans="1:2" x14ac:dyDescent="0.2">
      <c r="A402" s="7" t="s">
        <v>327</v>
      </c>
      <c r="B402" s="7" t="s">
        <v>328</v>
      </c>
    </row>
    <row r="403" spans="1:2" x14ac:dyDescent="0.2">
      <c r="A403" s="7" t="s">
        <v>329</v>
      </c>
      <c r="B403" s="7" t="s">
        <v>330</v>
      </c>
    </row>
    <row r="404" spans="1:2" x14ac:dyDescent="0.2">
      <c r="A404" s="7" t="s">
        <v>331</v>
      </c>
      <c r="B404" s="7" t="s">
        <v>332</v>
      </c>
    </row>
    <row r="405" spans="1:2" x14ac:dyDescent="0.2">
      <c r="A405" s="7" t="s">
        <v>333</v>
      </c>
      <c r="B405" s="7" t="s">
        <v>334</v>
      </c>
    </row>
    <row r="406" spans="1:2" x14ac:dyDescent="0.2">
      <c r="A406" s="7" t="s">
        <v>335</v>
      </c>
      <c r="B406" s="7" t="s">
        <v>336</v>
      </c>
    </row>
    <row r="407" spans="1:2" x14ac:dyDescent="0.2">
      <c r="A407" s="7" t="s">
        <v>337</v>
      </c>
      <c r="B407" s="7" t="s">
        <v>338</v>
      </c>
    </row>
    <row r="408" spans="1:2" x14ac:dyDescent="0.2">
      <c r="A408" s="7" t="s">
        <v>339</v>
      </c>
      <c r="B408" s="7" t="s">
        <v>340</v>
      </c>
    </row>
    <row r="409" spans="1:2" x14ac:dyDescent="0.2">
      <c r="A409" s="7" t="s">
        <v>341</v>
      </c>
      <c r="B409" s="7" t="s">
        <v>342</v>
      </c>
    </row>
    <row r="410" spans="1:2" x14ac:dyDescent="0.2">
      <c r="A410" s="7" t="s">
        <v>343</v>
      </c>
      <c r="B410" s="7" t="s">
        <v>344</v>
      </c>
    </row>
    <row r="411" spans="1:2" x14ac:dyDescent="0.2">
      <c r="A411" s="7" t="s">
        <v>345</v>
      </c>
      <c r="B411" s="7" t="s">
        <v>2660</v>
      </c>
    </row>
    <row r="412" spans="1:2" x14ac:dyDescent="0.2">
      <c r="A412" s="7" t="s">
        <v>2661</v>
      </c>
      <c r="B412" s="7" t="s">
        <v>2662</v>
      </c>
    </row>
    <row r="413" spans="1:2" x14ac:dyDescent="0.2">
      <c r="A413" s="7" t="s">
        <v>2663</v>
      </c>
      <c r="B413" s="7" t="s">
        <v>2664</v>
      </c>
    </row>
    <row r="414" spans="1:2" x14ac:dyDescent="0.2">
      <c r="A414" s="7" t="s">
        <v>2665</v>
      </c>
      <c r="B414" s="7" t="s">
        <v>2666</v>
      </c>
    </row>
    <row r="415" spans="1:2" x14ac:dyDescent="0.2">
      <c r="A415" s="7" t="s">
        <v>2667</v>
      </c>
      <c r="B415" s="7" t="s">
        <v>2668</v>
      </c>
    </row>
    <row r="416" spans="1:2" x14ac:dyDescent="0.2">
      <c r="A416" s="7" t="s">
        <v>2669</v>
      </c>
      <c r="B416" s="7" t="s">
        <v>2670</v>
      </c>
    </row>
    <row r="417" spans="1:2" x14ac:dyDescent="0.2">
      <c r="A417" s="7" t="s">
        <v>2671</v>
      </c>
      <c r="B417" s="7" t="s">
        <v>2672</v>
      </c>
    </row>
    <row r="418" spans="1:2" x14ac:dyDescent="0.2">
      <c r="A418" s="7" t="s">
        <v>2673</v>
      </c>
      <c r="B418" s="7" t="s">
        <v>2674</v>
      </c>
    </row>
    <row r="419" spans="1:2" x14ac:dyDescent="0.2">
      <c r="A419" s="7" t="s">
        <v>2675</v>
      </c>
      <c r="B419" s="7" t="s">
        <v>1035</v>
      </c>
    </row>
    <row r="420" spans="1:2" x14ac:dyDescent="0.2">
      <c r="A420" s="7" t="s">
        <v>1036</v>
      </c>
      <c r="B420" s="7" t="s">
        <v>1037</v>
      </c>
    </row>
    <row r="421" spans="1:2" x14ac:dyDescent="0.2">
      <c r="A421" s="7" t="s">
        <v>1038</v>
      </c>
      <c r="B421" s="7" t="s">
        <v>1039</v>
      </c>
    </row>
    <row r="422" spans="1:2" x14ac:dyDescent="0.2">
      <c r="A422" s="7" t="s">
        <v>1040</v>
      </c>
      <c r="B422" s="7" t="s">
        <v>1041</v>
      </c>
    </row>
    <row r="423" spans="1:2" x14ac:dyDescent="0.2">
      <c r="A423" s="7" t="s">
        <v>1042</v>
      </c>
      <c r="B423" s="7" t="s">
        <v>1043</v>
      </c>
    </row>
    <row r="424" spans="1:2" x14ac:dyDescent="0.2">
      <c r="A424" s="7" t="s">
        <v>1044</v>
      </c>
      <c r="B424" s="7" t="s">
        <v>1045</v>
      </c>
    </row>
    <row r="425" spans="1:2" x14ac:dyDescent="0.2">
      <c r="A425" s="7" t="s">
        <v>1046</v>
      </c>
      <c r="B425" s="7" t="s">
        <v>1047</v>
      </c>
    </row>
    <row r="426" spans="1:2" x14ac:dyDescent="0.2">
      <c r="A426" s="7" t="s">
        <v>1048</v>
      </c>
      <c r="B426" s="7" t="s">
        <v>1049</v>
      </c>
    </row>
    <row r="427" spans="1:2" x14ac:dyDescent="0.2">
      <c r="A427" s="7" t="s">
        <v>1050</v>
      </c>
      <c r="B427" s="7" t="s">
        <v>1051</v>
      </c>
    </row>
    <row r="428" spans="1:2" x14ac:dyDescent="0.2">
      <c r="A428" s="7" t="s">
        <v>1052</v>
      </c>
      <c r="B428" s="7" t="s">
        <v>1053</v>
      </c>
    </row>
    <row r="429" spans="1:2" x14ac:dyDescent="0.2">
      <c r="A429" s="7" t="s">
        <v>1054</v>
      </c>
      <c r="B429" s="7" t="s">
        <v>1055</v>
      </c>
    </row>
    <row r="430" spans="1:2" x14ac:dyDescent="0.2">
      <c r="A430" s="7" t="s">
        <v>1056</v>
      </c>
      <c r="B430" s="7" t="s">
        <v>1057</v>
      </c>
    </row>
    <row r="431" spans="1:2" x14ac:dyDescent="0.2">
      <c r="A431" s="7" t="s">
        <v>1058</v>
      </c>
      <c r="B431" s="7" t="s">
        <v>1059</v>
      </c>
    </row>
    <row r="432" spans="1:2" x14ac:dyDescent="0.2">
      <c r="A432" s="7" t="s">
        <v>1060</v>
      </c>
      <c r="B432" s="7" t="s">
        <v>1061</v>
      </c>
    </row>
    <row r="433" spans="1:2" x14ac:dyDescent="0.2">
      <c r="A433" s="7" t="s">
        <v>1062</v>
      </c>
      <c r="B433" s="7" t="s">
        <v>1063</v>
      </c>
    </row>
    <row r="434" spans="1:2" x14ac:dyDescent="0.2">
      <c r="A434" s="7" t="s">
        <v>1064</v>
      </c>
      <c r="B434" s="7" t="s">
        <v>1065</v>
      </c>
    </row>
    <row r="435" spans="1:2" x14ac:dyDescent="0.2">
      <c r="A435" s="7" t="s">
        <v>1066</v>
      </c>
      <c r="B435" s="7" t="s">
        <v>1067</v>
      </c>
    </row>
    <row r="436" spans="1:2" x14ac:dyDescent="0.2">
      <c r="A436" s="7" t="s">
        <v>1068</v>
      </c>
      <c r="B436" s="7" t="s">
        <v>1069</v>
      </c>
    </row>
    <row r="437" spans="1:2" x14ac:dyDescent="0.2">
      <c r="A437" s="7" t="s">
        <v>1070</v>
      </c>
      <c r="B437" s="7" t="s">
        <v>1071</v>
      </c>
    </row>
    <row r="438" spans="1:2" x14ac:dyDescent="0.2">
      <c r="A438" s="7" t="s">
        <v>1072</v>
      </c>
      <c r="B438" s="7" t="s">
        <v>1073</v>
      </c>
    </row>
    <row r="439" spans="1:2" x14ac:dyDescent="0.2">
      <c r="A439" s="7" t="s">
        <v>1074</v>
      </c>
      <c r="B439" s="7" t="s">
        <v>1075</v>
      </c>
    </row>
    <row r="440" spans="1:2" x14ac:dyDescent="0.2">
      <c r="A440" s="7" t="s">
        <v>1076</v>
      </c>
      <c r="B440" s="7" t="s">
        <v>1077</v>
      </c>
    </row>
    <row r="441" spans="1:2" x14ac:dyDescent="0.2">
      <c r="A441" s="7" t="s">
        <v>1078</v>
      </c>
      <c r="B441" s="7" t="s">
        <v>1079</v>
      </c>
    </row>
    <row r="442" spans="1:2" x14ac:dyDescent="0.2">
      <c r="A442" s="7" t="s">
        <v>1080</v>
      </c>
      <c r="B442" s="7" t="s">
        <v>1081</v>
      </c>
    </row>
    <row r="443" spans="1:2" x14ac:dyDescent="0.2">
      <c r="A443" s="7" t="s">
        <v>1082</v>
      </c>
      <c r="B443" s="7" t="s">
        <v>1083</v>
      </c>
    </row>
    <row r="444" spans="1:2" x14ac:dyDescent="0.2">
      <c r="A444" s="7" t="s">
        <v>1084</v>
      </c>
      <c r="B444" s="7" t="s">
        <v>1085</v>
      </c>
    </row>
    <row r="445" spans="1:2" x14ac:dyDescent="0.2">
      <c r="A445" s="7" t="s">
        <v>1086</v>
      </c>
      <c r="B445" s="7" t="s">
        <v>1087</v>
      </c>
    </row>
    <row r="446" spans="1:2" x14ac:dyDescent="0.2">
      <c r="A446" s="7" t="s">
        <v>1088</v>
      </c>
      <c r="B446" s="7" t="s">
        <v>1089</v>
      </c>
    </row>
    <row r="447" spans="1:2" x14ac:dyDescent="0.2">
      <c r="A447" s="7" t="s">
        <v>1090</v>
      </c>
      <c r="B447" s="7" t="s">
        <v>1091</v>
      </c>
    </row>
    <row r="448" spans="1:2" x14ac:dyDescent="0.2">
      <c r="A448" s="7" t="s">
        <v>1092</v>
      </c>
      <c r="B448" s="7" t="s">
        <v>1093</v>
      </c>
    </row>
    <row r="449" spans="1:2" x14ac:dyDescent="0.2">
      <c r="A449" s="7" t="s">
        <v>1094</v>
      </c>
      <c r="B449" s="7" t="s">
        <v>1095</v>
      </c>
    </row>
    <row r="450" spans="1:2" x14ac:dyDescent="0.2">
      <c r="A450" s="7" t="s">
        <v>1096</v>
      </c>
      <c r="B450" s="7" t="s">
        <v>1097</v>
      </c>
    </row>
    <row r="451" spans="1:2" x14ac:dyDescent="0.2">
      <c r="A451" s="7" t="s">
        <v>1098</v>
      </c>
      <c r="B451" s="7" t="s">
        <v>1099</v>
      </c>
    </row>
    <row r="452" spans="1:2" x14ac:dyDescent="0.2">
      <c r="A452" s="7" t="s">
        <v>1100</v>
      </c>
      <c r="B452" s="7" t="s">
        <v>1101</v>
      </c>
    </row>
    <row r="453" spans="1:2" x14ac:dyDescent="0.2">
      <c r="A453" s="7" t="s">
        <v>1102</v>
      </c>
      <c r="B453" s="7" t="s">
        <v>1103</v>
      </c>
    </row>
    <row r="454" spans="1:2" x14ac:dyDescent="0.2">
      <c r="A454" s="7" t="s">
        <v>1104</v>
      </c>
      <c r="B454" s="7" t="s">
        <v>1105</v>
      </c>
    </row>
    <row r="455" spans="1:2" x14ac:dyDescent="0.2">
      <c r="A455" s="7" t="s">
        <v>1106</v>
      </c>
      <c r="B455" s="7" t="s">
        <v>1107</v>
      </c>
    </row>
    <row r="456" spans="1:2" x14ac:dyDescent="0.2">
      <c r="A456" s="7" t="s">
        <v>2901</v>
      </c>
      <c r="B456" s="7" t="s">
        <v>2902</v>
      </c>
    </row>
    <row r="457" spans="1:2" x14ac:dyDescent="0.2">
      <c r="A457" s="7" t="s">
        <v>2903</v>
      </c>
      <c r="B457" s="7" t="s">
        <v>2904</v>
      </c>
    </row>
    <row r="458" spans="1:2" x14ac:dyDescent="0.2">
      <c r="A458" s="7" t="s">
        <v>2905</v>
      </c>
      <c r="B458" s="7" t="s">
        <v>2906</v>
      </c>
    </row>
    <row r="459" spans="1:2" x14ac:dyDescent="0.2">
      <c r="A459" s="7" t="s">
        <v>2907</v>
      </c>
      <c r="B459" s="7" t="s">
        <v>2908</v>
      </c>
    </row>
    <row r="460" spans="1:2" x14ac:dyDescent="0.2">
      <c r="A460" s="7" t="s">
        <v>2909</v>
      </c>
      <c r="B460" s="7" t="s">
        <v>2910</v>
      </c>
    </row>
    <row r="461" spans="1:2" x14ac:dyDescent="0.2">
      <c r="A461" s="7" t="s">
        <v>2911</v>
      </c>
      <c r="B461" s="7" t="s">
        <v>2912</v>
      </c>
    </row>
    <row r="462" spans="1:2" x14ac:dyDescent="0.2">
      <c r="A462" s="7" t="s">
        <v>2913</v>
      </c>
      <c r="B462" s="7" t="s">
        <v>2914</v>
      </c>
    </row>
    <row r="463" spans="1:2" x14ac:dyDescent="0.2">
      <c r="A463" s="7" t="s">
        <v>2915</v>
      </c>
      <c r="B463" s="7" t="s">
        <v>2916</v>
      </c>
    </row>
    <row r="464" spans="1:2" x14ac:dyDescent="0.2">
      <c r="A464" s="7" t="s">
        <v>2917</v>
      </c>
      <c r="B464" s="7" t="s">
        <v>2918</v>
      </c>
    </row>
    <row r="465" spans="1:2" x14ac:dyDescent="0.2">
      <c r="A465" s="7" t="s">
        <v>4083</v>
      </c>
      <c r="B465" s="7" t="s">
        <v>4084</v>
      </c>
    </row>
    <row r="466" spans="1:2" x14ac:dyDescent="0.2">
      <c r="A466" s="7" t="s">
        <v>4085</v>
      </c>
      <c r="B466" s="7" t="s">
        <v>4086</v>
      </c>
    </row>
    <row r="467" spans="1:2" x14ac:dyDescent="0.2">
      <c r="A467" s="7" t="s">
        <v>4087</v>
      </c>
      <c r="B467" s="7" t="s">
        <v>4088</v>
      </c>
    </row>
    <row r="468" spans="1:2" x14ac:dyDescent="0.2">
      <c r="A468" s="7" t="s">
        <v>4089</v>
      </c>
      <c r="B468" s="7" t="s">
        <v>4090</v>
      </c>
    </row>
    <row r="469" spans="1:2" x14ac:dyDescent="0.2">
      <c r="A469" s="7" t="s">
        <v>4091</v>
      </c>
      <c r="B469" s="7" t="s">
        <v>4092</v>
      </c>
    </row>
    <row r="470" spans="1:2" x14ac:dyDescent="0.2">
      <c r="A470" s="7" t="s">
        <v>4093</v>
      </c>
      <c r="B470" s="7" t="s">
        <v>4094</v>
      </c>
    </row>
    <row r="471" spans="1:2" x14ac:dyDescent="0.2">
      <c r="A471" s="7" t="s">
        <v>4095</v>
      </c>
      <c r="B471" s="7" t="s">
        <v>4096</v>
      </c>
    </row>
    <row r="472" spans="1:2" x14ac:dyDescent="0.2">
      <c r="A472" s="7" t="s">
        <v>4097</v>
      </c>
      <c r="B472" s="7" t="s">
        <v>4098</v>
      </c>
    </row>
    <row r="473" spans="1:2" x14ac:dyDescent="0.2">
      <c r="A473" s="7" t="s">
        <v>4099</v>
      </c>
      <c r="B473" s="7" t="s">
        <v>4100</v>
      </c>
    </row>
    <row r="474" spans="1:2" x14ac:dyDescent="0.2">
      <c r="A474" s="7" t="s">
        <v>4101</v>
      </c>
      <c r="B474" s="7" t="s">
        <v>4102</v>
      </c>
    </row>
    <row r="475" spans="1:2" x14ac:dyDescent="0.2">
      <c r="A475" s="7" t="s">
        <v>4103</v>
      </c>
      <c r="B475" s="7" t="s">
        <v>4104</v>
      </c>
    </row>
    <row r="476" spans="1:2" x14ac:dyDescent="0.2">
      <c r="A476" s="7" t="s">
        <v>4105</v>
      </c>
      <c r="B476" s="7" t="s">
        <v>4106</v>
      </c>
    </row>
    <row r="477" spans="1:2" x14ac:dyDescent="0.2">
      <c r="A477" s="7" t="s">
        <v>4107</v>
      </c>
      <c r="B477" s="7" t="s">
        <v>4108</v>
      </c>
    </row>
    <row r="478" spans="1:2" x14ac:dyDescent="0.2">
      <c r="A478" s="7" t="s">
        <v>4109</v>
      </c>
      <c r="B478" s="7" t="s">
        <v>4110</v>
      </c>
    </row>
    <row r="479" spans="1:2" x14ac:dyDescent="0.2">
      <c r="A479" s="7" t="s">
        <v>4111</v>
      </c>
      <c r="B479" s="7" t="s">
        <v>4112</v>
      </c>
    </row>
    <row r="480" spans="1:2" x14ac:dyDescent="0.2">
      <c r="A480" s="7" t="s">
        <v>4113</v>
      </c>
      <c r="B480" s="7" t="s">
        <v>4114</v>
      </c>
    </row>
    <row r="481" spans="1:2" x14ac:dyDescent="0.2">
      <c r="A481" s="7" t="s">
        <v>4115</v>
      </c>
      <c r="B481" s="7" t="s">
        <v>4116</v>
      </c>
    </row>
    <row r="482" spans="1:2" x14ac:dyDescent="0.2">
      <c r="A482" s="7" t="s">
        <v>4117</v>
      </c>
      <c r="B482" s="7" t="s">
        <v>4118</v>
      </c>
    </row>
    <row r="483" spans="1:2" x14ac:dyDescent="0.2">
      <c r="A483" s="7" t="s">
        <v>4119</v>
      </c>
      <c r="B483" s="7" t="s">
        <v>4120</v>
      </c>
    </row>
    <row r="484" spans="1:2" x14ac:dyDescent="0.2">
      <c r="A484" s="7" t="s">
        <v>4121</v>
      </c>
      <c r="B484" s="7" t="s">
        <v>4122</v>
      </c>
    </row>
    <row r="485" spans="1:2" x14ac:dyDescent="0.2">
      <c r="A485" s="7" t="s">
        <v>4123</v>
      </c>
      <c r="B485" s="7" t="s">
        <v>4124</v>
      </c>
    </row>
    <row r="486" spans="1:2" x14ac:dyDescent="0.2">
      <c r="A486" s="7" t="s">
        <v>4125</v>
      </c>
      <c r="B486" s="7" t="s">
        <v>4126</v>
      </c>
    </row>
    <row r="487" spans="1:2" x14ac:dyDescent="0.2">
      <c r="A487" s="7" t="s">
        <v>4127</v>
      </c>
      <c r="B487" s="7" t="s">
        <v>4186</v>
      </c>
    </row>
    <row r="488" spans="1:2" x14ac:dyDescent="0.2">
      <c r="A488" s="7" t="s">
        <v>4187</v>
      </c>
      <c r="B488" s="7" t="s">
        <v>4188</v>
      </c>
    </row>
    <row r="489" spans="1:2" x14ac:dyDescent="0.2">
      <c r="A489" s="7" t="s">
        <v>4189</v>
      </c>
      <c r="B489" s="7" t="s">
        <v>4190</v>
      </c>
    </row>
    <row r="490" spans="1:2" x14ac:dyDescent="0.2">
      <c r="A490" s="7" t="s">
        <v>4191</v>
      </c>
      <c r="B490" s="7" t="s">
        <v>4192</v>
      </c>
    </row>
    <row r="491" spans="1:2" x14ac:dyDescent="0.2">
      <c r="A491" s="7" t="s">
        <v>4193</v>
      </c>
      <c r="B491" s="7" t="s">
        <v>4194</v>
      </c>
    </row>
    <row r="492" spans="1:2" x14ac:dyDescent="0.2">
      <c r="A492" s="7" t="s">
        <v>4195</v>
      </c>
      <c r="B492" s="7" t="s">
        <v>4196</v>
      </c>
    </row>
    <row r="493" spans="1:2" x14ac:dyDescent="0.2">
      <c r="A493" s="7" t="s">
        <v>4197</v>
      </c>
      <c r="B493" s="7" t="s">
        <v>4198</v>
      </c>
    </row>
    <row r="494" spans="1:2" x14ac:dyDescent="0.2">
      <c r="A494" s="7" t="s">
        <v>4199</v>
      </c>
      <c r="B494" s="7" t="s">
        <v>4200</v>
      </c>
    </row>
    <row r="495" spans="1:2" x14ac:dyDescent="0.2">
      <c r="A495" s="7" t="s">
        <v>4201</v>
      </c>
      <c r="B495" s="7" t="s">
        <v>4202</v>
      </c>
    </row>
    <row r="496" spans="1:2" x14ac:dyDescent="0.2">
      <c r="A496" s="7" t="s">
        <v>4203</v>
      </c>
      <c r="B496" s="7" t="s">
        <v>609</v>
      </c>
    </row>
    <row r="497" spans="1:2" x14ac:dyDescent="0.2">
      <c r="A497" s="7" t="s">
        <v>610</v>
      </c>
      <c r="B497" s="7" t="s">
        <v>3671</v>
      </c>
    </row>
    <row r="498" spans="1:2" x14ac:dyDescent="0.2">
      <c r="A498" s="7" t="s">
        <v>3672</v>
      </c>
      <c r="B498" s="7" t="s">
        <v>3673</v>
      </c>
    </row>
    <row r="499" spans="1:2" x14ac:dyDescent="0.2">
      <c r="A499" s="7" t="s">
        <v>3674</v>
      </c>
      <c r="B499" s="7" t="s">
        <v>3675</v>
      </c>
    </row>
    <row r="500" spans="1:2" x14ac:dyDescent="0.2">
      <c r="A500" s="7" t="s">
        <v>3676</v>
      </c>
      <c r="B500" s="7" t="s">
        <v>3677</v>
      </c>
    </row>
    <row r="501" spans="1:2" x14ac:dyDescent="0.2">
      <c r="A501" s="7" t="s">
        <v>3678</v>
      </c>
      <c r="B501" s="7" t="s">
        <v>3679</v>
      </c>
    </row>
    <row r="502" spans="1:2" x14ac:dyDescent="0.2">
      <c r="A502" s="7" t="s">
        <v>3680</v>
      </c>
      <c r="B502" s="7" t="s">
        <v>3681</v>
      </c>
    </row>
    <row r="503" spans="1:2" x14ac:dyDescent="0.2">
      <c r="A503" s="7" t="s">
        <v>3682</v>
      </c>
      <c r="B503" s="7" t="s">
        <v>3683</v>
      </c>
    </row>
    <row r="504" spans="1:2" x14ac:dyDescent="0.2">
      <c r="A504" s="7" t="s">
        <v>3684</v>
      </c>
      <c r="B504" s="7" t="s">
        <v>3685</v>
      </c>
    </row>
    <row r="505" spans="1:2" x14ac:dyDescent="0.2">
      <c r="A505" s="7" t="s">
        <v>3686</v>
      </c>
      <c r="B505" s="7" t="s">
        <v>3687</v>
      </c>
    </row>
    <row r="506" spans="1:2" x14ac:dyDescent="0.2">
      <c r="A506" s="7" t="s">
        <v>3688</v>
      </c>
      <c r="B506" s="7" t="s">
        <v>3689</v>
      </c>
    </row>
    <row r="507" spans="1:2" x14ac:dyDescent="0.2">
      <c r="A507" s="7" t="s">
        <v>3690</v>
      </c>
      <c r="B507" s="7" t="s">
        <v>3691</v>
      </c>
    </row>
    <row r="508" spans="1:2" x14ac:dyDescent="0.2">
      <c r="A508" s="7" t="s">
        <v>3692</v>
      </c>
      <c r="B508" s="7" t="s">
        <v>3693</v>
      </c>
    </row>
    <row r="509" spans="1:2" x14ac:dyDescent="0.2">
      <c r="A509" s="7" t="s">
        <v>3694</v>
      </c>
      <c r="B509" s="7" t="s">
        <v>3695</v>
      </c>
    </row>
    <row r="510" spans="1:2" x14ac:dyDescent="0.2">
      <c r="A510" s="7" t="s">
        <v>3696</v>
      </c>
      <c r="B510" s="7" t="s">
        <v>3697</v>
      </c>
    </row>
    <row r="511" spans="1:2" x14ac:dyDescent="0.2">
      <c r="A511" s="7" t="s">
        <v>3698</v>
      </c>
      <c r="B511" s="7" t="s">
        <v>3699</v>
      </c>
    </row>
    <row r="512" spans="1:2" x14ac:dyDescent="0.2">
      <c r="A512" s="7" t="s">
        <v>3700</v>
      </c>
      <c r="B512" s="7" t="s">
        <v>3701</v>
      </c>
    </row>
    <row r="513" spans="1:2" x14ac:dyDescent="0.2">
      <c r="A513" s="7" t="s">
        <v>3702</v>
      </c>
      <c r="B513" s="7" t="s">
        <v>3703</v>
      </c>
    </row>
    <row r="514" spans="1:2" x14ac:dyDescent="0.2">
      <c r="A514" s="7" t="s">
        <v>3704</v>
      </c>
      <c r="B514" s="7" t="s">
        <v>3705</v>
      </c>
    </row>
    <row r="515" spans="1:2" x14ac:dyDescent="0.2">
      <c r="A515" s="7" t="s">
        <v>3706</v>
      </c>
      <c r="B515" s="7" t="s">
        <v>3707</v>
      </c>
    </row>
    <row r="516" spans="1:2" x14ac:dyDescent="0.2">
      <c r="A516" s="7" t="s">
        <v>3708</v>
      </c>
      <c r="B516" s="7" t="s">
        <v>3709</v>
      </c>
    </row>
    <row r="517" spans="1:2" x14ac:dyDescent="0.2">
      <c r="A517" s="7" t="s">
        <v>3710</v>
      </c>
      <c r="B517" s="7" t="s">
        <v>3711</v>
      </c>
    </row>
    <row r="518" spans="1:2" x14ac:dyDescent="0.2">
      <c r="A518" s="7" t="s">
        <v>3712</v>
      </c>
      <c r="B518" s="7" t="s">
        <v>3713</v>
      </c>
    </row>
    <row r="519" spans="1:2" x14ac:dyDescent="0.2">
      <c r="A519" s="7" t="s">
        <v>3714</v>
      </c>
      <c r="B519" s="7" t="s">
        <v>3715</v>
      </c>
    </row>
    <row r="520" spans="1:2" x14ac:dyDescent="0.2">
      <c r="A520" s="7" t="s">
        <v>3716</v>
      </c>
      <c r="B520" s="7" t="s">
        <v>3717</v>
      </c>
    </row>
    <row r="521" spans="1:2" x14ac:dyDescent="0.2">
      <c r="A521" s="7" t="s">
        <v>3718</v>
      </c>
      <c r="B521" s="7" t="s">
        <v>3719</v>
      </c>
    </row>
    <row r="522" spans="1:2" x14ac:dyDescent="0.2">
      <c r="A522" s="7" t="s">
        <v>3720</v>
      </c>
      <c r="B522" s="7" t="s">
        <v>3721</v>
      </c>
    </row>
    <row r="523" spans="1:2" x14ac:dyDescent="0.2">
      <c r="A523" s="7" t="s">
        <v>3722</v>
      </c>
      <c r="B523" s="7" t="s">
        <v>3723</v>
      </c>
    </row>
    <row r="524" spans="1:2" x14ac:dyDescent="0.2">
      <c r="A524" s="7" t="s">
        <v>3724</v>
      </c>
      <c r="B524" s="7" t="s">
        <v>3725</v>
      </c>
    </row>
    <row r="525" spans="1:2" x14ac:dyDescent="0.2">
      <c r="A525" s="7" t="s">
        <v>3726</v>
      </c>
      <c r="B525" s="7" t="s">
        <v>3727</v>
      </c>
    </row>
    <row r="526" spans="1:2" x14ac:dyDescent="0.2">
      <c r="A526" s="7" t="s">
        <v>3728</v>
      </c>
      <c r="B526" s="7" t="s">
        <v>3729</v>
      </c>
    </row>
    <row r="527" spans="1:2" x14ac:dyDescent="0.2">
      <c r="A527" s="7" t="s">
        <v>3730</v>
      </c>
      <c r="B527" s="7" t="s">
        <v>3731</v>
      </c>
    </row>
    <row r="528" spans="1:2" x14ac:dyDescent="0.2">
      <c r="A528" s="7" t="s">
        <v>3732</v>
      </c>
      <c r="B528" s="7" t="s">
        <v>2912</v>
      </c>
    </row>
    <row r="529" spans="1:2" x14ac:dyDescent="0.2">
      <c r="A529" s="7" t="s">
        <v>3733</v>
      </c>
      <c r="B529" s="7" t="s">
        <v>2914</v>
      </c>
    </row>
    <row r="530" spans="1:2" x14ac:dyDescent="0.2">
      <c r="A530" s="7" t="s">
        <v>3734</v>
      </c>
      <c r="B530" s="7" t="s">
        <v>3735</v>
      </c>
    </row>
    <row r="531" spans="1:2" x14ac:dyDescent="0.2">
      <c r="A531" s="7" t="s">
        <v>3736</v>
      </c>
      <c r="B531" s="7" t="s">
        <v>3737</v>
      </c>
    </row>
    <row r="532" spans="1:2" x14ac:dyDescent="0.2">
      <c r="A532" s="7" t="s">
        <v>3738</v>
      </c>
      <c r="B532" s="7" t="s">
        <v>4098</v>
      </c>
    </row>
    <row r="533" spans="1:2" x14ac:dyDescent="0.2">
      <c r="A533" s="7" t="s">
        <v>3739</v>
      </c>
      <c r="B533" s="7" t="s">
        <v>3740</v>
      </c>
    </row>
    <row r="534" spans="1:2" x14ac:dyDescent="0.2">
      <c r="A534" s="7" t="s">
        <v>3741</v>
      </c>
      <c r="B534" s="7" t="s">
        <v>3742</v>
      </c>
    </row>
    <row r="535" spans="1:2" x14ac:dyDescent="0.2">
      <c r="A535" s="7" t="s">
        <v>3743</v>
      </c>
      <c r="B535" s="7" t="s">
        <v>366</v>
      </c>
    </row>
    <row r="536" spans="1:2" x14ac:dyDescent="0.2">
      <c r="A536" s="7" t="s">
        <v>367</v>
      </c>
      <c r="B536" s="7" t="s">
        <v>368</v>
      </c>
    </row>
    <row r="537" spans="1:2" x14ac:dyDescent="0.2">
      <c r="A537" s="7" t="s">
        <v>369</v>
      </c>
      <c r="B537" s="7" t="s">
        <v>370</v>
      </c>
    </row>
    <row r="538" spans="1:2" x14ac:dyDescent="0.2">
      <c r="A538" s="7" t="s">
        <v>371</v>
      </c>
      <c r="B538" s="7" t="s">
        <v>372</v>
      </c>
    </row>
    <row r="539" spans="1:2" x14ac:dyDescent="0.2">
      <c r="A539" s="7" t="s">
        <v>373</v>
      </c>
      <c r="B539" s="7" t="s">
        <v>374</v>
      </c>
    </row>
    <row r="540" spans="1:2" x14ac:dyDescent="0.2">
      <c r="A540" s="7" t="s">
        <v>375</v>
      </c>
      <c r="B540" s="7" t="s">
        <v>376</v>
      </c>
    </row>
    <row r="541" spans="1:2" x14ac:dyDescent="0.2">
      <c r="A541" s="7" t="s">
        <v>377</v>
      </c>
      <c r="B541" s="7" t="s">
        <v>378</v>
      </c>
    </row>
    <row r="542" spans="1:2" x14ac:dyDescent="0.2">
      <c r="A542" s="7" t="s">
        <v>379</v>
      </c>
      <c r="B542" s="7" t="s">
        <v>380</v>
      </c>
    </row>
    <row r="543" spans="1:2" x14ac:dyDescent="0.2">
      <c r="A543" s="7" t="s">
        <v>381</v>
      </c>
      <c r="B543" s="7" t="s">
        <v>382</v>
      </c>
    </row>
    <row r="544" spans="1:2" x14ac:dyDescent="0.2">
      <c r="A544" s="7" t="s">
        <v>383</v>
      </c>
      <c r="B544" s="7" t="s">
        <v>384</v>
      </c>
    </row>
    <row r="545" spans="1:2" x14ac:dyDescent="0.2">
      <c r="A545" s="7" t="s">
        <v>385</v>
      </c>
      <c r="B545" s="7" t="s">
        <v>386</v>
      </c>
    </row>
    <row r="546" spans="1:2" x14ac:dyDescent="0.2">
      <c r="A546" s="7" t="s">
        <v>387</v>
      </c>
      <c r="B546" s="7" t="s">
        <v>388</v>
      </c>
    </row>
    <row r="547" spans="1:2" x14ac:dyDescent="0.2">
      <c r="A547" s="7" t="s">
        <v>389</v>
      </c>
      <c r="B547" s="7" t="s">
        <v>390</v>
      </c>
    </row>
    <row r="548" spans="1:2" x14ac:dyDescent="0.2">
      <c r="A548" s="7" t="s">
        <v>391</v>
      </c>
      <c r="B548" s="7" t="s">
        <v>392</v>
      </c>
    </row>
    <row r="549" spans="1:2" x14ac:dyDescent="0.2">
      <c r="A549" s="7" t="s">
        <v>393</v>
      </c>
      <c r="B549" s="7" t="s">
        <v>394</v>
      </c>
    </row>
    <row r="550" spans="1:2" x14ac:dyDescent="0.2">
      <c r="A550" s="7" t="s">
        <v>395</v>
      </c>
      <c r="B550" s="7" t="s">
        <v>396</v>
      </c>
    </row>
    <row r="551" spans="1:2" x14ac:dyDescent="0.2">
      <c r="A551" s="7" t="s">
        <v>397</v>
      </c>
      <c r="B551" s="7" t="s">
        <v>398</v>
      </c>
    </row>
    <row r="552" spans="1:2" x14ac:dyDescent="0.2">
      <c r="A552" s="7" t="s">
        <v>399</v>
      </c>
      <c r="B552" s="7" t="s">
        <v>400</v>
      </c>
    </row>
    <row r="553" spans="1:2" x14ac:dyDescent="0.2">
      <c r="A553" s="7" t="s">
        <v>401</v>
      </c>
      <c r="B553" s="7" t="s">
        <v>402</v>
      </c>
    </row>
    <row r="554" spans="1:2" x14ac:dyDescent="0.2">
      <c r="A554" s="7" t="s">
        <v>403</v>
      </c>
      <c r="B554" s="7" t="s">
        <v>404</v>
      </c>
    </row>
    <row r="555" spans="1:2" x14ac:dyDescent="0.2">
      <c r="A555" s="7" t="s">
        <v>405</v>
      </c>
      <c r="B555" s="7" t="s">
        <v>611</v>
      </c>
    </row>
    <row r="556" spans="1:2" x14ac:dyDescent="0.2">
      <c r="A556" s="7" t="s">
        <v>612</v>
      </c>
      <c r="B556" s="7" t="s">
        <v>613</v>
      </c>
    </row>
    <row r="557" spans="1:2" x14ac:dyDescent="0.2">
      <c r="A557" s="7" t="s">
        <v>614</v>
      </c>
      <c r="B557" s="7" t="s">
        <v>615</v>
      </c>
    </row>
    <row r="558" spans="1:2" x14ac:dyDescent="0.2">
      <c r="A558" s="7" t="s">
        <v>616</v>
      </c>
      <c r="B558" s="7" t="s">
        <v>617</v>
      </c>
    </row>
    <row r="559" spans="1:2" x14ac:dyDescent="0.2">
      <c r="A559" s="7" t="s">
        <v>618</v>
      </c>
      <c r="B559" s="7" t="s">
        <v>619</v>
      </c>
    </row>
    <row r="560" spans="1:2" x14ac:dyDescent="0.2">
      <c r="A560" s="7" t="s">
        <v>620</v>
      </c>
      <c r="B560" s="7" t="s">
        <v>621</v>
      </c>
    </row>
    <row r="561" spans="1:2" x14ac:dyDescent="0.2">
      <c r="A561" s="7" t="s">
        <v>622</v>
      </c>
      <c r="B561" s="7" t="s">
        <v>623</v>
      </c>
    </row>
    <row r="562" spans="1:2" x14ac:dyDescent="0.2">
      <c r="A562" s="7" t="s">
        <v>624</v>
      </c>
      <c r="B562" s="7" t="s">
        <v>625</v>
      </c>
    </row>
    <row r="563" spans="1:2" x14ac:dyDescent="0.2">
      <c r="A563" s="7" t="s">
        <v>626</v>
      </c>
      <c r="B563" s="7" t="s">
        <v>627</v>
      </c>
    </row>
    <row r="564" spans="1:2" x14ac:dyDescent="0.2">
      <c r="A564" s="7" t="s">
        <v>628</v>
      </c>
      <c r="B564" s="7" t="s">
        <v>629</v>
      </c>
    </row>
    <row r="565" spans="1:2" x14ac:dyDescent="0.2">
      <c r="A565" s="7" t="s">
        <v>630</v>
      </c>
      <c r="B565" s="7" t="s">
        <v>631</v>
      </c>
    </row>
    <row r="566" spans="1:2" x14ac:dyDescent="0.2">
      <c r="A566" s="7" t="s">
        <v>632</v>
      </c>
      <c r="B566" s="7" t="s">
        <v>633</v>
      </c>
    </row>
    <row r="567" spans="1:2" x14ac:dyDescent="0.2">
      <c r="A567" s="7" t="s">
        <v>634</v>
      </c>
      <c r="B567" s="7" t="s">
        <v>635</v>
      </c>
    </row>
    <row r="568" spans="1:2" x14ac:dyDescent="0.2">
      <c r="A568" s="7" t="s">
        <v>1534</v>
      </c>
      <c r="B568" s="7" t="s">
        <v>2435</v>
      </c>
    </row>
    <row r="569" spans="1:2" x14ac:dyDescent="0.2">
      <c r="A569" s="7" t="s">
        <v>2436</v>
      </c>
      <c r="B569" s="7" t="s">
        <v>2437</v>
      </c>
    </row>
    <row r="570" spans="1:2" x14ac:dyDescent="0.2">
      <c r="A570" s="7" t="s">
        <v>2438</v>
      </c>
      <c r="B570" s="7" t="s">
        <v>2439</v>
      </c>
    </row>
    <row r="571" spans="1:2" x14ac:dyDescent="0.2">
      <c r="A571" s="7" t="s">
        <v>2440</v>
      </c>
      <c r="B571" s="7" t="s">
        <v>2441</v>
      </c>
    </row>
    <row r="572" spans="1:2" x14ac:dyDescent="0.2">
      <c r="A572" s="7" t="s">
        <v>2442</v>
      </c>
      <c r="B572" s="7" t="s">
        <v>2443</v>
      </c>
    </row>
    <row r="573" spans="1:2" x14ac:dyDescent="0.2">
      <c r="A573" s="7" t="s">
        <v>2444</v>
      </c>
      <c r="B573" s="7" t="s">
        <v>2445</v>
      </c>
    </row>
    <row r="574" spans="1:2" x14ac:dyDescent="0.2">
      <c r="A574" s="7" t="s">
        <v>2446</v>
      </c>
      <c r="B574" s="7" t="s">
        <v>2447</v>
      </c>
    </row>
    <row r="575" spans="1:2" x14ac:dyDescent="0.2">
      <c r="A575" s="7" t="s">
        <v>2448</v>
      </c>
      <c r="B575" s="7" t="s">
        <v>2449</v>
      </c>
    </row>
    <row r="576" spans="1:2" x14ac:dyDescent="0.2">
      <c r="A576" s="7" t="s">
        <v>2450</v>
      </c>
      <c r="B576" s="7" t="s">
        <v>2451</v>
      </c>
    </row>
    <row r="577" spans="1:2" x14ac:dyDescent="0.2">
      <c r="A577" s="7" t="s">
        <v>2452</v>
      </c>
      <c r="B577" s="7" t="s">
        <v>2453</v>
      </c>
    </row>
    <row r="578" spans="1:2" x14ac:dyDescent="0.2">
      <c r="A578" s="7" t="s">
        <v>2454</v>
      </c>
      <c r="B578" s="7" t="s">
        <v>3597</v>
      </c>
    </row>
    <row r="579" spans="1:2" x14ac:dyDescent="0.2">
      <c r="A579" s="7" t="s">
        <v>3598</v>
      </c>
      <c r="B579" s="7" t="s">
        <v>3599</v>
      </c>
    </row>
    <row r="580" spans="1:2" x14ac:dyDescent="0.2">
      <c r="A580" s="7" t="s">
        <v>3600</v>
      </c>
      <c r="B580" s="7" t="s">
        <v>3601</v>
      </c>
    </row>
    <row r="581" spans="1:2" x14ac:dyDescent="0.2">
      <c r="A581" s="7" t="s">
        <v>3602</v>
      </c>
      <c r="B581" s="7" t="s">
        <v>3603</v>
      </c>
    </row>
    <row r="582" spans="1:2" x14ac:dyDescent="0.2">
      <c r="A582" s="7" t="s">
        <v>3604</v>
      </c>
      <c r="B582" s="7" t="s">
        <v>3605</v>
      </c>
    </row>
    <row r="583" spans="1:2" x14ac:dyDescent="0.2">
      <c r="A583" s="7" t="s">
        <v>3606</v>
      </c>
      <c r="B583" s="7" t="s">
        <v>3607</v>
      </c>
    </row>
    <row r="584" spans="1:2" x14ac:dyDescent="0.2">
      <c r="A584" s="7" t="s">
        <v>3608</v>
      </c>
      <c r="B584" s="7" t="s">
        <v>3609</v>
      </c>
    </row>
    <row r="585" spans="1:2" x14ac:dyDescent="0.2">
      <c r="A585" s="7" t="s">
        <v>3610</v>
      </c>
      <c r="B585" s="7" t="s">
        <v>3611</v>
      </c>
    </row>
    <row r="586" spans="1:2" x14ac:dyDescent="0.2">
      <c r="A586" s="7" t="s">
        <v>3612</v>
      </c>
      <c r="B586" s="7" t="s">
        <v>3613</v>
      </c>
    </row>
    <row r="587" spans="1:2" x14ac:dyDescent="0.2">
      <c r="A587" s="7" t="s">
        <v>3614</v>
      </c>
      <c r="B587" s="7" t="s">
        <v>3615</v>
      </c>
    </row>
    <row r="588" spans="1:2" x14ac:dyDescent="0.2">
      <c r="A588" s="7" t="s">
        <v>3616</v>
      </c>
      <c r="B588" s="7" t="s">
        <v>3617</v>
      </c>
    </row>
    <row r="589" spans="1:2" x14ac:dyDescent="0.2">
      <c r="A589" s="7" t="s">
        <v>3618</v>
      </c>
      <c r="B589" s="7" t="s">
        <v>3619</v>
      </c>
    </row>
    <row r="590" spans="1:2" x14ac:dyDescent="0.2">
      <c r="A590" s="7" t="s">
        <v>3620</v>
      </c>
      <c r="B590" s="7" t="s">
        <v>3621</v>
      </c>
    </row>
    <row r="591" spans="1:2" x14ac:dyDescent="0.2">
      <c r="A591" s="7" t="s">
        <v>3622</v>
      </c>
      <c r="B591" s="7" t="s">
        <v>3623</v>
      </c>
    </row>
    <row r="592" spans="1:2" x14ac:dyDescent="0.2">
      <c r="A592" s="7" t="s">
        <v>3624</v>
      </c>
      <c r="B592" s="7" t="s">
        <v>3625</v>
      </c>
    </row>
    <row r="593" spans="1:2" x14ac:dyDescent="0.2">
      <c r="A593" s="7" t="s">
        <v>3626</v>
      </c>
      <c r="B593" s="7" t="s">
        <v>3627</v>
      </c>
    </row>
    <row r="594" spans="1:2" x14ac:dyDescent="0.2">
      <c r="A594" s="7" t="s">
        <v>3628</v>
      </c>
      <c r="B594" s="7" t="s">
        <v>3629</v>
      </c>
    </row>
    <row r="595" spans="1:2" x14ac:dyDescent="0.2">
      <c r="A595" s="7" t="s">
        <v>3630</v>
      </c>
      <c r="B595" s="7" t="s">
        <v>3631</v>
      </c>
    </row>
    <row r="596" spans="1:2" x14ac:dyDescent="0.2">
      <c r="A596" s="7" t="s">
        <v>3632</v>
      </c>
      <c r="B596" s="7" t="s">
        <v>3633</v>
      </c>
    </row>
    <row r="597" spans="1:2" x14ac:dyDescent="0.2">
      <c r="A597" s="7" t="s">
        <v>3634</v>
      </c>
      <c r="B597" s="7" t="s">
        <v>3635</v>
      </c>
    </row>
    <row r="598" spans="1:2" x14ac:dyDescent="0.2">
      <c r="A598" s="7" t="s">
        <v>3636</v>
      </c>
      <c r="B598" s="7" t="s">
        <v>3637</v>
      </c>
    </row>
    <row r="599" spans="1:2" x14ac:dyDescent="0.2">
      <c r="A599" s="7" t="s">
        <v>3638</v>
      </c>
      <c r="B599" s="7" t="s">
        <v>3639</v>
      </c>
    </row>
    <row r="600" spans="1:2" x14ac:dyDescent="0.2">
      <c r="A600" s="7" t="s">
        <v>3640</v>
      </c>
      <c r="B600" s="7" t="s">
        <v>3641</v>
      </c>
    </row>
    <row r="601" spans="1:2" x14ac:dyDescent="0.2">
      <c r="A601" s="7" t="s">
        <v>3642</v>
      </c>
      <c r="B601" s="7" t="s">
        <v>3643</v>
      </c>
    </row>
    <row r="602" spans="1:2" x14ac:dyDescent="0.2">
      <c r="A602" s="7" t="s">
        <v>3644</v>
      </c>
      <c r="B602" s="7" t="s">
        <v>3645</v>
      </c>
    </row>
    <row r="603" spans="1:2" x14ac:dyDescent="0.2">
      <c r="A603" s="7" t="s">
        <v>3646</v>
      </c>
      <c r="B603" s="7" t="s">
        <v>3647</v>
      </c>
    </row>
    <row r="604" spans="1:2" x14ac:dyDescent="0.2">
      <c r="A604" s="7" t="s">
        <v>3648</v>
      </c>
      <c r="B604" s="7" t="s">
        <v>3649</v>
      </c>
    </row>
    <row r="605" spans="1:2" x14ac:dyDescent="0.2">
      <c r="A605" s="7" t="s">
        <v>3650</v>
      </c>
      <c r="B605" s="7" t="s">
        <v>3651</v>
      </c>
    </row>
    <row r="606" spans="1:2" x14ac:dyDescent="0.2">
      <c r="A606" s="7" t="s">
        <v>3652</v>
      </c>
      <c r="B606" s="7" t="s">
        <v>3653</v>
      </c>
    </row>
    <row r="607" spans="1:2" x14ac:dyDescent="0.2">
      <c r="A607" s="7" t="s">
        <v>3654</v>
      </c>
      <c r="B607" s="7" t="s">
        <v>3655</v>
      </c>
    </row>
    <row r="608" spans="1:2" x14ac:dyDescent="0.2">
      <c r="A608" s="7" t="s">
        <v>3656</v>
      </c>
      <c r="B608" s="7" t="s">
        <v>3657</v>
      </c>
    </row>
    <row r="609" spans="1:2" x14ac:dyDescent="0.2">
      <c r="A609" s="7" t="s">
        <v>3658</v>
      </c>
      <c r="B609" s="7" t="s">
        <v>370</v>
      </c>
    </row>
    <row r="610" spans="1:2" x14ac:dyDescent="0.2">
      <c r="A610" s="7" t="s">
        <v>3659</v>
      </c>
      <c r="B610" s="7" t="s">
        <v>3660</v>
      </c>
    </row>
    <row r="611" spans="1:2" x14ac:dyDescent="0.2">
      <c r="A611" s="7" t="s">
        <v>3661</v>
      </c>
      <c r="B611" s="7" t="s">
        <v>3662</v>
      </c>
    </row>
    <row r="612" spans="1:2" x14ac:dyDescent="0.2">
      <c r="A612" s="7" t="s">
        <v>3663</v>
      </c>
      <c r="B612" s="7" t="s">
        <v>3664</v>
      </c>
    </row>
    <row r="613" spans="1:2" x14ac:dyDescent="0.2">
      <c r="A613" s="7" t="s">
        <v>3665</v>
      </c>
      <c r="B613" s="7" t="s">
        <v>3666</v>
      </c>
    </row>
    <row r="614" spans="1:2" x14ac:dyDescent="0.2">
      <c r="A614" s="7" t="s">
        <v>3667</v>
      </c>
      <c r="B614" s="7" t="s">
        <v>3668</v>
      </c>
    </row>
    <row r="615" spans="1:2" x14ac:dyDescent="0.2">
      <c r="A615" s="7" t="s">
        <v>3669</v>
      </c>
      <c r="B615" s="7" t="s">
        <v>3670</v>
      </c>
    </row>
    <row r="616" spans="1:2" x14ac:dyDescent="0.2">
      <c r="A616" s="7" t="s">
        <v>762</v>
      </c>
      <c r="B616" s="7" t="s">
        <v>763</v>
      </c>
    </row>
    <row r="617" spans="1:2" x14ac:dyDescent="0.2">
      <c r="A617" s="7" t="s">
        <v>764</v>
      </c>
      <c r="B617" s="7" t="s">
        <v>765</v>
      </c>
    </row>
    <row r="618" spans="1:2" x14ac:dyDescent="0.2">
      <c r="A618" s="7" t="s">
        <v>766</v>
      </c>
      <c r="B618" s="7" t="s">
        <v>767</v>
      </c>
    </row>
    <row r="619" spans="1:2" x14ac:dyDescent="0.2">
      <c r="A619" s="7" t="s">
        <v>768</v>
      </c>
      <c r="B619" s="7" t="s">
        <v>769</v>
      </c>
    </row>
    <row r="620" spans="1:2" x14ac:dyDescent="0.2">
      <c r="A620" s="7" t="s">
        <v>770</v>
      </c>
      <c r="B620" s="7" t="s">
        <v>771</v>
      </c>
    </row>
    <row r="621" spans="1:2" x14ac:dyDescent="0.2">
      <c r="A621" s="7" t="s">
        <v>772</v>
      </c>
      <c r="B621" s="7" t="s">
        <v>773</v>
      </c>
    </row>
    <row r="622" spans="1:2" x14ac:dyDescent="0.2">
      <c r="A622" s="7" t="s">
        <v>774</v>
      </c>
      <c r="B622" s="7" t="s">
        <v>775</v>
      </c>
    </row>
    <row r="623" spans="1:2" x14ac:dyDescent="0.2">
      <c r="A623" s="7" t="s">
        <v>776</v>
      </c>
      <c r="B623" s="7" t="s">
        <v>777</v>
      </c>
    </row>
    <row r="624" spans="1:2" x14ac:dyDescent="0.2">
      <c r="A624" s="7" t="s">
        <v>778</v>
      </c>
      <c r="B624" s="7" t="s">
        <v>779</v>
      </c>
    </row>
    <row r="625" spans="1:2" x14ac:dyDescent="0.2">
      <c r="A625" s="7" t="s">
        <v>780</v>
      </c>
      <c r="B625" s="7" t="s">
        <v>781</v>
      </c>
    </row>
    <row r="626" spans="1:2" x14ac:dyDescent="0.2">
      <c r="A626" s="7" t="s">
        <v>782</v>
      </c>
      <c r="B626" s="7" t="s">
        <v>783</v>
      </c>
    </row>
    <row r="627" spans="1:2" x14ac:dyDescent="0.2">
      <c r="A627" s="7" t="s">
        <v>784</v>
      </c>
      <c r="B627" s="7" t="s">
        <v>785</v>
      </c>
    </row>
    <row r="628" spans="1:2" x14ac:dyDescent="0.2">
      <c r="A628" s="7" t="s">
        <v>786</v>
      </c>
      <c r="B628" s="7" t="s">
        <v>787</v>
      </c>
    </row>
    <row r="629" spans="1:2" x14ac:dyDescent="0.2">
      <c r="A629" s="7" t="s">
        <v>788</v>
      </c>
      <c r="B629" s="7" t="s">
        <v>789</v>
      </c>
    </row>
    <row r="630" spans="1:2" x14ac:dyDescent="0.2">
      <c r="A630" s="7" t="s">
        <v>790</v>
      </c>
      <c r="B630" s="7" t="s">
        <v>791</v>
      </c>
    </row>
    <row r="631" spans="1:2" x14ac:dyDescent="0.2">
      <c r="A631" s="7" t="s">
        <v>792</v>
      </c>
      <c r="B631" s="7" t="s">
        <v>793</v>
      </c>
    </row>
    <row r="632" spans="1:2" x14ac:dyDescent="0.2">
      <c r="A632" s="7" t="s">
        <v>794</v>
      </c>
      <c r="B632" s="7" t="s">
        <v>795</v>
      </c>
    </row>
    <row r="633" spans="1:2" x14ac:dyDescent="0.2">
      <c r="A633" s="7" t="s">
        <v>796</v>
      </c>
      <c r="B633" s="7" t="s">
        <v>797</v>
      </c>
    </row>
    <row r="634" spans="1:2" x14ac:dyDescent="0.2">
      <c r="A634" s="7" t="s">
        <v>798</v>
      </c>
      <c r="B634" s="7" t="s">
        <v>799</v>
      </c>
    </row>
    <row r="635" spans="1:2" x14ac:dyDescent="0.2">
      <c r="A635" s="7" t="s">
        <v>800</v>
      </c>
      <c r="B635" s="7" t="s">
        <v>801</v>
      </c>
    </row>
    <row r="636" spans="1:2" x14ac:dyDescent="0.2">
      <c r="A636" s="7" t="s">
        <v>802</v>
      </c>
      <c r="B636" s="7" t="s">
        <v>803</v>
      </c>
    </row>
    <row r="637" spans="1:2" x14ac:dyDescent="0.2">
      <c r="A637" s="7" t="s">
        <v>804</v>
      </c>
      <c r="B637" s="7" t="s">
        <v>805</v>
      </c>
    </row>
    <row r="638" spans="1:2" x14ac:dyDescent="0.2">
      <c r="A638" s="7" t="s">
        <v>806</v>
      </c>
      <c r="B638" s="7" t="s">
        <v>807</v>
      </c>
    </row>
    <row r="639" spans="1:2" x14ac:dyDescent="0.2">
      <c r="A639" s="7" t="s">
        <v>808</v>
      </c>
      <c r="B639" s="7" t="s">
        <v>3703</v>
      </c>
    </row>
    <row r="640" spans="1:2" x14ac:dyDescent="0.2">
      <c r="A640" s="7" t="s">
        <v>809</v>
      </c>
      <c r="B640" s="7" t="s">
        <v>810</v>
      </c>
    </row>
    <row r="641" spans="1:2" x14ac:dyDescent="0.2">
      <c r="A641" s="7" t="s">
        <v>811</v>
      </c>
      <c r="B641" s="7" t="s">
        <v>812</v>
      </c>
    </row>
    <row r="642" spans="1:2" x14ac:dyDescent="0.2">
      <c r="A642" s="7" t="s">
        <v>813</v>
      </c>
      <c r="B642" s="7" t="s">
        <v>3647</v>
      </c>
    </row>
    <row r="643" spans="1:2" x14ac:dyDescent="0.2">
      <c r="A643" s="7" t="s">
        <v>814</v>
      </c>
      <c r="B643" s="7" t="s">
        <v>815</v>
      </c>
    </row>
    <row r="644" spans="1:2" x14ac:dyDescent="0.2">
      <c r="A644" s="7" t="s">
        <v>816</v>
      </c>
      <c r="B644" s="7" t="s">
        <v>817</v>
      </c>
    </row>
    <row r="645" spans="1:2" x14ac:dyDescent="0.2">
      <c r="A645" s="7" t="s">
        <v>2637</v>
      </c>
      <c r="B645" s="7" t="s">
        <v>2638</v>
      </c>
    </row>
    <row r="646" spans="1:2" x14ac:dyDescent="0.2">
      <c r="A646" s="7" t="s">
        <v>2639</v>
      </c>
      <c r="B646" s="7" t="s">
        <v>2640</v>
      </c>
    </row>
    <row r="647" spans="1:2" x14ac:dyDescent="0.2">
      <c r="A647" s="7" t="s">
        <v>2641</v>
      </c>
      <c r="B647" s="7" t="s">
        <v>2642</v>
      </c>
    </row>
    <row r="648" spans="1:2" x14ac:dyDescent="0.2">
      <c r="A648" s="7" t="s">
        <v>2643</v>
      </c>
      <c r="B648" s="7" t="s">
        <v>2644</v>
      </c>
    </row>
    <row r="649" spans="1:2" x14ac:dyDescent="0.2">
      <c r="A649" s="7" t="s">
        <v>2645</v>
      </c>
      <c r="B649" s="7" t="s">
        <v>2646</v>
      </c>
    </row>
    <row r="650" spans="1:2" x14ac:dyDescent="0.2">
      <c r="A650" s="7" t="s">
        <v>2647</v>
      </c>
      <c r="B650" s="7" t="s">
        <v>2648</v>
      </c>
    </row>
    <row r="651" spans="1:2" x14ac:dyDescent="0.2">
      <c r="A651" s="7" t="s">
        <v>2649</v>
      </c>
      <c r="B651" s="7" t="s">
        <v>2650</v>
      </c>
    </row>
    <row r="652" spans="1:2" x14ac:dyDescent="0.2">
      <c r="A652" s="7" t="s">
        <v>2651</v>
      </c>
      <c r="B652" s="7" t="s">
        <v>2652</v>
      </c>
    </row>
    <row r="653" spans="1:2" x14ac:dyDescent="0.2">
      <c r="A653" s="7" t="s">
        <v>2653</v>
      </c>
      <c r="B653" s="7" t="s">
        <v>2654</v>
      </c>
    </row>
    <row r="654" spans="1:2" x14ac:dyDescent="0.2">
      <c r="A654" s="7" t="s">
        <v>2655</v>
      </c>
      <c r="B654" s="7" t="s">
        <v>2656</v>
      </c>
    </row>
    <row r="655" spans="1:2" x14ac:dyDescent="0.2">
      <c r="A655" s="7" t="s">
        <v>2657</v>
      </c>
      <c r="B655" s="7" t="s">
        <v>2658</v>
      </c>
    </row>
    <row r="656" spans="1:2" x14ac:dyDescent="0.2">
      <c r="A656" s="7" t="s">
        <v>2659</v>
      </c>
      <c r="B656" s="7" t="s">
        <v>4553</v>
      </c>
    </row>
    <row r="657" spans="1:2" x14ac:dyDescent="0.2">
      <c r="A657" s="7" t="s">
        <v>4554</v>
      </c>
      <c r="B657" s="7" t="s">
        <v>4555</v>
      </c>
    </row>
    <row r="658" spans="1:2" x14ac:dyDescent="0.2">
      <c r="A658" s="7" t="s">
        <v>4556</v>
      </c>
      <c r="B658" s="7" t="s">
        <v>4557</v>
      </c>
    </row>
    <row r="659" spans="1:2" x14ac:dyDescent="0.2">
      <c r="A659" s="7" t="s">
        <v>4558</v>
      </c>
      <c r="B659" s="7" t="s">
        <v>4559</v>
      </c>
    </row>
    <row r="660" spans="1:2" x14ac:dyDescent="0.2">
      <c r="A660" s="7" t="s">
        <v>4560</v>
      </c>
      <c r="B660" s="7" t="s">
        <v>4561</v>
      </c>
    </row>
    <row r="661" spans="1:2" x14ac:dyDescent="0.2">
      <c r="A661" s="7" t="s">
        <v>4562</v>
      </c>
      <c r="B661" s="7" t="s">
        <v>106</v>
      </c>
    </row>
    <row r="662" spans="1:2" x14ac:dyDescent="0.2">
      <c r="A662" s="7" t="s">
        <v>107</v>
      </c>
      <c r="B662" s="7" t="s">
        <v>108</v>
      </c>
    </row>
    <row r="663" spans="1:2" x14ac:dyDescent="0.2">
      <c r="A663" s="7" t="s">
        <v>109</v>
      </c>
      <c r="B663" s="7" t="s">
        <v>110</v>
      </c>
    </row>
    <row r="664" spans="1:2" x14ac:dyDescent="0.2">
      <c r="A664" s="7" t="s">
        <v>111</v>
      </c>
      <c r="B664" s="7" t="s">
        <v>112</v>
      </c>
    </row>
    <row r="665" spans="1:2" x14ac:dyDescent="0.2">
      <c r="A665" s="7" t="s">
        <v>113</v>
      </c>
      <c r="B665" s="7" t="s">
        <v>114</v>
      </c>
    </row>
    <row r="666" spans="1:2" x14ac:dyDescent="0.2">
      <c r="A666" s="7" t="s">
        <v>115</v>
      </c>
      <c r="B666" s="7" t="s">
        <v>116</v>
      </c>
    </row>
    <row r="667" spans="1:2" x14ac:dyDescent="0.2">
      <c r="A667" s="7" t="s">
        <v>117</v>
      </c>
      <c r="B667" s="7" t="s">
        <v>118</v>
      </c>
    </row>
    <row r="668" spans="1:2" x14ac:dyDescent="0.2">
      <c r="A668" s="7" t="s">
        <v>119</v>
      </c>
      <c r="B668" s="7" t="s">
        <v>120</v>
      </c>
    </row>
    <row r="669" spans="1:2" x14ac:dyDescent="0.2">
      <c r="A669" s="7" t="s">
        <v>121</v>
      </c>
      <c r="B669" s="7" t="s">
        <v>122</v>
      </c>
    </row>
    <row r="670" spans="1:2" x14ac:dyDescent="0.2">
      <c r="A670" s="7" t="s">
        <v>123</v>
      </c>
      <c r="B670" s="7" t="s">
        <v>124</v>
      </c>
    </row>
    <row r="671" spans="1:2" x14ac:dyDescent="0.2">
      <c r="A671" s="7" t="s">
        <v>125</v>
      </c>
      <c r="B671" s="7" t="s">
        <v>126</v>
      </c>
    </row>
    <row r="672" spans="1:2" x14ac:dyDescent="0.2">
      <c r="A672" s="7" t="s">
        <v>127</v>
      </c>
      <c r="B672" s="7" t="s">
        <v>128</v>
      </c>
    </row>
    <row r="673" spans="1:2" x14ac:dyDescent="0.2">
      <c r="A673" s="7" t="s">
        <v>129</v>
      </c>
      <c r="B673" s="7" t="s">
        <v>130</v>
      </c>
    </row>
    <row r="674" spans="1:2" x14ac:dyDescent="0.2">
      <c r="A674" s="7" t="s">
        <v>131</v>
      </c>
      <c r="B674" s="7" t="s">
        <v>132</v>
      </c>
    </row>
    <row r="675" spans="1:2" x14ac:dyDescent="0.2">
      <c r="A675" s="7" t="s">
        <v>133</v>
      </c>
      <c r="B675" s="7" t="s">
        <v>134</v>
      </c>
    </row>
    <row r="676" spans="1:2" x14ac:dyDescent="0.2">
      <c r="A676" s="7" t="s">
        <v>135</v>
      </c>
      <c r="B676" s="7" t="s">
        <v>136</v>
      </c>
    </row>
    <row r="677" spans="1:2" x14ac:dyDescent="0.2">
      <c r="A677" s="7" t="s">
        <v>137</v>
      </c>
      <c r="B677" s="7" t="s">
        <v>138</v>
      </c>
    </row>
    <row r="678" spans="1:2" x14ac:dyDescent="0.2">
      <c r="A678" s="7" t="s">
        <v>139</v>
      </c>
      <c r="B678" s="7" t="s">
        <v>140</v>
      </c>
    </row>
    <row r="679" spans="1:2" x14ac:dyDescent="0.2">
      <c r="A679" s="7" t="s">
        <v>141</v>
      </c>
      <c r="B679" s="7" t="s">
        <v>142</v>
      </c>
    </row>
    <row r="680" spans="1:2" x14ac:dyDescent="0.2">
      <c r="A680" s="7" t="s">
        <v>143</v>
      </c>
      <c r="B680" s="7" t="s">
        <v>144</v>
      </c>
    </row>
    <row r="681" spans="1:2" x14ac:dyDescent="0.2">
      <c r="A681" s="7" t="s">
        <v>145</v>
      </c>
      <c r="B681" s="7" t="s">
        <v>146</v>
      </c>
    </row>
    <row r="682" spans="1:2" x14ac:dyDescent="0.2">
      <c r="A682" s="7" t="s">
        <v>147</v>
      </c>
      <c r="B682" s="7" t="s">
        <v>148</v>
      </c>
    </row>
    <row r="683" spans="1:2" x14ac:dyDescent="0.2">
      <c r="A683" s="7" t="s">
        <v>149</v>
      </c>
      <c r="B683" s="7" t="s">
        <v>150</v>
      </c>
    </row>
    <row r="684" spans="1:2" x14ac:dyDescent="0.2">
      <c r="A684" s="7" t="s">
        <v>151</v>
      </c>
      <c r="B684" s="7" t="s">
        <v>152</v>
      </c>
    </row>
    <row r="685" spans="1:2" x14ac:dyDescent="0.2">
      <c r="A685" s="7" t="s">
        <v>153</v>
      </c>
      <c r="B685" s="7" t="s">
        <v>154</v>
      </c>
    </row>
    <row r="686" spans="1:2" x14ac:dyDescent="0.2">
      <c r="A686" s="7" t="s">
        <v>155</v>
      </c>
      <c r="B686" s="7" t="s">
        <v>156</v>
      </c>
    </row>
    <row r="687" spans="1:2" x14ac:dyDescent="0.2">
      <c r="A687" s="7" t="s">
        <v>157</v>
      </c>
      <c r="B687" s="7" t="s">
        <v>158</v>
      </c>
    </row>
    <row r="688" spans="1:2" x14ac:dyDescent="0.2">
      <c r="A688" s="7" t="s">
        <v>159</v>
      </c>
      <c r="B688" s="7" t="s">
        <v>160</v>
      </c>
    </row>
    <row r="689" spans="1:2" x14ac:dyDescent="0.2">
      <c r="A689" s="7" t="s">
        <v>161</v>
      </c>
      <c r="B689" s="7" t="s">
        <v>162</v>
      </c>
    </row>
    <row r="690" spans="1:2" x14ac:dyDescent="0.2">
      <c r="A690" s="7" t="s">
        <v>163</v>
      </c>
      <c r="B690" s="7" t="s">
        <v>164</v>
      </c>
    </row>
    <row r="691" spans="1:2" x14ac:dyDescent="0.2">
      <c r="A691" s="7" t="s">
        <v>165</v>
      </c>
      <c r="B691" s="7" t="s">
        <v>166</v>
      </c>
    </row>
    <row r="692" spans="1:2" x14ac:dyDescent="0.2">
      <c r="A692" s="7" t="s">
        <v>167</v>
      </c>
      <c r="B692" s="7" t="s">
        <v>168</v>
      </c>
    </row>
    <row r="693" spans="1:2" x14ac:dyDescent="0.2">
      <c r="A693" s="7" t="s">
        <v>169</v>
      </c>
      <c r="B693" s="7" t="s">
        <v>170</v>
      </c>
    </row>
    <row r="694" spans="1:2" x14ac:dyDescent="0.2">
      <c r="A694" s="7" t="s">
        <v>171</v>
      </c>
      <c r="B694" s="7" t="s">
        <v>172</v>
      </c>
    </row>
    <row r="695" spans="1:2" x14ac:dyDescent="0.2">
      <c r="A695" s="7" t="s">
        <v>173</v>
      </c>
      <c r="B695" s="7" t="s">
        <v>174</v>
      </c>
    </row>
    <row r="696" spans="1:2" x14ac:dyDescent="0.2">
      <c r="A696" s="7" t="s">
        <v>175</v>
      </c>
      <c r="B696" s="7" t="s">
        <v>176</v>
      </c>
    </row>
    <row r="697" spans="1:2" x14ac:dyDescent="0.2">
      <c r="A697" s="7" t="s">
        <v>177</v>
      </c>
      <c r="B697" s="7" t="s">
        <v>178</v>
      </c>
    </row>
    <row r="698" spans="1:2" x14ac:dyDescent="0.2">
      <c r="A698" s="7" t="s">
        <v>179</v>
      </c>
      <c r="B698" s="7" t="s">
        <v>180</v>
      </c>
    </row>
    <row r="699" spans="1:2" x14ac:dyDescent="0.2">
      <c r="A699" s="7" t="s">
        <v>181</v>
      </c>
      <c r="B699" s="7" t="s">
        <v>182</v>
      </c>
    </row>
    <row r="700" spans="1:2" x14ac:dyDescent="0.2">
      <c r="A700" s="7" t="s">
        <v>183</v>
      </c>
      <c r="B700" s="7" t="s">
        <v>184</v>
      </c>
    </row>
    <row r="701" spans="1:2" x14ac:dyDescent="0.2">
      <c r="A701" s="7" t="s">
        <v>185</v>
      </c>
      <c r="B701" s="7" t="s">
        <v>186</v>
      </c>
    </row>
    <row r="702" spans="1:2" x14ac:dyDescent="0.2">
      <c r="A702" s="7" t="s">
        <v>187</v>
      </c>
      <c r="B702" s="7" t="s">
        <v>188</v>
      </c>
    </row>
    <row r="703" spans="1:2" x14ac:dyDescent="0.2">
      <c r="A703" s="7" t="s">
        <v>189</v>
      </c>
      <c r="B703" s="7" t="s">
        <v>190</v>
      </c>
    </row>
    <row r="704" spans="1:2" x14ac:dyDescent="0.2">
      <c r="A704" s="7" t="s">
        <v>191</v>
      </c>
      <c r="B704" s="7" t="s">
        <v>192</v>
      </c>
    </row>
    <row r="705" spans="1:2" x14ac:dyDescent="0.2">
      <c r="A705" s="7" t="s">
        <v>193</v>
      </c>
      <c r="B705" s="7" t="s">
        <v>194</v>
      </c>
    </row>
    <row r="706" spans="1:2" x14ac:dyDescent="0.2">
      <c r="A706" s="7" t="s">
        <v>195</v>
      </c>
      <c r="B706" s="7" t="s">
        <v>196</v>
      </c>
    </row>
    <row r="707" spans="1:2" x14ac:dyDescent="0.2">
      <c r="A707" s="7" t="s">
        <v>197</v>
      </c>
      <c r="B707" s="7" t="s">
        <v>198</v>
      </c>
    </row>
    <row r="708" spans="1:2" x14ac:dyDescent="0.2">
      <c r="A708" s="7" t="s">
        <v>199</v>
      </c>
      <c r="B708" s="7" t="s">
        <v>200</v>
      </c>
    </row>
    <row r="709" spans="1:2" x14ac:dyDescent="0.2">
      <c r="A709" s="7" t="s">
        <v>201</v>
      </c>
      <c r="B709" s="7" t="s">
        <v>202</v>
      </c>
    </row>
    <row r="710" spans="1:2" x14ac:dyDescent="0.2">
      <c r="A710" s="7" t="s">
        <v>203</v>
      </c>
      <c r="B710" s="7" t="s">
        <v>204</v>
      </c>
    </row>
    <row r="711" spans="1:2" x14ac:dyDescent="0.2">
      <c r="A711" s="7" t="s">
        <v>205</v>
      </c>
      <c r="B711" s="7" t="s">
        <v>206</v>
      </c>
    </row>
    <row r="712" spans="1:2" x14ac:dyDescent="0.2">
      <c r="A712" s="7" t="s">
        <v>207</v>
      </c>
      <c r="B712" s="7" t="s">
        <v>208</v>
      </c>
    </row>
    <row r="713" spans="1:2" x14ac:dyDescent="0.2">
      <c r="A713" s="7" t="s">
        <v>209</v>
      </c>
      <c r="B713" s="7" t="s">
        <v>210</v>
      </c>
    </row>
    <row r="714" spans="1:2" x14ac:dyDescent="0.2">
      <c r="A714" s="7" t="s">
        <v>211</v>
      </c>
      <c r="B714" s="7" t="s">
        <v>212</v>
      </c>
    </row>
    <row r="715" spans="1:2" x14ac:dyDescent="0.2">
      <c r="A715" s="7" t="s">
        <v>213</v>
      </c>
      <c r="B715" s="7" t="s">
        <v>214</v>
      </c>
    </row>
    <row r="716" spans="1:2" x14ac:dyDescent="0.2">
      <c r="A716" s="7" t="s">
        <v>215</v>
      </c>
      <c r="B716" s="7" t="s">
        <v>216</v>
      </c>
    </row>
    <row r="717" spans="1:2" x14ac:dyDescent="0.2">
      <c r="A717" s="7" t="s">
        <v>217</v>
      </c>
      <c r="B717" s="7" t="s">
        <v>218</v>
      </c>
    </row>
    <row r="718" spans="1:2" x14ac:dyDescent="0.2">
      <c r="A718" s="7" t="s">
        <v>219</v>
      </c>
      <c r="B718" s="7" t="s">
        <v>220</v>
      </c>
    </row>
    <row r="719" spans="1:2" x14ac:dyDescent="0.2">
      <c r="A719" s="7" t="s">
        <v>221</v>
      </c>
      <c r="B719" s="7" t="s">
        <v>222</v>
      </c>
    </row>
    <row r="720" spans="1:2" x14ac:dyDescent="0.2">
      <c r="A720" s="7" t="s">
        <v>223</v>
      </c>
      <c r="B720" s="7" t="s">
        <v>224</v>
      </c>
    </row>
    <row r="721" spans="1:2" x14ac:dyDescent="0.2">
      <c r="A721" s="7" t="s">
        <v>225</v>
      </c>
      <c r="B721" s="7" t="s">
        <v>226</v>
      </c>
    </row>
    <row r="722" spans="1:2" x14ac:dyDescent="0.2">
      <c r="A722" s="7" t="s">
        <v>227</v>
      </c>
      <c r="B722" s="7" t="s">
        <v>228</v>
      </c>
    </row>
    <row r="723" spans="1:2" x14ac:dyDescent="0.2">
      <c r="A723" s="7" t="s">
        <v>229</v>
      </c>
      <c r="B723" s="7" t="s">
        <v>230</v>
      </c>
    </row>
    <row r="724" spans="1:2" x14ac:dyDescent="0.2">
      <c r="A724" s="7" t="s">
        <v>231</v>
      </c>
      <c r="B724" s="7" t="s">
        <v>232</v>
      </c>
    </row>
    <row r="725" spans="1:2" x14ac:dyDescent="0.2">
      <c r="A725" s="7" t="s">
        <v>233</v>
      </c>
      <c r="B725" s="7" t="s">
        <v>234</v>
      </c>
    </row>
    <row r="726" spans="1:2" x14ac:dyDescent="0.2">
      <c r="A726" s="7" t="s">
        <v>235</v>
      </c>
      <c r="B726" s="7" t="s">
        <v>236</v>
      </c>
    </row>
    <row r="727" spans="1:2" x14ac:dyDescent="0.2">
      <c r="A727" s="7" t="s">
        <v>237</v>
      </c>
      <c r="B727" s="7" t="s">
        <v>238</v>
      </c>
    </row>
    <row r="728" spans="1:2" x14ac:dyDescent="0.2">
      <c r="A728" s="7" t="s">
        <v>239</v>
      </c>
      <c r="B728" s="7" t="s">
        <v>240</v>
      </c>
    </row>
    <row r="729" spans="1:2" x14ac:dyDescent="0.2">
      <c r="A729" s="7" t="s">
        <v>241</v>
      </c>
      <c r="B729" s="7" t="s">
        <v>242</v>
      </c>
    </row>
    <row r="730" spans="1:2" x14ac:dyDescent="0.2">
      <c r="A730" s="7" t="s">
        <v>243</v>
      </c>
      <c r="B730" s="7" t="s">
        <v>244</v>
      </c>
    </row>
    <row r="731" spans="1:2" x14ac:dyDescent="0.2">
      <c r="A731" s="7" t="s">
        <v>245</v>
      </c>
      <c r="B731" s="7" t="s">
        <v>246</v>
      </c>
    </row>
    <row r="732" spans="1:2" x14ac:dyDescent="0.2">
      <c r="A732" s="7" t="s">
        <v>247</v>
      </c>
      <c r="B732" s="7" t="s">
        <v>248</v>
      </c>
    </row>
    <row r="733" spans="1:2" x14ac:dyDescent="0.2">
      <c r="A733" s="7" t="s">
        <v>249</v>
      </c>
      <c r="B733" s="7" t="s">
        <v>250</v>
      </c>
    </row>
    <row r="734" spans="1:2" x14ac:dyDescent="0.2">
      <c r="A734" s="7" t="s">
        <v>251</v>
      </c>
      <c r="B734" s="7" t="s">
        <v>252</v>
      </c>
    </row>
    <row r="735" spans="1:2" x14ac:dyDescent="0.2">
      <c r="A735" s="7" t="s">
        <v>253</v>
      </c>
      <c r="B735" s="7" t="s">
        <v>254</v>
      </c>
    </row>
    <row r="736" spans="1:2" x14ac:dyDescent="0.2">
      <c r="A736" s="7" t="s">
        <v>255</v>
      </c>
      <c r="B736" s="7" t="s">
        <v>256</v>
      </c>
    </row>
    <row r="737" spans="1:2" x14ac:dyDescent="0.2">
      <c r="A737" s="7" t="s">
        <v>257</v>
      </c>
      <c r="B737" s="7" t="s">
        <v>258</v>
      </c>
    </row>
    <row r="738" spans="1:2" x14ac:dyDescent="0.2">
      <c r="A738" s="7" t="s">
        <v>259</v>
      </c>
      <c r="B738" s="7" t="s">
        <v>260</v>
      </c>
    </row>
    <row r="739" spans="1:2" x14ac:dyDescent="0.2">
      <c r="A739" s="7" t="s">
        <v>261</v>
      </c>
      <c r="B739" s="7" t="s">
        <v>262</v>
      </c>
    </row>
    <row r="740" spans="1:2" x14ac:dyDescent="0.2">
      <c r="A740" s="7" t="s">
        <v>263</v>
      </c>
      <c r="B740" s="7" t="s">
        <v>4228</v>
      </c>
    </row>
    <row r="741" spans="1:2" x14ac:dyDescent="0.2">
      <c r="A741" s="7" t="s">
        <v>4229</v>
      </c>
      <c r="B741" s="7" t="s">
        <v>4230</v>
      </c>
    </row>
    <row r="742" spans="1:2" x14ac:dyDescent="0.2">
      <c r="A742" s="7" t="s">
        <v>4231</v>
      </c>
      <c r="B742" s="7" t="s">
        <v>4232</v>
      </c>
    </row>
    <row r="743" spans="1:2" x14ac:dyDescent="0.2">
      <c r="A743" s="7" t="s">
        <v>4233</v>
      </c>
      <c r="B743" s="7" t="s">
        <v>4234</v>
      </c>
    </row>
    <row r="744" spans="1:2" x14ac:dyDescent="0.2">
      <c r="A744" s="7" t="s">
        <v>4235</v>
      </c>
      <c r="B744" s="7" t="s">
        <v>4236</v>
      </c>
    </row>
    <row r="745" spans="1:2" x14ac:dyDescent="0.2">
      <c r="A745" s="7" t="s">
        <v>4237</v>
      </c>
      <c r="B745" s="7" t="s">
        <v>4238</v>
      </c>
    </row>
    <row r="746" spans="1:2" x14ac:dyDescent="0.2">
      <c r="A746" s="7" t="s">
        <v>4239</v>
      </c>
      <c r="B746" s="7" t="s">
        <v>4240</v>
      </c>
    </row>
    <row r="747" spans="1:2" x14ac:dyDescent="0.2">
      <c r="A747" s="7" t="s">
        <v>4241</v>
      </c>
      <c r="B747" s="7" t="s">
        <v>4242</v>
      </c>
    </row>
    <row r="748" spans="1:2" x14ac:dyDescent="0.2">
      <c r="A748" s="7" t="s">
        <v>4243</v>
      </c>
      <c r="B748" s="7" t="s">
        <v>4244</v>
      </c>
    </row>
    <row r="749" spans="1:2" x14ac:dyDescent="0.2">
      <c r="A749" s="7" t="s">
        <v>4245</v>
      </c>
      <c r="B749" s="7" t="s">
        <v>4246</v>
      </c>
    </row>
    <row r="750" spans="1:2" x14ac:dyDescent="0.2">
      <c r="A750" s="7" t="s">
        <v>4247</v>
      </c>
      <c r="B750" s="7" t="s">
        <v>4312</v>
      </c>
    </row>
    <row r="751" spans="1:2" x14ac:dyDescent="0.2">
      <c r="A751" s="7" t="s">
        <v>4313</v>
      </c>
      <c r="B751" s="7" t="s">
        <v>4314</v>
      </c>
    </row>
    <row r="752" spans="1:2" x14ac:dyDescent="0.2">
      <c r="A752" s="7" t="s">
        <v>4315</v>
      </c>
      <c r="B752" s="7" t="s">
        <v>4316</v>
      </c>
    </row>
    <row r="753" spans="1:2" x14ac:dyDescent="0.2">
      <c r="A753" s="7" t="s">
        <v>4317</v>
      </c>
      <c r="B753" s="7" t="s">
        <v>4318</v>
      </c>
    </row>
    <row r="754" spans="1:2" x14ac:dyDescent="0.2">
      <c r="A754" s="7" t="s">
        <v>4319</v>
      </c>
      <c r="B754" s="7" t="s">
        <v>4320</v>
      </c>
    </row>
    <row r="755" spans="1:2" x14ac:dyDescent="0.2">
      <c r="A755" s="7" t="s">
        <v>4321</v>
      </c>
      <c r="B755" s="7" t="s">
        <v>4322</v>
      </c>
    </row>
    <row r="756" spans="1:2" x14ac:dyDescent="0.2">
      <c r="A756" s="7" t="s">
        <v>4323</v>
      </c>
      <c r="B756" s="7" t="s">
        <v>4324</v>
      </c>
    </row>
    <row r="757" spans="1:2" x14ac:dyDescent="0.2">
      <c r="A757" s="7" t="s">
        <v>4325</v>
      </c>
      <c r="B757" s="7" t="s">
        <v>4326</v>
      </c>
    </row>
    <row r="758" spans="1:2" x14ac:dyDescent="0.2">
      <c r="A758" s="7" t="s">
        <v>4327</v>
      </c>
      <c r="B758" s="7" t="s">
        <v>4328</v>
      </c>
    </row>
    <row r="759" spans="1:2" x14ac:dyDescent="0.2">
      <c r="A759" s="7" t="s">
        <v>4329</v>
      </c>
      <c r="B759" s="7" t="s">
        <v>893</v>
      </c>
    </row>
    <row r="760" spans="1:2" x14ac:dyDescent="0.2">
      <c r="A760" s="7" t="s">
        <v>894</v>
      </c>
      <c r="B760" s="7" t="s">
        <v>25</v>
      </c>
    </row>
    <row r="761" spans="1:2" x14ac:dyDescent="0.2">
      <c r="A761" s="7" t="s">
        <v>26</v>
      </c>
      <c r="B761" s="7" t="s">
        <v>27</v>
      </c>
    </row>
    <row r="762" spans="1:2" x14ac:dyDescent="0.2">
      <c r="A762" s="7" t="s">
        <v>28</v>
      </c>
      <c r="B762" s="7" t="s">
        <v>29</v>
      </c>
    </row>
    <row r="763" spans="1:2" x14ac:dyDescent="0.2">
      <c r="A763" s="7" t="s">
        <v>30</v>
      </c>
      <c r="B763" s="7" t="s">
        <v>31</v>
      </c>
    </row>
    <row r="764" spans="1:2" x14ac:dyDescent="0.2">
      <c r="A764" s="7" t="s">
        <v>32</v>
      </c>
      <c r="B764" s="7" t="s">
        <v>33</v>
      </c>
    </row>
    <row r="765" spans="1:2" x14ac:dyDescent="0.2">
      <c r="A765" s="7" t="s">
        <v>34</v>
      </c>
      <c r="B765" s="7" t="s">
        <v>35</v>
      </c>
    </row>
    <row r="766" spans="1:2" x14ac:dyDescent="0.2">
      <c r="A766" s="7" t="s">
        <v>36</v>
      </c>
      <c r="B766" s="7" t="s">
        <v>37</v>
      </c>
    </row>
    <row r="767" spans="1:2" x14ac:dyDescent="0.2">
      <c r="A767" s="7" t="s">
        <v>38</v>
      </c>
      <c r="B767" s="7" t="s">
        <v>39</v>
      </c>
    </row>
    <row r="768" spans="1:2" x14ac:dyDescent="0.2">
      <c r="A768" s="7" t="s">
        <v>40</v>
      </c>
      <c r="B768" s="7" t="s">
        <v>41</v>
      </c>
    </row>
    <row r="769" spans="1:2" x14ac:dyDescent="0.2">
      <c r="A769" s="7" t="s">
        <v>42</v>
      </c>
      <c r="B769" s="7" t="s">
        <v>43</v>
      </c>
    </row>
    <row r="770" spans="1:2" x14ac:dyDescent="0.2">
      <c r="A770" s="7" t="s">
        <v>44</v>
      </c>
      <c r="B770" s="7" t="s">
        <v>45</v>
      </c>
    </row>
    <row r="771" spans="1:2" x14ac:dyDescent="0.2">
      <c r="A771" s="7" t="s">
        <v>46</v>
      </c>
      <c r="B771" s="7" t="s">
        <v>47</v>
      </c>
    </row>
    <row r="772" spans="1:2" x14ac:dyDescent="0.2">
      <c r="A772" s="7" t="s">
        <v>48</v>
      </c>
      <c r="B772" s="7" t="s">
        <v>49</v>
      </c>
    </row>
    <row r="773" spans="1:2" x14ac:dyDescent="0.2">
      <c r="A773" s="7" t="s">
        <v>50</v>
      </c>
      <c r="B773" s="7" t="s">
        <v>4150</v>
      </c>
    </row>
    <row r="774" spans="1:2" x14ac:dyDescent="0.2">
      <c r="A774" s="7" t="s">
        <v>4151</v>
      </c>
      <c r="B774" s="7" t="s">
        <v>4152</v>
      </c>
    </row>
    <row r="775" spans="1:2" x14ac:dyDescent="0.2">
      <c r="A775" s="7" t="s">
        <v>4153</v>
      </c>
      <c r="B775" s="7" t="s">
        <v>4154</v>
      </c>
    </row>
    <row r="776" spans="1:2" x14ac:dyDescent="0.2">
      <c r="A776" s="7" t="s">
        <v>4155</v>
      </c>
      <c r="B776" s="7" t="s">
        <v>4156</v>
      </c>
    </row>
    <row r="777" spans="1:2" x14ac:dyDescent="0.2">
      <c r="A777" s="7" t="s">
        <v>4157</v>
      </c>
      <c r="B777" s="7" t="s">
        <v>4158</v>
      </c>
    </row>
    <row r="778" spans="1:2" x14ac:dyDescent="0.2">
      <c r="A778" s="7" t="s">
        <v>4159</v>
      </c>
      <c r="B778" s="7" t="s">
        <v>4160</v>
      </c>
    </row>
    <row r="779" spans="1:2" x14ac:dyDescent="0.2">
      <c r="A779" s="7" t="s">
        <v>4161</v>
      </c>
      <c r="B779" s="7" t="s">
        <v>4162</v>
      </c>
    </row>
    <row r="780" spans="1:2" x14ac:dyDescent="0.2">
      <c r="A780" s="7" t="s">
        <v>4163</v>
      </c>
      <c r="B780" s="7" t="s">
        <v>4164</v>
      </c>
    </row>
    <row r="781" spans="1:2" x14ac:dyDescent="0.2">
      <c r="A781" s="7" t="s">
        <v>4165</v>
      </c>
      <c r="B781" s="7" t="s">
        <v>4166</v>
      </c>
    </row>
    <row r="782" spans="1:2" x14ac:dyDescent="0.2">
      <c r="A782" s="7" t="s">
        <v>4167</v>
      </c>
      <c r="B782" s="7" t="s">
        <v>4168</v>
      </c>
    </row>
    <row r="783" spans="1:2" x14ac:dyDescent="0.2">
      <c r="A783" s="7" t="s">
        <v>4169</v>
      </c>
      <c r="B783" s="7" t="s">
        <v>4170</v>
      </c>
    </row>
    <row r="784" spans="1:2" x14ac:dyDescent="0.2">
      <c r="A784" s="7" t="s">
        <v>4171</v>
      </c>
      <c r="B784" s="7" t="s">
        <v>4172</v>
      </c>
    </row>
    <row r="785" spans="1:2" x14ac:dyDescent="0.2">
      <c r="A785" s="7" t="s">
        <v>4173</v>
      </c>
      <c r="B785" s="7" t="s">
        <v>4174</v>
      </c>
    </row>
    <row r="786" spans="1:2" x14ac:dyDescent="0.2">
      <c r="A786" s="7" t="s">
        <v>4175</v>
      </c>
      <c r="B786" s="7" t="s">
        <v>4176</v>
      </c>
    </row>
    <row r="787" spans="1:2" x14ac:dyDescent="0.2">
      <c r="A787" s="7" t="s">
        <v>4177</v>
      </c>
      <c r="B787" s="7" t="s">
        <v>4178</v>
      </c>
    </row>
    <row r="788" spans="1:2" x14ac:dyDescent="0.2">
      <c r="A788" s="7" t="s">
        <v>4179</v>
      </c>
      <c r="B788" s="7" t="s">
        <v>4180</v>
      </c>
    </row>
    <row r="789" spans="1:2" x14ac:dyDescent="0.2">
      <c r="A789" s="7" t="s">
        <v>4181</v>
      </c>
      <c r="B789" s="7" t="s">
        <v>4182</v>
      </c>
    </row>
    <row r="790" spans="1:2" x14ac:dyDescent="0.2">
      <c r="A790" s="7" t="s">
        <v>4183</v>
      </c>
      <c r="B790" s="7" t="s">
        <v>4184</v>
      </c>
    </row>
    <row r="791" spans="1:2" x14ac:dyDescent="0.2">
      <c r="A791" s="7" t="s">
        <v>4185</v>
      </c>
      <c r="B791" s="7" t="s">
        <v>4248</v>
      </c>
    </row>
    <row r="792" spans="1:2" x14ac:dyDescent="0.2">
      <c r="A792" s="7" t="s">
        <v>4249</v>
      </c>
      <c r="B792" s="7" t="s">
        <v>4250</v>
      </c>
    </row>
    <row r="793" spans="1:2" x14ac:dyDescent="0.2">
      <c r="A793" s="7" t="s">
        <v>4251</v>
      </c>
      <c r="B793" s="7" t="s">
        <v>4252</v>
      </c>
    </row>
    <row r="794" spans="1:2" x14ac:dyDescent="0.2">
      <c r="A794" s="7" t="s">
        <v>4253</v>
      </c>
      <c r="B794" s="7" t="s">
        <v>4254</v>
      </c>
    </row>
    <row r="795" spans="1:2" x14ac:dyDescent="0.2">
      <c r="A795" s="7" t="s">
        <v>4255</v>
      </c>
      <c r="B795" s="7" t="s">
        <v>4256</v>
      </c>
    </row>
    <row r="796" spans="1:2" x14ac:dyDescent="0.2">
      <c r="A796" s="7" t="s">
        <v>4257</v>
      </c>
      <c r="B796" s="7" t="s">
        <v>4258</v>
      </c>
    </row>
    <row r="797" spans="1:2" x14ac:dyDescent="0.2">
      <c r="A797" s="7" t="s">
        <v>4259</v>
      </c>
      <c r="B797" s="7" t="s">
        <v>4260</v>
      </c>
    </row>
    <row r="798" spans="1:2" x14ac:dyDescent="0.2">
      <c r="A798" s="7" t="s">
        <v>4261</v>
      </c>
      <c r="B798" s="7" t="s">
        <v>4262</v>
      </c>
    </row>
    <row r="799" spans="1:2" x14ac:dyDescent="0.2">
      <c r="A799" s="7" t="s">
        <v>4263</v>
      </c>
      <c r="B799" s="7" t="s">
        <v>4264</v>
      </c>
    </row>
    <row r="800" spans="1:2" x14ac:dyDescent="0.2">
      <c r="A800" s="7" t="s">
        <v>4265</v>
      </c>
      <c r="B800" s="7" t="s">
        <v>4266</v>
      </c>
    </row>
    <row r="801" spans="1:2" x14ac:dyDescent="0.2">
      <c r="A801" s="7" t="s">
        <v>4267</v>
      </c>
      <c r="B801" s="7" t="s">
        <v>4268</v>
      </c>
    </row>
    <row r="802" spans="1:2" x14ac:dyDescent="0.2">
      <c r="A802" s="7" t="s">
        <v>4269</v>
      </c>
      <c r="B802" s="7" t="s">
        <v>4270</v>
      </c>
    </row>
    <row r="803" spans="1:2" x14ac:dyDescent="0.2">
      <c r="A803" s="7" t="s">
        <v>4271</v>
      </c>
      <c r="B803" s="7" t="s">
        <v>4272</v>
      </c>
    </row>
    <row r="804" spans="1:2" x14ac:dyDescent="0.2">
      <c r="A804" s="7" t="s">
        <v>4273</v>
      </c>
      <c r="B804" s="7" t="s">
        <v>4274</v>
      </c>
    </row>
    <row r="805" spans="1:2" x14ac:dyDescent="0.2">
      <c r="A805" s="7" t="s">
        <v>4275</v>
      </c>
      <c r="B805" s="7" t="s">
        <v>4276</v>
      </c>
    </row>
    <row r="806" spans="1:2" x14ac:dyDescent="0.2">
      <c r="A806" s="7" t="s">
        <v>4277</v>
      </c>
      <c r="B806" s="7" t="s">
        <v>4278</v>
      </c>
    </row>
    <row r="807" spans="1:2" x14ac:dyDescent="0.2">
      <c r="A807" s="7" t="s">
        <v>4279</v>
      </c>
      <c r="B807" s="7" t="s">
        <v>4280</v>
      </c>
    </row>
    <row r="808" spans="1:2" x14ac:dyDescent="0.2">
      <c r="A808" s="7" t="s">
        <v>4281</v>
      </c>
      <c r="B808" s="7" t="s">
        <v>4282</v>
      </c>
    </row>
    <row r="809" spans="1:2" x14ac:dyDescent="0.2">
      <c r="A809" s="7" t="s">
        <v>4283</v>
      </c>
      <c r="B809" s="7" t="s">
        <v>4284</v>
      </c>
    </row>
    <row r="810" spans="1:2" x14ac:dyDescent="0.2">
      <c r="A810" s="7" t="s">
        <v>4285</v>
      </c>
      <c r="B810" s="7" t="s">
        <v>4286</v>
      </c>
    </row>
    <row r="811" spans="1:2" x14ac:dyDescent="0.2">
      <c r="A811" s="7" t="s">
        <v>4287</v>
      </c>
      <c r="B811" s="7" t="s">
        <v>4288</v>
      </c>
    </row>
    <row r="812" spans="1:2" x14ac:dyDescent="0.2">
      <c r="A812" s="7" t="s">
        <v>4289</v>
      </c>
      <c r="B812" s="7" t="s">
        <v>4290</v>
      </c>
    </row>
    <row r="813" spans="1:2" x14ac:dyDescent="0.2">
      <c r="A813" s="7" t="s">
        <v>4291</v>
      </c>
      <c r="B813" s="7" t="s">
        <v>4292</v>
      </c>
    </row>
    <row r="814" spans="1:2" x14ac:dyDescent="0.2">
      <c r="A814" s="7" t="s">
        <v>4293</v>
      </c>
      <c r="B814" s="7" t="s">
        <v>4294</v>
      </c>
    </row>
    <row r="815" spans="1:2" x14ac:dyDescent="0.2">
      <c r="A815" s="7" t="s">
        <v>4295</v>
      </c>
      <c r="B815" s="7" t="s">
        <v>4296</v>
      </c>
    </row>
    <row r="816" spans="1:2" x14ac:dyDescent="0.2">
      <c r="A816" s="7" t="s">
        <v>4297</v>
      </c>
      <c r="B816" s="7" t="s">
        <v>4298</v>
      </c>
    </row>
    <row r="817" spans="1:2" x14ac:dyDescent="0.2">
      <c r="A817" s="7" t="s">
        <v>4299</v>
      </c>
      <c r="B817" s="7" t="s">
        <v>4300</v>
      </c>
    </row>
    <row r="818" spans="1:2" x14ac:dyDescent="0.2">
      <c r="A818" s="7" t="s">
        <v>4301</v>
      </c>
      <c r="B818" s="7" t="s">
        <v>4302</v>
      </c>
    </row>
    <row r="819" spans="1:2" x14ac:dyDescent="0.2">
      <c r="A819" s="7" t="s">
        <v>4303</v>
      </c>
      <c r="B819" s="7" t="s">
        <v>4304</v>
      </c>
    </row>
    <row r="820" spans="1:2" x14ac:dyDescent="0.2">
      <c r="A820" s="7" t="s">
        <v>4305</v>
      </c>
      <c r="B820" s="7" t="s">
        <v>4306</v>
      </c>
    </row>
    <row r="821" spans="1:2" x14ac:dyDescent="0.2">
      <c r="A821" s="7" t="s">
        <v>4307</v>
      </c>
      <c r="B821" s="7" t="s">
        <v>4308</v>
      </c>
    </row>
    <row r="822" spans="1:2" x14ac:dyDescent="0.2">
      <c r="A822" s="7" t="s">
        <v>4309</v>
      </c>
      <c r="B822" s="7" t="s">
        <v>4310</v>
      </c>
    </row>
    <row r="823" spans="1:2" x14ac:dyDescent="0.2">
      <c r="A823" s="7" t="s">
        <v>4311</v>
      </c>
      <c r="B823" s="7" t="s">
        <v>1347</v>
      </c>
    </row>
    <row r="824" spans="1:2" x14ac:dyDescent="0.2">
      <c r="A824" s="7" t="s">
        <v>1348</v>
      </c>
      <c r="B824" s="7" t="s">
        <v>1349</v>
      </c>
    </row>
    <row r="825" spans="1:2" x14ac:dyDescent="0.2">
      <c r="A825" s="7" t="s">
        <v>1350</v>
      </c>
      <c r="B825" s="7" t="s">
        <v>1351</v>
      </c>
    </row>
    <row r="826" spans="1:2" x14ac:dyDescent="0.2">
      <c r="A826" s="7" t="s">
        <v>1352</v>
      </c>
      <c r="B826" s="7" t="s">
        <v>1353</v>
      </c>
    </row>
    <row r="827" spans="1:2" x14ac:dyDescent="0.2">
      <c r="A827" s="7" t="s">
        <v>1354</v>
      </c>
      <c r="B827" s="7" t="s">
        <v>1355</v>
      </c>
    </row>
    <row r="828" spans="1:2" x14ac:dyDescent="0.2">
      <c r="A828" s="7" t="s">
        <v>1356</v>
      </c>
      <c r="B828" s="7" t="s">
        <v>1357</v>
      </c>
    </row>
    <row r="829" spans="1:2" x14ac:dyDescent="0.2">
      <c r="A829" s="7" t="s">
        <v>1358</v>
      </c>
      <c r="B829" s="7" t="s">
        <v>1359</v>
      </c>
    </row>
    <row r="830" spans="1:2" x14ac:dyDescent="0.2">
      <c r="A830" s="7" t="s">
        <v>1360</v>
      </c>
      <c r="B830" s="7" t="s">
        <v>1361</v>
      </c>
    </row>
    <row r="831" spans="1:2" x14ac:dyDescent="0.2">
      <c r="A831" s="7" t="s">
        <v>1362</v>
      </c>
      <c r="B831" s="7" t="s">
        <v>1363</v>
      </c>
    </row>
    <row r="832" spans="1:2" x14ac:dyDescent="0.2">
      <c r="A832" s="7" t="s">
        <v>1364</v>
      </c>
      <c r="B832" s="7" t="s">
        <v>1365</v>
      </c>
    </row>
    <row r="833" spans="1:2" x14ac:dyDescent="0.2">
      <c r="A833" s="7" t="s">
        <v>1366</v>
      </c>
      <c r="B833" s="7" t="s">
        <v>1367</v>
      </c>
    </row>
    <row r="834" spans="1:2" x14ac:dyDescent="0.2">
      <c r="A834" s="7" t="s">
        <v>1368</v>
      </c>
      <c r="B834" s="7" t="s">
        <v>1369</v>
      </c>
    </row>
    <row r="835" spans="1:2" x14ac:dyDescent="0.2">
      <c r="A835" s="7" t="s">
        <v>1370</v>
      </c>
      <c r="B835" s="7" t="s">
        <v>1371</v>
      </c>
    </row>
    <row r="836" spans="1:2" x14ac:dyDescent="0.2">
      <c r="A836" s="7" t="s">
        <v>1372</v>
      </c>
      <c r="B836" s="7" t="s">
        <v>1373</v>
      </c>
    </row>
    <row r="837" spans="1:2" x14ac:dyDescent="0.2">
      <c r="A837" s="7" t="s">
        <v>1374</v>
      </c>
      <c r="B837" s="7" t="s">
        <v>1375</v>
      </c>
    </row>
    <row r="838" spans="1:2" x14ac:dyDescent="0.2">
      <c r="A838" s="7" t="s">
        <v>1376</v>
      </c>
      <c r="B838" s="7" t="s">
        <v>1377</v>
      </c>
    </row>
    <row r="839" spans="1:2" x14ac:dyDescent="0.2">
      <c r="A839" s="7" t="s">
        <v>1378</v>
      </c>
      <c r="B839" s="7" t="s">
        <v>1379</v>
      </c>
    </row>
    <row r="840" spans="1:2" x14ac:dyDescent="0.2">
      <c r="A840" s="7" t="s">
        <v>1380</v>
      </c>
      <c r="B840" s="7" t="s">
        <v>1381</v>
      </c>
    </row>
    <row r="841" spans="1:2" x14ac:dyDescent="0.2">
      <c r="A841" s="7" t="s">
        <v>1382</v>
      </c>
      <c r="B841" s="7" t="s">
        <v>1383</v>
      </c>
    </row>
    <row r="842" spans="1:2" x14ac:dyDescent="0.2">
      <c r="A842" s="7" t="s">
        <v>1384</v>
      </c>
      <c r="B842" s="7" t="s">
        <v>1385</v>
      </c>
    </row>
    <row r="843" spans="1:2" x14ac:dyDescent="0.2">
      <c r="A843" s="7" t="s">
        <v>1386</v>
      </c>
      <c r="B843" s="7" t="s">
        <v>1387</v>
      </c>
    </row>
    <row r="844" spans="1:2" x14ac:dyDescent="0.2">
      <c r="A844" s="7" t="s">
        <v>1388</v>
      </c>
      <c r="B844" s="7" t="s">
        <v>1389</v>
      </c>
    </row>
    <row r="845" spans="1:2" x14ac:dyDescent="0.2">
      <c r="A845" s="7" t="s">
        <v>1390</v>
      </c>
      <c r="B845" s="7" t="s">
        <v>1391</v>
      </c>
    </row>
    <row r="846" spans="1:2" x14ac:dyDescent="0.2">
      <c r="A846" s="7" t="s">
        <v>1392</v>
      </c>
      <c r="B846" s="7" t="s">
        <v>1393</v>
      </c>
    </row>
    <row r="847" spans="1:2" x14ac:dyDescent="0.2">
      <c r="A847" s="7" t="s">
        <v>1394</v>
      </c>
      <c r="B847" s="7" t="s">
        <v>1395</v>
      </c>
    </row>
    <row r="848" spans="1:2" x14ac:dyDescent="0.2">
      <c r="A848" s="7" t="s">
        <v>1396</v>
      </c>
      <c r="B848" s="7" t="s">
        <v>1397</v>
      </c>
    </row>
    <row r="849" spans="1:2" x14ac:dyDescent="0.2">
      <c r="A849" s="7" t="s">
        <v>1398</v>
      </c>
      <c r="B849" s="7" t="s">
        <v>1399</v>
      </c>
    </row>
    <row r="850" spans="1:2" x14ac:dyDescent="0.2">
      <c r="A850" s="7" t="s">
        <v>1400</v>
      </c>
      <c r="B850" s="7" t="s">
        <v>1401</v>
      </c>
    </row>
    <row r="851" spans="1:2" x14ac:dyDescent="0.2">
      <c r="A851" s="7" t="s">
        <v>1402</v>
      </c>
      <c r="B851" s="7" t="s">
        <v>1403</v>
      </c>
    </row>
    <row r="852" spans="1:2" x14ac:dyDescent="0.2">
      <c r="A852" s="7" t="s">
        <v>1404</v>
      </c>
      <c r="B852" s="7" t="s">
        <v>1405</v>
      </c>
    </row>
    <row r="853" spans="1:2" x14ac:dyDescent="0.2">
      <c r="A853" s="7" t="s">
        <v>1406</v>
      </c>
      <c r="B853" s="7" t="s">
        <v>1407</v>
      </c>
    </row>
    <row r="854" spans="1:2" x14ac:dyDescent="0.2">
      <c r="A854" s="7" t="s">
        <v>1408</v>
      </c>
      <c r="B854" s="7" t="s">
        <v>1409</v>
      </c>
    </row>
    <row r="855" spans="1:2" x14ac:dyDescent="0.2">
      <c r="A855" s="7" t="s">
        <v>1410</v>
      </c>
      <c r="B855" s="7" t="s">
        <v>4477</v>
      </c>
    </row>
    <row r="856" spans="1:2" x14ac:dyDescent="0.2">
      <c r="A856" s="7" t="s">
        <v>4478</v>
      </c>
      <c r="B856" s="7" t="s">
        <v>4479</v>
      </c>
    </row>
    <row r="857" spans="1:2" x14ac:dyDescent="0.2">
      <c r="A857" s="7" t="s">
        <v>4480</v>
      </c>
      <c r="B857" s="7" t="s">
        <v>4481</v>
      </c>
    </row>
    <row r="858" spans="1:2" x14ac:dyDescent="0.2">
      <c r="A858" s="7" t="s">
        <v>4482</v>
      </c>
      <c r="B858" s="7" t="s">
        <v>4483</v>
      </c>
    </row>
    <row r="859" spans="1:2" x14ac:dyDescent="0.2">
      <c r="A859" s="7" t="s">
        <v>4484</v>
      </c>
      <c r="B859" s="7" t="s">
        <v>4485</v>
      </c>
    </row>
    <row r="860" spans="1:2" x14ac:dyDescent="0.2">
      <c r="A860" s="7" t="s">
        <v>4486</v>
      </c>
      <c r="B860" s="7" t="s">
        <v>4487</v>
      </c>
    </row>
    <row r="861" spans="1:2" x14ac:dyDescent="0.2">
      <c r="A861" s="7" t="s">
        <v>4488</v>
      </c>
      <c r="B861" s="7" t="s">
        <v>4489</v>
      </c>
    </row>
    <row r="862" spans="1:2" x14ac:dyDescent="0.2">
      <c r="A862" s="7" t="s">
        <v>4490</v>
      </c>
      <c r="B862" s="7" t="s">
        <v>4491</v>
      </c>
    </row>
    <row r="863" spans="1:2" x14ac:dyDescent="0.2">
      <c r="A863" s="7" t="s">
        <v>4492</v>
      </c>
      <c r="B863" s="7" t="s">
        <v>4493</v>
      </c>
    </row>
    <row r="864" spans="1:2" x14ac:dyDescent="0.2">
      <c r="A864" s="7" t="s">
        <v>4494</v>
      </c>
      <c r="B864" s="7" t="s">
        <v>4495</v>
      </c>
    </row>
    <row r="865" spans="1:2" x14ac:dyDescent="0.2">
      <c r="A865" s="7" t="s">
        <v>4496</v>
      </c>
      <c r="B865" s="7" t="s">
        <v>4497</v>
      </c>
    </row>
    <row r="866" spans="1:2" x14ac:dyDescent="0.2">
      <c r="A866" s="7" t="s">
        <v>4498</v>
      </c>
      <c r="B866" s="7" t="s">
        <v>4499</v>
      </c>
    </row>
    <row r="867" spans="1:2" x14ac:dyDescent="0.2">
      <c r="A867" s="7" t="s">
        <v>4500</v>
      </c>
      <c r="B867" s="7" t="s">
        <v>4501</v>
      </c>
    </row>
    <row r="868" spans="1:2" x14ac:dyDescent="0.2">
      <c r="A868" s="7" t="s">
        <v>4502</v>
      </c>
      <c r="B868" s="7" t="s">
        <v>4503</v>
      </c>
    </row>
    <row r="869" spans="1:2" x14ac:dyDescent="0.2">
      <c r="A869" s="7" t="s">
        <v>4504</v>
      </c>
      <c r="B869" s="7" t="s">
        <v>4505</v>
      </c>
    </row>
    <row r="870" spans="1:2" x14ac:dyDescent="0.2">
      <c r="A870" s="7" t="s">
        <v>4506</v>
      </c>
      <c r="B870" s="7" t="s">
        <v>4507</v>
      </c>
    </row>
    <row r="871" spans="1:2" x14ac:dyDescent="0.2">
      <c r="A871" s="7" t="s">
        <v>4508</v>
      </c>
      <c r="B871" s="7" t="s">
        <v>4509</v>
      </c>
    </row>
    <row r="872" spans="1:2" x14ac:dyDescent="0.2">
      <c r="A872" s="7" t="s">
        <v>4510</v>
      </c>
      <c r="B872" s="7" t="s">
        <v>4511</v>
      </c>
    </row>
    <row r="873" spans="1:2" x14ac:dyDescent="0.2">
      <c r="A873" s="7" t="s">
        <v>4512</v>
      </c>
      <c r="B873" s="7" t="s">
        <v>4513</v>
      </c>
    </row>
    <row r="874" spans="1:2" x14ac:dyDescent="0.2">
      <c r="A874" s="7" t="s">
        <v>4514</v>
      </c>
      <c r="B874" s="7" t="s">
        <v>4515</v>
      </c>
    </row>
    <row r="875" spans="1:2" x14ac:dyDescent="0.2">
      <c r="A875" s="7" t="s">
        <v>4516</v>
      </c>
      <c r="B875" s="7" t="s">
        <v>4517</v>
      </c>
    </row>
    <row r="876" spans="1:2" x14ac:dyDescent="0.2">
      <c r="A876" s="7" t="s">
        <v>4518</v>
      </c>
      <c r="B876" s="7" t="s">
        <v>4519</v>
      </c>
    </row>
    <row r="877" spans="1:2" x14ac:dyDescent="0.2">
      <c r="A877" s="7" t="s">
        <v>4520</v>
      </c>
      <c r="B877" s="7" t="s">
        <v>4521</v>
      </c>
    </row>
    <row r="878" spans="1:2" x14ac:dyDescent="0.2">
      <c r="A878" s="7" t="s">
        <v>4522</v>
      </c>
      <c r="B878" s="7" t="s">
        <v>4523</v>
      </c>
    </row>
    <row r="879" spans="1:2" x14ac:dyDescent="0.2">
      <c r="A879" s="7" t="s">
        <v>4524</v>
      </c>
      <c r="B879" s="7" t="s">
        <v>4525</v>
      </c>
    </row>
    <row r="880" spans="1:2" x14ac:dyDescent="0.2">
      <c r="A880" s="7" t="s">
        <v>4526</v>
      </c>
      <c r="B880" s="7" t="s">
        <v>4527</v>
      </c>
    </row>
    <row r="881" spans="1:2" x14ac:dyDescent="0.2">
      <c r="A881" s="7" t="s">
        <v>4528</v>
      </c>
      <c r="B881" s="7" t="s">
        <v>4529</v>
      </c>
    </row>
    <row r="882" spans="1:2" x14ac:dyDescent="0.2">
      <c r="A882" s="7" t="s">
        <v>4530</v>
      </c>
      <c r="B882" s="7" t="s">
        <v>4531</v>
      </c>
    </row>
    <row r="883" spans="1:2" x14ac:dyDescent="0.2">
      <c r="A883" s="7" t="s">
        <v>4532</v>
      </c>
      <c r="B883" s="7" t="s">
        <v>4533</v>
      </c>
    </row>
    <row r="884" spans="1:2" x14ac:dyDescent="0.2">
      <c r="A884" s="7" t="s">
        <v>4534</v>
      </c>
      <c r="B884" s="7" t="s">
        <v>4535</v>
      </c>
    </row>
    <row r="885" spans="1:2" x14ac:dyDescent="0.2">
      <c r="A885" s="7" t="s">
        <v>4536</v>
      </c>
      <c r="B885" s="7" t="s">
        <v>4537</v>
      </c>
    </row>
    <row r="886" spans="1:2" x14ac:dyDescent="0.2">
      <c r="A886" s="7" t="s">
        <v>4538</v>
      </c>
      <c r="B886" s="7" t="s">
        <v>4539</v>
      </c>
    </row>
    <row r="887" spans="1:2" x14ac:dyDescent="0.2">
      <c r="A887" s="7" t="s">
        <v>4540</v>
      </c>
      <c r="B887" s="7" t="s">
        <v>4541</v>
      </c>
    </row>
    <row r="888" spans="1:2" x14ac:dyDescent="0.2">
      <c r="A888" s="7" t="s">
        <v>4542</v>
      </c>
      <c r="B888" s="7" t="s">
        <v>4543</v>
      </c>
    </row>
    <row r="889" spans="1:2" x14ac:dyDescent="0.2">
      <c r="A889" s="7" t="s">
        <v>4544</v>
      </c>
      <c r="B889" s="7" t="s">
        <v>4545</v>
      </c>
    </row>
    <row r="890" spans="1:2" x14ac:dyDescent="0.2">
      <c r="A890" s="7" t="s">
        <v>4546</v>
      </c>
      <c r="B890" s="7" t="s">
        <v>4547</v>
      </c>
    </row>
    <row r="891" spans="1:2" x14ac:dyDescent="0.2">
      <c r="A891" s="7" t="s">
        <v>4548</v>
      </c>
      <c r="B891" s="7" t="s">
        <v>4549</v>
      </c>
    </row>
    <row r="892" spans="1:2" x14ac:dyDescent="0.2">
      <c r="A892" s="7" t="s">
        <v>4550</v>
      </c>
      <c r="B892" s="7" t="s">
        <v>4551</v>
      </c>
    </row>
    <row r="893" spans="1:2" x14ac:dyDescent="0.2">
      <c r="A893" s="7" t="s">
        <v>4552</v>
      </c>
      <c r="B893" s="7" t="s">
        <v>3429</v>
      </c>
    </row>
    <row r="894" spans="1:2" x14ac:dyDescent="0.2">
      <c r="A894" s="7" t="s">
        <v>3430</v>
      </c>
      <c r="B894" s="7" t="s">
        <v>3431</v>
      </c>
    </row>
    <row r="895" spans="1:2" x14ac:dyDescent="0.2">
      <c r="A895" s="7" t="s">
        <v>3432</v>
      </c>
      <c r="B895" s="7" t="s">
        <v>3433</v>
      </c>
    </row>
    <row r="896" spans="1:2" x14ac:dyDescent="0.2">
      <c r="A896" s="7" t="s">
        <v>3434</v>
      </c>
      <c r="B896" s="7" t="s">
        <v>3435</v>
      </c>
    </row>
    <row r="897" spans="1:2" x14ac:dyDescent="0.2">
      <c r="A897" s="7" t="s">
        <v>3436</v>
      </c>
      <c r="B897" s="7" t="s">
        <v>3437</v>
      </c>
    </row>
    <row r="898" spans="1:2" x14ac:dyDescent="0.2">
      <c r="A898" s="7" t="s">
        <v>3438</v>
      </c>
      <c r="B898" s="7" t="s">
        <v>3439</v>
      </c>
    </row>
    <row r="899" spans="1:2" x14ac:dyDescent="0.2">
      <c r="A899" s="7" t="s">
        <v>3440</v>
      </c>
      <c r="B899" s="7" t="s">
        <v>3441</v>
      </c>
    </row>
    <row r="900" spans="1:2" x14ac:dyDescent="0.2">
      <c r="A900" s="7" t="s">
        <v>3442</v>
      </c>
      <c r="B900" s="7" t="s">
        <v>3443</v>
      </c>
    </row>
    <row r="901" spans="1:2" x14ac:dyDescent="0.2">
      <c r="A901" s="7" t="s">
        <v>3444</v>
      </c>
      <c r="B901" s="7" t="s">
        <v>3445</v>
      </c>
    </row>
    <row r="902" spans="1:2" x14ac:dyDescent="0.2">
      <c r="A902" s="7" t="s">
        <v>3446</v>
      </c>
      <c r="B902" s="7" t="s">
        <v>3447</v>
      </c>
    </row>
    <row r="903" spans="1:2" x14ac:dyDescent="0.2">
      <c r="A903" s="7" t="s">
        <v>3448</v>
      </c>
      <c r="B903" s="7" t="s">
        <v>3449</v>
      </c>
    </row>
    <row r="904" spans="1:2" x14ac:dyDescent="0.2">
      <c r="A904" s="7" t="s">
        <v>3450</v>
      </c>
      <c r="B904" s="7" t="s">
        <v>3451</v>
      </c>
    </row>
    <row r="905" spans="1:2" x14ac:dyDescent="0.2">
      <c r="A905" s="7" t="s">
        <v>3452</v>
      </c>
      <c r="B905" s="7" t="s">
        <v>3453</v>
      </c>
    </row>
    <row r="906" spans="1:2" x14ac:dyDescent="0.2">
      <c r="A906" s="7" t="s">
        <v>3454</v>
      </c>
      <c r="B906" s="7" t="s">
        <v>3455</v>
      </c>
    </row>
    <row r="907" spans="1:2" x14ac:dyDescent="0.2">
      <c r="A907" s="7" t="s">
        <v>3456</v>
      </c>
      <c r="B907" s="7" t="s">
        <v>3457</v>
      </c>
    </row>
    <row r="908" spans="1:2" x14ac:dyDescent="0.2">
      <c r="A908" s="7" t="s">
        <v>3458</v>
      </c>
      <c r="B908" s="7" t="s">
        <v>3459</v>
      </c>
    </row>
    <row r="909" spans="1:2" x14ac:dyDescent="0.2">
      <c r="A909" s="7" t="s">
        <v>3460</v>
      </c>
      <c r="B909" s="7" t="s">
        <v>3461</v>
      </c>
    </row>
    <row r="910" spans="1:2" x14ac:dyDescent="0.2">
      <c r="A910" s="7" t="s">
        <v>3462</v>
      </c>
      <c r="B910" s="7" t="s">
        <v>3463</v>
      </c>
    </row>
    <row r="911" spans="1:2" x14ac:dyDescent="0.2">
      <c r="A911" s="7" t="s">
        <v>3464</v>
      </c>
      <c r="B911" s="7" t="s">
        <v>3465</v>
      </c>
    </row>
    <row r="912" spans="1:2" x14ac:dyDescent="0.2">
      <c r="A912" s="7" t="s">
        <v>3466</v>
      </c>
      <c r="B912" s="7" t="s">
        <v>3467</v>
      </c>
    </row>
    <row r="913" spans="1:2" x14ac:dyDescent="0.2">
      <c r="A913" s="7" t="s">
        <v>3468</v>
      </c>
      <c r="B913" s="7" t="s">
        <v>3469</v>
      </c>
    </row>
    <row r="914" spans="1:2" x14ac:dyDescent="0.2">
      <c r="A914" s="7" t="s">
        <v>3470</v>
      </c>
      <c r="B914" s="7" t="s">
        <v>3471</v>
      </c>
    </row>
    <row r="915" spans="1:2" x14ac:dyDescent="0.2">
      <c r="A915" s="7" t="s">
        <v>3472</v>
      </c>
      <c r="B915" s="7" t="s">
        <v>3473</v>
      </c>
    </row>
    <row r="916" spans="1:2" x14ac:dyDescent="0.2">
      <c r="A916" s="7" t="s">
        <v>3474</v>
      </c>
      <c r="B916" s="7" t="s">
        <v>3475</v>
      </c>
    </row>
    <row r="917" spans="1:2" x14ac:dyDescent="0.2">
      <c r="A917" s="7" t="s">
        <v>3476</v>
      </c>
      <c r="B917" s="7" t="s">
        <v>3477</v>
      </c>
    </row>
    <row r="918" spans="1:2" x14ac:dyDescent="0.2">
      <c r="A918" s="7" t="s">
        <v>3478</v>
      </c>
      <c r="B918" s="7" t="s">
        <v>3479</v>
      </c>
    </row>
    <row r="919" spans="1:2" x14ac:dyDescent="0.2">
      <c r="A919" s="7" t="s">
        <v>3480</v>
      </c>
      <c r="B919" s="7" t="s">
        <v>3481</v>
      </c>
    </row>
    <row r="920" spans="1:2" x14ac:dyDescent="0.2">
      <c r="A920" s="7" t="s">
        <v>3482</v>
      </c>
      <c r="B920" s="7" t="s">
        <v>3483</v>
      </c>
    </row>
    <row r="921" spans="1:2" x14ac:dyDescent="0.2">
      <c r="A921" s="7" t="s">
        <v>3484</v>
      </c>
      <c r="B921" s="7" t="s">
        <v>3485</v>
      </c>
    </row>
    <row r="922" spans="1:2" x14ac:dyDescent="0.2">
      <c r="A922" s="7" t="s">
        <v>3486</v>
      </c>
      <c r="B922" s="7" t="s">
        <v>3487</v>
      </c>
    </row>
    <row r="923" spans="1:2" x14ac:dyDescent="0.2">
      <c r="A923" s="7" t="s">
        <v>3488</v>
      </c>
      <c r="B923" s="7" t="s">
        <v>3489</v>
      </c>
    </row>
    <row r="924" spans="1:2" x14ac:dyDescent="0.2">
      <c r="A924" s="7" t="s">
        <v>3490</v>
      </c>
      <c r="B924" s="7" t="s">
        <v>3491</v>
      </c>
    </row>
    <row r="925" spans="1:2" x14ac:dyDescent="0.2">
      <c r="A925" s="7" t="s">
        <v>3492</v>
      </c>
      <c r="B925" s="7" t="s">
        <v>3493</v>
      </c>
    </row>
    <row r="926" spans="1:2" x14ac:dyDescent="0.2">
      <c r="A926" s="7" t="s">
        <v>3494</v>
      </c>
      <c r="B926" s="7" t="s">
        <v>3495</v>
      </c>
    </row>
    <row r="927" spans="1:2" x14ac:dyDescent="0.2">
      <c r="A927" s="7" t="s">
        <v>3496</v>
      </c>
      <c r="B927" s="7" t="s">
        <v>3497</v>
      </c>
    </row>
    <row r="928" spans="1:2" x14ac:dyDescent="0.2">
      <c r="A928" s="7" t="s">
        <v>3498</v>
      </c>
      <c r="B928" s="7" t="s">
        <v>3499</v>
      </c>
    </row>
    <row r="929" spans="1:2" x14ac:dyDescent="0.2">
      <c r="A929" s="7" t="s">
        <v>3500</v>
      </c>
      <c r="B929" s="7" t="s">
        <v>3501</v>
      </c>
    </row>
    <row r="930" spans="1:2" x14ac:dyDescent="0.2">
      <c r="A930" s="7" t="s">
        <v>3502</v>
      </c>
      <c r="B930" s="7" t="s">
        <v>3503</v>
      </c>
    </row>
    <row r="931" spans="1:2" x14ac:dyDescent="0.2">
      <c r="A931" s="7" t="s">
        <v>3504</v>
      </c>
      <c r="B931" s="7" t="s">
        <v>3505</v>
      </c>
    </row>
    <row r="932" spans="1:2" x14ac:dyDescent="0.2">
      <c r="A932" s="7" t="s">
        <v>3506</v>
      </c>
      <c r="B932" s="7" t="s">
        <v>3507</v>
      </c>
    </row>
    <row r="933" spans="1:2" x14ac:dyDescent="0.2">
      <c r="A933" s="7" t="s">
        <v>3508</v>
      </c>
      <c r="B933" s="7" t="s">
        <v>3509</v>
      </c>
    </row>
    <row r="934" spans="1:2" x14ac:dyDescent="0.2">
      <c r="A934" s="7" t="s">
        <v>3510</v>
      </c>
      <c r="B934" s="7" t="s">
        <v>3511</v>
      </c>
    </row>
    <row r="935" spans="1:2" x14ac:dyDescent="0.2">
      <c r="A935" s="7" t="s">
        <v>3512</v>
      </c>
      <c r="B935" s="7" t="s">
        <v>3513</v>
      </c>
    </row>
    <row r="936" spans="1:2" x14ac:dyDescent="0.2">
      <c r="A936" s="7" t="s">
        <v>3514</v>
      </c>
      <c r="B936" s="7" t="s">
        <v>3515</v>
      </c>
    </row>
    <row r="937" spans="1:2" x14ac:dyDescent="0.2">
      <c r="A937" s="7" t="s">
        <v>3516</v>
      </c>
      <c r="B937" s="7" t="s">
        <v>3517</v>
      </c>
    </row>
    <row r="938" spans="1:2" x14ac:dyDescent="0.2">
      <c r="A938" s="7" t="s">
        <v>3518</v>
      </c>
      <c r="B938" s="7" t="s">
        <v>3519</v>
      </c>
    </row>
    <row r="939" spans="1:2" x14ac:dyDescent="0.2">
      <c r="A939" s="7" t="s">
        <v>3520</v>
      </c>
      <c r="B939" s="7" t="s">
        <v>3521</v>
      </c>
    </row>
    <row r="940" spans="1:2" x14ac:dyDescent="0.2">
      <c r="A940" s="7" t="s">
        <v>3522</v>
      </c>
      <c r="B940" s="7" t="s">
        <v>3523</v>
      </c>
    </row>
    <row r="941" spans="1:2" x14ac:dyDescent="0.2">
      <c r="A941" s="7" t="s">
        <v>3524</v>
      </c>
      <c r="B941" s="7" t="s">
        <v>3525</v>
      </c>
    </row>
    <row r="942" spans="1:2" x14ac:dyDescent="0.2">
      <c r="A942" s="7" t="s">
        <v>1755</v>
      </c>
      <c r="B942" s="7" t="s">
        <v>1756</v>
      </c>
    </row>
    <row r="943" spans="1:2" x14ac:dyDescent="0.2">
      <c r="A943" s="7" t="s">
        <v>1757</v>
      </c>
      <c r="B943" s="7" t="s">
        <v>1758</v>
      </c>
    </row>
    <row r="944" spans="1:2" x14ac:dyDescent="0.2">
      <c r="A944" s="7" t="s">
        <v>1759</v>
      </c>
      <c r="B944" s="7" t="s">
        <v>1760</v>
      </c>
    </row>
    <row r="945" spans="1:2" x14ac:dyDescent="0.2">
      <c r="A945" s="7" t="s">
        <v>1761</v>
      </c>
      <c r="B945" s="7" t="s">
        <v>1762</v>
      </c>
    </row>
    <row r="946" spans="1:2" x14ac:dyDescent="0.2">
      <c r="A946" s="7" t="s">
        <v>1763</v>
      </c>
      <c r="B946" s="7" t="s">
        <v>1764</v>
      </c>
    </row>
    <row r="947" spans="1:2" x14ac:dyDescent="0.2">
      <c r="A947" s="7" t="s">
        <v>1765</v>
      </c>
      <c r="B947" s="7" t="s">
        <v>1766</v>
      </c>
    </row>
    <row r="948" spans="1:2" x14ac:dyDescent="0.2">
      <c r="A948" s="7" t="s">
        <v>1767</v>
      </c>
      <c r="B948" s="7" t="s">
        <v>1768</v>
      </c>
    </row>
    <row r="949" spans="1:2" x14ac:dyDescent="0.2">
      <c r="A949" s="7" t="s">
        <v>1769</v>
      </c>
      <c r="B949" s="7" t="s">
        <v>1770</v>
      </c>
    </row>
    <row r="950" spans="1:2" x14ac:dyDescent="0.2">
      <c r="A950" s="7" t="s">
        <v>1771</v>
      </c>
      <c r="B950" s="7" t="s">
        <v>1772</v>
      </c>
    </row>
    <row r="951" spans="1:2" x14ac:dyDescent="0.2">
      <c r="A951" s="7" t="s">
        <v>1773</v>
      </c>
      <c r="B951" s="7" t="s">
        <v>1774</v>
      </c>
    </row>
    <row r="952" spans="1:2" x14ac:dyDescent="0.2">
      <c r="A952" s="7" t="s">
        <v>1775</v>
      </c>
      <c r="B952" s="7" t="s">
        <v>1776</v>
      </c>
    </row>
    <row r="953" spans="1:2" x14ac:dyDescent="0.2">
      <c r="A953" s="7" t="s">
        <v>1777</v>
      </c>
      <c r="B953" s="7" t="s">
        <v>1778</v>
      </c>
    </row>
    <row r="954" spans="1:2" x14ac:dyDescent="0.2">
      <c r="A954" s="7" t="s">
        <v>1779</v>
      </c>
      <c r="B954" s="7" t="s">
        <v>1780</v>
      </c>
    </row>
    <row r="955" spans="1:2" x14ac:dyDescent="0.2">
      <c r="A955" s="7" t="s">
        <v>1781</v>
      </c>
      <c r="B955" s="7" t="s">
        <v>1782</v>
      </c>
    </row>
    <row r="956" spans="1:2" x14ac:dyDescent="0.2">
      <c r="A956" s="7" t="s">
        <v>1783</v>
      </c>
      <c r="B956" s="7" t="s">
        <v>1784</v>
      </c>
    </row>
    <row r="957" spans="1:2" x14ac:dyDescent="0.2">
      <c r="A957" s="7" t="s">
        <v>1785</v>
      </c>
      <c r="B957" s="7" t="s">
        <v>1786</v>
      </c>
    </row>
    <row r="958" spans="1:2" x14ac:dyDescent="0.2">
      <c r="A958" s="7" t="s">
        <v>1787</v>
      </c>
      <c r="B958" s="7" t="s">
        <v>1788</v>
      </c>
    </row>
    <row r="959" spans="1:2" x14ac:dyDescent="0.2">
      <c r="A959" s="7" t="s">
        <v>1789</v>
      </c>
      <c r="B959" s="7" t="s">
        <v>1790</v>
      </c>
    </row>
    <row r="960" spans="1:2" x14ac:dyDescent="0.2">
      <c r="A960" s="7" t="s">
        <v>1791</v>
      </c>
      <c r="B960" s="7" t="s">
        <v>1792</v>
      </c>
    </row>
    <row r="961" spans="1:2" x14ac:dyDescent="0.2">
      <c r="A961" s="7" t="s">
        <v>1793</v>
      </c>
      <c r="B961" s="7" t="s">
        <v>1794</v>
      </c>
    </row>
    <row r="962" spans="1:2" x14ac:dyDescent="0.2">
      <c r="A962" s="7" t="s">
        <v>1795</v>
      </c>
      <c r="B962" s="7" t="s">
        <v>1796</v>
      </c>
    </row>
    <row r="963" spans="1:2" x14ac:dyDescent="0.2">
      <c r="A963" s="7" t="s">
        <v>1797</v>
      </c>
      <c r="B963" s="7" t="s">
        <v>182</v>
      </c>
    </row>
    <row r="964" spans="1:2" x14ac:dyDescent="0.2">
      <c r="A964" s="7" t="s">
        <v>1798</v>
      </c>
      <c r="B964" s="7" t="s">
        <v>1799</v>
      </c>
    </row>
    <row r="965" spans="1:2" x14ac:dyDescent="0.2">
      <c r="A965" s="7" t="s">
        <v>1800</v>
      </c>
      <c r="B965" s="7" t="s">
        <v>1801</v>
      </c>
    </row>
    <row r="966" spans="1:2" x14ac:dyDescent="0.2">
      <c r="A966" s="7" t="s">
        <v>1802</v>
      </c>
      <c r="B966" s="7" t="s">
        <v>4659</v>
      </c>
    </row>
    <row r="967" spans="1:2" x14ac:dyDescent="0.2">
      <c r="A967" s="7" t="s">
        <v>4660</v>
      </c>
      <c r="B967" s="7" t="s">
        <v>4661</v>
      </c>
    </row>
    <row r="968" spans="1:2" x14ac:dyDescent="0.2">
      <c r="A968" s="7" t="s">
        <v>4662</v>
      </c>
      <c r="B968" s="7" t="s">
        <v>4663</v>
      </c>
    </row>
    <row r="969" spans="1:2" x14ac:dyDescent="0.2">
      <c r="A969" s="7" t="s">
        <v>4664</v>
      </c>
      <c r="B969" s="7" t="s">
        <v>4665</v>
      </c>
    </row>
    <row r="970" spans="1:2" x14ac:dyDescent="0.2">
      <c r="A970" s="7" t="s">
        <v>4666</v>
      </c>
      <c r="B970" s="7" t="s">
        <v>4667</v>
      </c>
    </row>
    <row r="971" spans="1:2" x14ac:dyDescent="0.2">
      <c r="A971" s="7" t="s">
        <v>4668</v>
      </c>
      <c r="B971" s="7" t="s">
        <v>4669</v>
      </c>
    </row>
    <row r="972" spans="1:2" x14ac:dyDescent="0.2">
      <c r="A972" s="7" t="s">
        <v>4670</v>
      </c>
      <c r="B972" s="7" t="s">
        <v>4671</v>
      </c>
    </row>
    <row r="973" spans="1:2" x14ac:dyDescent="0.2">
      <c r="A973" s="7" t="s">
        <v>4672</v>
      </c>
      <c r="B973" s="7" t="s">
        <v>4673</v>
      </c>
    </row>
    <row r="974" spans="1:2" x14ac:dyDescent="0.2">
      <c r="A974" s="7" t="s">
        <v>4674</v>
      </c>
      <c r="B974" s="7" t="s">
        <v>4675</v>
      </c>
    </row>
    <row r="975" spans="1:2" x14ac:dyDescent="0.2">
      <c r="A975" s="7" t="s">
        <v>4676</v>
      </c>
      <c r="B975" s="7" t="s">
        <v>4677</v>
      </c>
    </row>
    <row r="976" spans="1:2" x14ac:dyDescent="0.2">
      <c r="A976" s="7" t="s">
        <v>4678</v>
      </c>
      <c r="B976" s="7" t="s">
        <v>4679</v>
      </c>
    </row>
    <row r="977" spans="1:2" x14ac:dyDescent="0.2">
      <c r="A977" s="7" t="s">
        <v>4680</v>
      </c>
      <c r="B977" s="7" t="s">
        <v>4681</v>
      </c>
    </row>
    <row r="978" spans="1:2" x14ac:dyDescent="0.2">
      <c r="A978" s="7" t="s">
        <v>4682</v>
      </c>
      <c r="B978" s="7" t="s">
        <v>4683</v>
      </c>
    </row>
    <row r="979" spans="1:2" x14ac:dyDescent="0.2">
      <c r="A979" s="7" t="s">
        <v>1917</v>
      </c>
      <c r="B979" s="7" t="s">
        <v>1918</v>
      </c>
    </row>
    <row r="980" spans="1:2" x14ac:dyDescent="0.2">
      <c r="A980" s="7" t="s">
        <v>1919</v>
      </c>
      <c r="B980" s="7" t="s">
        <v>1920</v>
      </c>
    </row>
    <row r="981" spans="1:2" x14ac:dyDescent="0.2">
      <c r="A981" s="7" t="s">
        <v>1921</v>
      </c>
      <c r="B981" s="7" t="s">
        <v>1922</v>
      </c>
    </row>
    <row r="982" spans="1:2" x14ac:dyDescent="0.2">
      <c r="A982" s="7" t="s">
        <v>1923</v>
      </c>
      <c r="B982" s="7" t="s">
        <v>1924</v>
      </c>
    </row>
    <row r="983" spans="1:2" x14ac:dyDescent="0.2">
      <c r="A983" s="7" t="s">
        <v>1925</v>
      </c>
      <c r="B983" s="7" t="s">
        <v>1926</v>
      </c>
    </row>
    <row r="984" spans="1:2" x14ac:dyDescent="0.2">
      <c r="A984" s="7" t="s">
        <v>1927</v>
      </c>
      <c r="B984" s="7" t="s">
        <v>1928</v>
      </c>
    </row>
    <row r="985" spans="1:2" x14ac:dyDescent="0.2">
      <c r="A985" s="7" t="s">
        <v>1929</v>
      </c>
      <c r="B985" s="7" t="s">
        <v>1930</v>
      </c>
    </row>
    <row r="986" spans="1:2" x14ac:dyDescent="0.2">
      <c r="A986" s="7" t="s">
        <v>1931</v>
      </c>
      <c r="B986" s="7" t="s">
        <v>1932</v>
      </c>
    </row>
    <row r="987" spans="1:2" x14ac:dyDescent="0.2">
      <c r="A987" s="7" t="s">
        <v>1933</v>
      </c>
      <c r="B987" s="7" t="s">
        <v>1934</v>
      </c>
    </row>
    <row r="988" spans="1:2" x14ac:dyDescent="0.2">
      <c r="A988" s="7" t="s">
        <v>1935</v>
      </c>
      <c r="B988" s="7" t="s">
        <v>1936</v>
      </c>
    </row>
    <row r="989" spans="1:2" x14ac:dyDescent="0.2">
      <c r="A989" s="7" t="s">
        <v>1937</v>
      </c>
      <c r="B989" s="7" t="s">
        <v>1938</v>
      </c>
    </row>
    <row r="990" spans="1:2" x14ac:dyDescent="0.2">
      <c r="A990" s="7" t="s">
        <v>1939</v>
      </c>
      <c r="B990" s="7" t="s">
        <v>1940</v>
      </c>
    </row>
    <row r="991" spans="1:2" x14ac:dyDescent="0.2">
      <c r="A991" s="7" t="s">
        <v>1941</v>
      </c>
      <c r="B991" s="7" t="s">
        <v>1942</v>
      </c>
    </row>
    <row r="992" spans="1:2" x14ac:dyDescent="0.2">
      <c r="A992" s="7" t="s">
        <v>1943</v>
      </c>
      <c r="B992" s="7" t="s">
        <v>1944</v>
      </c>
    </row>
    <row r="993" spans="1:2" x14ac:dyDescent="0.2">
      <c r="A993" s="7" t="s">
        <v>1945</v>
      </c>
      <c r="B993" s="7" t="s">
        <v>1946</v>
      </c>
    </row>
    <row r="994" spans="1:2" x14ac:dyDescent="0.2">
      <c r="A994" s="7" t="s">
        <v>1947</v>
      </c>
      <c r="B994" s="7" t="s">
        <v>1948</v>
      </c>
    </row>
    <row r="995" spans="1:2" x14ac:dyDescent="0.2">
      <c r="A995" s="7" t="s">
        <v>1949</v>
      </c>
      <c r="B995" s="7" t="s">
        <v>1950</v>
      </c>
    </row>
    <row r="996" spans="1:2" x14ac:dyDescent="0.2">
      <c r="A996" s="7" t="s">
        <v>1951</v>
      </c>
      <c r="B996" s="7" t="s">
        <v>1952</v>
      </c>
    </row>
    <row r="997" spans="1:2" x14ac:dyDescent="0.2">
      <c r="A997" s="7" t="s">
        <v>1953</v>
      </c>
      <c r="B997" s="7" t="s">
        <v>1954</v>
      </c>
    </row>
    <row r="998" spans="1:2" x14ac:dyDescent="0.2">
      <c r="A998" s="7" t="s">
        <v>1955</v>
      </c>
      <c r="B998" s="7" t="s">
        <v>1956</v>
      </c>
    </row>
    <row r="999" spans="1:2" x14ac:dyDescent="0.2">
      <c r="A999" s="7" t="s">
        <v>1957</v>
      </c>
      <c r="B999" s="7" t="s">
        <v>1958</v>
      </c>
    </row>
    <row r="1000" spans="1:2" x14ac:dyDescent="0.2">
      <c r="A1000" s="7" t="s">
        <v>1959</v>
      </c>
      <c r="B1000" s="7" t="s">
        <v>1960</v>
      </c>
    </row>
    <row r="1001" spans="1:2" x14ac:dyDescent="0.2">
      <c r="A1001" s="7" t="s">
        <v>1961</v>
      </c>
      <c r="B1001" s="7" t="s">
        <v>1962</v>
      </c>
    </row>
    <row r="1002" spans="1:2" x14ac:dyDescent="0.2">
      <c r="A1002" s="7" t="s">
        <v>1963</v>
      </c>
      <c r="B1002" s="7" t="s">
        <v>1964</v>
      </c>
    </row>
    <row r="1003" spans="1:2" x14ac:dyDescent="0.2">
      <c r="A1003" s="7" t="s">
        <v>1965</v>
      </c>
      <c r="B1003" s="7" t="s">
        <v>1966</v>
      </c>
    </row>
    <row r="1004" spans="1:2" x14ac:dyDescent="0.2">
      <c r="A1004" s="7" t="s">
        <v>1967</v>
      </c>
      <c r="B1004" s="7" t="s">
        <v>1968</v>
      </c>
    </row>
    <row r="1005" spans="1:2" x14ac:dyDescent="0.2">
      <c r="A1005" s="7" t="s">
        <v>1969</v>
      </c>
      <c r="B1005" s="7" t="s">
        <v>1970</v>
      </c>
    </row>
    <row r="1006" spans="1:2" x14ac:dyDescent="0.2">
      <c r="A1006" s="7" t="s">
        <v>1971</v>
      </c>
      <c r="B1006" s="7" t="s">
        <v>1972</v>
      </c>
    </row>
    <row r="1007" spans="1:2" x14ac:dyDescent="0.2">
      <c r="A1007" s="7" t="s">
        <v>1973</v>
      </c>
      <c r="B1007" s="7" t="s">
        <v>1974</v>
      </c>
    </row>
    <row r="1008" spans="1:2" x14ac:dyDescent="0.2">
      <c r="A1008" s="7" t="s">
        <v>1975</v>
      </c>
      <c r="B1008" s="7" t="s">
        <v>1976</v>
      </c>
    </row>
    <row r="1009" spans="1:2" x14ac:dyDescent="0.2">
      <c r="A1009" s="7" t="s">
        <v>1977</v>
      </c>
      <c r="B1009" s="7" t="s">
        <v>1978</v>
      </c>
    </row>
    <row r="1010" spans="1:2" x14ac:dyDescent="0.2">
      <c r="A1010" s="7" t="s">
        <v>1979</v>
      </c>
      <c r="B1010" s="7" t="s">
        <v>1980</v>
      </c>
    </row>
    <row r="1011" spans="1:2" x14ac:dyDescent="0.2">
      <c r="A1011" s="7" t="s">
        <v>1981</v>
      </c>
      <c r="B1011" s="7" t="s">
        <v>1982</v>
      </c>
    </row>
    <row r="1012" spans="1:2" x14ac:dyDescent="0.2">
      <c r="A1012" s="7" t="s">
        <v>1983</v>
      </c>
      <c r="B1012" s="7" t="s">
        <v>1984</v>
      </c>
    </row>
    <row r="1013" spans="1:2" x14ac:dyDescent="0.2">
      <c r="A1013" s="7" t="s">
        <v>1985</v>
      </c>
      <c r="B1013" s="7" t="s">
        <v>1986</v>
      </c>
    </row>
    <row r="1014" spans="1:2" x14ac:dyDescent="0.2">
      <c r="A1014" s="7" t="s">
        <v>1987</v>
      </c>
      <c r="B1014" s="7" t="s">
        <v>1988</v>
      </c>
    </row>
    <row r="1015" spans="1:2" x14ac:dyDescent="0.2">
      <c r="A1015" s="7" t="s">
        <v>1989</v>
      </c>
      <c r="B1015" s="7" t="s">
        <v>1990</v>
      </c>
    </row>
    <row r="1016" spans="1:2" x14ac:dyDescent="0.2">
      <c r="A1016" s="7" t="s">
        <v>1991</v>
      </c>
      <c r="B1016" s="7" t="s">
        <v>1992</v>
      </c>
    </row>
    <row r="1017" spans="1:2" x14ac:dyDescent="0.2">
      <c r="A1017" s="7" t="s">
        <v>1993</v>
      </c>
      <c r="B1017" s="7" t="s">
        <v>1994</v>
      </c>
    </row>
    <row r="1018" spans="1:2" x14ac:dyDescent="0.2">
      <c r="A1018" s="7" t="s">
        <v>1995</v>
      </c>
      <c r="B1018" s="7" t="s">
        <v>1996</v>
      </c>
    </row>
    <row r="1019" spans="1:2" x14ac:dyDescent="0.2">
      <c r="A1019" s="7" t="s">
        <v>1997</v>
      </c>
      <c r="B1019" s="7" t="s">
        <v>1998</v>
      </c>
    </row>
    <row r="1020" spans="1:2" x14ac:dyDescent="0.2">
      <c r="A1020" s="7" t="s">
        <v>1999</v>
      </c>
      <c r="B1020" s="7" t="s">
        <v>2000</v>
      </c>
    </row>
    <row r="1021" spans="1:2" x14ac:dyDescent="0.2">
      <c r="A1021" s="7" t="s">
        <v>2001</v>
      </c>
      <c r="B1021" s="7" t="s">
        <v>2002</v>
      </c>
    </row>
    <row r="1022" spans="1:2" x14ac:dyDescent="0.2">
      <c r="A1022" s="7" t="s">
        <v>2003</v>
      </c>
      <c r="B1022" s="7" t="s">
        <v>2004</v>
      </c>
    </row>
    <row r="1023" spans="1:2" x14ac:dyDescent="0.2">
      <c r="A1023" s="7" t="s">
        <v>2005</v>
      </c>
      <c r="B1023" s="7" t="s">
        <v>2006</v>
      </c>
    </row>
    <row r="1024" spans="1:2" x14ac:dyDescent="0.2">
      <c r="A1024" s="7" t="s">
        <v>2007</v>
      </c>
      <c r="B1024" s="7" t="s">
        <v>2008</v>
      </c>
    </row>
    <row r="1025" spans="1:2" x14ac:dyDescent="0.2">
      <c r="A1025" s="7" t="s">
        <v>2009</v>
      </c>
      <c r="B1025" s="7" t="s">
        <v>2010</v>
      </c>
    </row>
    <row r="1026" spans="1:2" x14ac:dyDescent="0.2">
      <c r="A1026" s="7" t="s">
        <v>2011</v>
      </c>
      <c r="B1026" s="7" t="s">
        <v>2012</v>
      </c>
    </row>
    <row r="1027" spans="1:2" x14ac:dyDescent="0.2">
      <c r="A1027" s="7" t="s">
        <v>2013</v>
      </c>
      <c r="B1027" s="7" t="s">
        <v>2014</v>
      </c>
    </row>
    <row r="1028" spans="1:2" x14ac:dyDescent="0.2">
      <c r="A1028" s="7" t="s">
        <v>2015</v>
      </c>
      <c r="B1028" s="7" t="s">
        <v>2016</v>
      </c>
    </row>
    <row r="1029" spans="1:2" x14ac:dyDescent="0.2">
      <c r="A1029" s="7" t="s">
        <v>2017</v>
      </c>
      <c r="B1029" s="7" t="s">
        <v>2018</v>
      </c>
    </row>
    <row r="1030" spans="1:2" x14ac:dyDescent="0.2">
      <c r="A1030" s="7" t="s">
        <v>2019</v>
      </c>
      <c r="B1030" s="7" t="s">
        <v>2020</v>
      </c>
    </row>
    <row r="1031" spans="1:2" x14ac:dyDescent="0.2">
      <c r="A1031" s="7" t="s">
        <v>2021</v>
      </c>
      <c r="B1031" s="7" t="s">
        <v>2022</v>
      </c>
    </row>
    <row r="1032" spans="1:2" x14ac:dyDescent="0.2">
      <c r="A1032" s="7" t="s">
        <v>2023</v>
      </c>
      <c r="B1032" s="7" t="s">
        <v>2024</v>
      </c>
    </row>
    <row r="1033" spans="1:2" x14ac:dyDescent="0.2">
      <c r="A1033" s="7" t="s">
        <v>2025</v>
      </c>
      <c r="B1033" s="7" t="s">
        <v>2026</v>
      </c>
    </row>
    <row r="1034" spans="1:2" x14ac:dyDescent="0.2">
      <c r="A1034" s="7" t="s">
        <v>2027</v>
      </c>
      <c r="B1034" s="7" t="s">
        <v>2028</v>
      </c>
    </row>
    <row r="1035" spans="1:2" x14ac:dyDescent="0.2">
      <c r="A1035" s="7" t="s">
        <v>2029</v>
      </c>
      <c r="B1035" s="7" t="s">
        <v>2030</v>
      </c>
    </row>
    <row r="1036" spans="1:2" x14ac:dyDescent="0.2">
      <c r="A1036" s="7" t="s">
        <v>2031</v>
      </c>
      <c r="B1036" s="7" t="s">
        <v>2032</v>
      </c>
    </row>
    <row r="1037" spans="1:2" x14ac:dyDescent="0.2">
      <c r="A1037" s="7" t="s">
        <v>2033</v>
      </c>
      <c r="B1037" s="7" t="s">
        <v>2034</v>
      </c>
    </row>
    <row r="1038" spans="1:2" x14ac:dyDescent="0.2">
      <c r="A1038" s="7" t="s">
        <v>2035</v>
      </c>
      <c r="B1038" s="7" t="s">
        <v>2036</v>
      </c>
    </row>
    <row r="1039" spans="1:2" x14ac:dyDescent="0.2">
      <c r="A1039" s="7" t="s">
        <v>2037</v>
      </c>
      <c r="B1039" s="7" t="s">
        <v>2038</v>
      </c>
    </row>
    <row r="1040" spans="1:2" x14ac:dyDescent="0.2">
      <c r="A1040" s="7" t="s">
        <v>2039</v>
      </c>
      <c r="B1040" s="7" t="s">
        <v>2040</v>
      </c>
    </row>
    <row r="1041" spans="1:2" x14ac:dyDescent="0.2">
      <c r="A1041" s="7" t="s">
        <v>2041</v>
      </c>
      <c r="B1041" s="7" t="s">
        <v>2042</v>
      </c>
    </row>
    <row r="1042" spans="1:2" x14ac:dyDescent="0.2">
      <c r="A1042" s="7" t="s">
        <v>2043</v>
      </c>
      <c r="B1042" s="7" t="s">
        <v>2044</v>
      </c>
    </row>
    <row r="1043" spans="1:2" x14ac:dyDescent="0.2">
      <c r="A1043" s="7" t="s">
        <v>2045</v>
      </c>
      <c r="B1043" s="7" t="s">
        <v>2046</v>
      </c>
    </row>
    <row r="1044" spans="1:2" x14ac:dyDescent="0.2">
      <c r="A1044" s="7" t="s">
        <v>2047</v>
      </c>
      <c r="B1044" s="7" t="s">
        <v>2048</v>
      </c>
    </row>
    <row r="1045" spans="1:2" x14ac:dyDescent="0.2">
      <c r="A1045" s="7" t="s">
        <v>2049</v>
      </c>
      <c r="B1045" s="7" t="s">
        <v>4684</v>
      </c>
    </row>
    <row r="1046" spans="1:2" x14ac:dyDescent="0.2">
      <c r="A1046" s="7" t="s">
        <v>4685</v>
      </c>
      <c r="B1046" s="7" t="s">
        <v>905</v>
      </c>
    </row>
    <row r="1047" spans="1:2" x14ac:dyDescent="0.2">
      <c r="A1047" s="7" t="s">
        <v>906</v>
      </c>
      <c r="B1047" s="7" t="s">
        <v>907</v>
      </c>
    </row>
    <row r="1048" spans="1:2" x14ac:dyDescent="0.2">
      <c r="A1048" s="7" t="s">
        <v>908</v>
      </c>
      <c r="B1048" s="7" t="s">
        <v>909</v>
      </c>
    </row>
    <row r="1049" spans="1:2" x14ac:dyDescent="0.2">
      <c r="A1049" s="7" t="s">
        <v>910</v>
      </c>
      <c r="B1049" s="7" t="s">
        <v>911</v>
      </c>
    </row>
    <row r="1050" spans="1:2" x14ac:dyDescent="0.2">
      <c r="A1050" s="7" t="s">
        <v>912</v>
      </c>
      <c r="B1050" s="7" t="s">
        <v>913</v>
      </c>
    </row>
    <row r="1051" spans="1:2" x14ac:dyDescent="0.2">
      <c r="A1051" s="7" t="s">
        <v>914</v>
      </c>
      <c r="B1051" s="7" t="s">
        <v>915</v>
      </c>
    </row>
    <row r="1052" spans="1:2" x14ac:dyDescent="0.2">
      <c r="A1052" s="7" t="s">
        <v>916</v>
      </c>
      <c r="B1052" s="7" t="s">
        <v>917</v>
      </c>
    </row>
    <row r="1053" spans="1:2" x14ac:dyDescent="0.2">
      <c r="A1053" s="7" t="s">
        <v>918</v>
      </c>
      <c r="B1053" s="7" t="s">
        <v>919</v>
      </c>
    </row>
    <row r="1054" spans="1:2" x14ac:dyDescent="0.2">
      <c r="A1054" s="7" t="s">
        <v>920</v>
      </c>
      <c r="B1054" s="7" t="s">
        <v>921</v>
      </c>
    </row>
    <row r="1055" spans="1:2" x14ac:dyDescent="0.2">
      <c r="A1055" s="7" t="s">
        <v>922</v>
      </c>
      <c r="B1055" s="7" t="s">
        <v>923</v>
      </c>
    </row>
    <row r="1056" spans="1:2" x14ac:dyDescent="0.2">
      <c r="A1056" s="7" t="s">
        <v>924</v>
      </c>
      <c r="B1056" s="7" t="s">
        <v>925</v>
      </c>
    </row>
    <row r="1057" spans="1:2" x14ac:dyDescent="0.2">
      <c r="A1057" s="7" t="s">
        <v>926</v>
      </c>
      <c r="B1057" s="7" t="s">
        <v>927</v>
      </c>
    </row>
    <row r="1058" spans="1:2" x14ac:dyDescent="0.2">
      <c r="A1058" s="7" t="s">
        <v>928</v>
      </c>
      <c r="B1058" s="7" t="s">
        <v>929</v>
      </c>
    </row>
    <row r="1059" spans="1:2" x14ac:dyDescent="0.2">
      <c r="A1059" s="7" t="s">
        <v>930</v>
      </c>
      <c r="B1059" s="7" t="s">
        <v>931</v>
      </c>
    </row>
    <row r="1060" spans="1:2" x14ac:dyDescent="0.2">
      <c r="A1060" s="7" t="s">
        <v>932</v>
      </c>
      <c r="B1060" s="7" t="s">
        <v>933</v>
      </c>
    </row>
    <row r="1061" spans="1:2" x14ac:dyDescent="0.2">
      <c r="A1061" s="7" t="s">
        <v>934</v>
      </c>
      <c r="B1061" s="7" t="s">
        <v>935</v>
      </c>
    </row>
    <row r="1062" spans="1:2" x14ac:dyDescent="0.2">
      <c r="A1062" s="7" t="s">
        <v>936</v>
      </c>
      <c r="B1062" s="7" t="s">
        <v>937</v>
      </c>
    </row>
    <row r="1063" spans="1:2" x14ac:dyDescent="0.2">
      <c r="A1063" s="7" t="s">
        <v>938</v>
      </c>
      <c r="B1063" s="7" t="s">
        <v>939</v>
      </c>
    </row>
    <row r="1064" spans="1:2" x14ac:dyDescent="0.2">
      <c r="A1064" s="7" t="s">
        <v>940</v>
      </c>
      <c r="B1064" s="7" t="s">
        <v>941</v>
      </c>
    </row>
    <row r="1065" spans="1:2" x14ac:dyDescent="0.2">
      <c r="A1065" s="7" t="s">
        <v>942</v>
      </c>
      <c r="B1065" s="7" t="s">
        <v>943</v>
      </c>
    </row>
    <row r="1066" spans="1:2" x14ac:dyDescent="0.2">
      <c r="A1066" s="7" t="s">
        <v>944</v>
      </c>
      <c r="B1066" s="7" t="s">
        <v>945</v>
      </c>
    </row>
    <row r="1067" spans="1:2" x14ac:dyDescent="0.2">
      <c r="A1067" s="7" t="s">
        <v>946</v>
      </c>
      <c r="B1067" s="7" t="s">
        <v>947</v>
      </c>
    </row>
    <row r="1068" spans="1:2" x14ac:dyDescent="0.2">
      <c r="A1068" s="7" t="s">
        <v>948</v>
      </c>
      <c r="B1068" s="7" t="s">
        <v>949</v>
      </c>
    </row>
    <row r="1069" spans="1:2" x14ac:dyDescent="0.2">
      <c r="A1069" s="7" t="s">
        <v>950</v>
      </c>
      <c r="B1069" s="7" t="s">
        <v>951</v>
      </c>
    </row>
    <row r="1070" spans="1:2" x14ac:dyDescent="0.2">
      <c r="A1070" s="7" t="s">
        <v>952</v>
      </c>
      <c r="B1070" s="7" t="s">
        <v>953</v>
      </c>
    </row>
    <row r="1071" spans="1:2" x14ac:dyDescent="0.2">
      <c r="A1071" s="7" t="s">
        <v>818</v>
      </c>
      <c r="B1071" s="7" t="s">
        <v>819</v>
      </c>
    </row>
    <row r="1072" spans="1:2" x14ac:dyDescent="0.2">
      <c r="A1072" s="7" t="s">
        <v>820</v>
      </c>
      <c r="B1072" s="7" t="s">
        <v>821</v>
      </c>
    </row>
    <row r="1073" spans="1:2" x14ac:dyDescent="0.2">
      <c r="A1073" s="7" t="s">
        <v>822</v>
      </c>
      <c r="B1073" s="7" t="s">
        <v>823</v>
      </c>
    </row>
    <row r="1074" spans="1:2" x14ac:dyDescent="0.2">
      <c r="A1074" s="7" t="s">
        <v>824</v>
      </c>
      <c r="B1074" s="7" t="s">
        <v>825</v>
      </c>
    </row>
    <row r="1075" spans="1:2" x14ac:dyDescent="0.2">
      <c r="A1075" s="7" t="s">
        <v>826</v>
      </c>
      <c r="B1075" s="7" t="s">
        <v>827</v>
      </c>
    </row>
    <row r="1076" spans="1:2" x14ac:dyDescent="0.2">
      <c r="A1076" s="7" t="s">
        <v>828</v>
      </c>
      <c r="B1076" s="7" t="s">
        <v>829</v>
      </c>
    </row>
    <row r="1077" spans="1:2" x14ac:dyDescent="0.2">
      <c r="A1077" s="7" t="s">
        <v>830</v>
      </c>
      <c r="B1077" s="7" t="s">
        <v>831</v>
      </c>
    </row>
    <row r="1078" spans="1:2" x14ac:dyDescent="0.2">
      <c r="A1078" s="7" t="s">
        <v>832</v>
      </c>
      <c r="B1078" s="7" t="s">
        <v>833</v>
      </c>
    </row>
    <row r="1079" spans="1:2" x14ac:dyDescent="0.2">
      <c r="A1079" s="7" t="s">
        <v>834</v>
      </c>
      <c r="B1079" s="7" t="s">
        <v>835</v>
      </c>
    </row>
    <row r="1080" spans="1:2" x14ac:dyDescent="0.2">
      <c r="A1080" s="7" t="s">
        <v>836</v>
      </c>
      <c r="B1080" s="7" t="s">
        <v>837</v>
      </c>
    </row>
    <row r="1081" spans="1:2" x14ac:dyDescent="0.2">
      <c r="A1081" s="7" t="s">
        <v>838</v>
      </c>
      <c r="B1081" s="7" t="s">
        <v>839</v>
      </c>
    </row>
    <row r="1082" spans="1:2" x14ac:dyDescent="0.2">
      <c r="A1082" s="7" t="s">
        <v>840</v>
      </c>
      <c r="B1082" s="7" t="s">
        <v>841</v>
      </c>
    </row>
    <row r="1083" spans="1:2" x14ac:dyDescent="0.2">
      <c r="A1083" s="7" t="s">
        <v>842</v>
      </c>
      <c r="B1083" s="7" t="s">
        <v>843</v>
      </c>
    </row>
    <row r="1084" spans="1:2" x14ac:dyDescent="0.2">
      <c r="A1084" s="7" t="s">
        <v>844</v>
      </c>
      <c r="B1084" s="7" t="s">
        <v>845</v>
      </c>
    </row>
    <row r="1085" spans="1:2" x14ac:dyDescent="0.2">
      <c r="A1085" s="7" t="s">
        <v>846</v>
      </c>
      <c r="B1085" s="7" t="s">
        <v>847</v>
      </c>
    </row>
    <row r="1086" spans="1:2" x14ac:dyDescent="0.2">
      <c r="A1086" s="7" t="s">
        <v>848</v>
      </c>
      <c r="B1086" s="7" t="s">
        <v>849</v>
      </c>
    </row>
    <row r="1087" spans="1:2" x14ac:dyDescent="0.2">
      <c r="A1087" s="7" t="s">
        <v>850</v>
      </c>
      <c r="B1087" s="7" t="s">
        <v>851</v>
      </c>
    </row>
    <row r="1088" spans="1:2" x14ac:dyDescent="0.2">
      <c r="A1088" s="7" t="s">
        <v>852</v>
      </c>
      <c r="B1088" s="7" t="s">
        <v>2079</v>
      </c>
    </row>
    <row r="1089" spans="1:2" x14ac:dyDescent="0.2">
      <c r="A1089" s="7" t="s">
        <v>2080</v>
      </c>
      <c r="B1089" s="7" t="s">
        <v>2081</v>
      </c>
    </row>
    <row r="1090" spans="1:2" x14ac:dyDescent="0.2">
      <c r="A1090" s="7" t="s">
        <v>2082</v>
      </c>
      <c r="B1090" s="7" t="s">
        <v>2083</v>
      </c>
    </row>
    <row r="1091" spans="1:2" x14ac:dyDescent="0.2">
      <c r="A1091" s="7" t="s">
        <v>2084</v>
      </c>
      <c r="B1091" s="7" t="s">
        <v>2085</v>
      </c>
    </row>
    <row r="1092" spans="1:2" x14ac:dyDescent="0.2">
      <c r="A1092" s="7" t="s">
        <v>2086</v>
      </c>
      <c r="B1092" s="7" t="s">
        <v>2087</v>
      </c>
    </row>
    <row r="1093" spans="1:2" x14ac:dyDescent="0.2">
      <c r="A1093" s="7" t="s">
        <v>2088</v>
      </c>
      <c r="B1093" s="7" t="s">
        <v>2089</v>
      </c>
    </row>
    <row r="1094" spans="1:2" x14ac:dyDescent="0.2">
      <c r="A1094" s="7" t="s">
        <v>2090</v>
      </c>
      <c r="B1094" s="7" t="s">
        <v>2091</v>
      </c>
    </row>
    <row r="1095" spans="1:2" x14ac:dyDescent="0.2">
      <c r="A1095" s="7" t="s">
        <v>2092</v>
      </c>
      <c r="B1095" s="7" t="s">
        <v>2093</v>
      </c>
    </row>
    <row r="1096" spans="1:2" x14ac:dyDescent="0.2">
      <c r="A1096" s="7" t="s">
        <v>2094</v>
      </c>
      <c r="B1096" s="7" t="s">
        <v>2095</v>
      </c>
    </row>
    <row r="1097" spans="1:2" x14ac:dyDescent="0.2">
      <c r="A1097" s="7" t="s">
        <v>2096</v>
      </c>
      <c r="B1097" s="7" t="s">
        <v>2097</v>
      </c>
    </row>
    <row r="1098" spans="1:2" x14ac:dyDescent="0.2">
      <c r="A1098" s="7" t="s">
        <v>2098</v>
      </c>
      <c r="B1098" s="7" t="s">
        <v>2099</v>
      </c>
    </row>
    <row r="1099" spans="1:2" x14ac:dyDescent="0.2">
      <c r="A1099" s="7" t="s">
        <v>2100</v>
      </c>
      <c r="B1099" s="7" t="s">
        <v>3384</v>
      </c>
    </row>
    <row r="1100" spans="1:2" x14ac:dyDescent="0.2">
      <c r="A1100" s="7" t="s">
        <v>3385</v>
      </c>
      <c r="B1100" s="7" t="s">
        <v>3386</v>
      </c>
    </row>
    <row r="1101" spans="1:2" x14ac:dyDescent="0.2">
      <c r="A1101" s="7" t="s">
        <v>3387</v>
      </c>
      <c r="B1101" s="7" t="s">
        <v>3388</v>
      </c>
    </row>
    <row r="1102" spans="1:2" x14ac:dyDescent="0.2">
      <c r="A1102" s="7" t="s">
        <v>3389</v>
      </c>
      <c r="B1102" s="7" t="s">
        <v>3390</v>
      </c>
    </row>
    <row r="1103" spans="1:2" x14ac:dyDescent="0.2">
      <c r="A1103" s="7" t="s">
        <v>3391</v>
      </c>
      <c r="B1103" s="7" t="s">
        <v>3392</v>
      </c>
    </row>
    <row r="1104" spans="1:2" x14ac:dyDescent="0.2">
      <c r="A1104" s="7" t="s">
        <v>3393</v>
      </c>
      <c r="B1104" s="7" t="s">
        <v>3394</v>
      </c>
    </row>
    <row r="1105" spans="1:2" x14ac:dyDescent="0.2">
      <c r="A1105" s="7" t="s">
        <v>3395</v>
      </c>
      <c r="B1105" s="7" t="s">
        <v>3396</v>
      </c>
    </row>
    <row r="1106" spans="1:2" x14ac:dyDescent="0.2">
      <c r="A1106" s="7" t="s">
        <v>3397</v>
      </c>
      <c r="B1106" s="7" t="s">
        <v>3398</v>
      </c>
    </row>
    <row r="1107" spans="1:2" x14ac:dyDescent="0.2">
      <c r="A1107" s="7" t="s">
        <v>3399</v>
      </c>
      <c r="B1107" s="7" t="s">
        <v>1673</v>
      </c>
    </row>
    <row r="1108" spans="1:2" x14ac:dyDescent="0.2">
      <c r="A1108" s="7" t="s">
        <v>1674</v>
      </c>
      <c r="B1108" s="7" t="s">
        <v>1675</v>
      </c>
    </row>
    <row r="1109" spans="1:2" x14ac:dyDescent="0.2">
      <c r="A1109" s="7" t="s">
        <v>1676</v>
      </c>
      <c r="B1109" s="7" t="s">
        <v>1677</v>
      </c>
    </row>
    <row r="1110" spans="1:2" x14ac:dyDescent="0.2">
      <c r="A1110" s="7" t="s">
        <v>1678</v>
      </c>
      <c r="B1110" s="7" t="s">
        <v>1679</v>
      </c>
    </row>
    <row r="1111" spans="1:2" x14ac:dyDescent="0.2">
      <c r="A1111" s="7" t="s">
        <v>1680</v>
      </c>
      <c r="B1111" s="7" t="s">
        <v>1681</v>
      </c>
    </row>
    <row r="1112" spans="1:2" x14ac:dyDescent="0.2">
      <c r="A1112" s="7" t="s">
        <v>1682</v>
      </c>
      <c r="B1112" s="7" t="s">
        <v>1683</v>
      </c>
    </row>
    <row r="1113" spans="1:2" x14ac:dyDescent="0.2">
      <c r="A1113" s="7" t="s">
        <v>1684</v>
      </c>
      <c r="B1113" s="7" t="s">
        <v>1685</v>
      </c>
    </row>
    <row r="1114" spans="1:2" x14ac:dyDescent="0.2">
      <c r="A1114" s="7" t="s">
        <v>1686</v>
      </c>
      <c r="B1114" s="7" t="s">
        <v>1687</v>
      </c>
    </row>
    <row r="1115" spans="1:2" x14ac:dyDescent="0.2">
      <c r="A1115" s="7" t="s">
        <v>1688</v>
      </c>
      <c r="B1115" s="7" t="s">
        <v>1689</v>
      </c>
    </row>
    <row r="1116" spans="1:2" x14ac:dyDescent="0.2">
      <c r="A1116" s="7" t="s">
        <v>1690</v>
      </c>
      <c r="B1116" s="7" t="s">
        <v>1691</v>
      </c>
    </row>
    <row r="1117" spans="1:2" x14ac:dyDescent="0.2">
      <c r="A1117" s="7" t="s">
        <v>1692</v>
      </c>
      <c r="B1117" s="7" t="s">
        <v>1693</v>
      </c>
    </row>
    <row r="1118" spans="1:2" x14ac:dyDescent="0.2">
      <c r="A1118" s="7" t="s">
        <v>1694</v>
      </c>
      <c r="B1118" s="7" t="s">
        <v>1695</v>
      </c>
    </row>
    <row r="1119" spans="1:2" x14ac:dyDescent="0.2">
      <c r="A1119" s="7" t="s">
        <v>1696</v>
      </c>
      <c r="B1119" s="7" t="s">
        <v>1697</v>
      </c>
    </row>
    <row r="1120" spans="1:2" x14ac:dyDescent="0.2">
      <c r="A1120" s="7" t="s">
        <v>1698</v>
      </c>
      <c r="B1120" s="7" t="s">
        <v>1699</v>
      </c>
    </row>
    <row r="1121" spans="1:2" x14ac:dyDescent="0.2">
      <c r="A1121" s="7" t="s">
        <v>1700</v>
      </c>
      <c r="B1121" s="7" t="s">
        <v>1701</v>
      </c>
    </row>
    <row r="1122" spans="1:2" x14ac:dyDescent="0.2">
      <c r="A1122" s="7" t="s">
        <v>1702</v>
      </c>
      <c r="B1122" s="7" t="s">
        <v>1703</v>
      </c>
    </row>
    <row r="1123" spans="1:2" x14ac:dyDescent="0.2">
      <c r="A1123" s="7" t="s">
        <v>1704</v>
      </c>
      <c r="B1123" s="7" t="s">
        <v>1705</v>
      </c>
    </row>
    <row r="1124" spans="1:2" x14ac:dyDescent="0.2">
      <c r="A1124" s="7" t="s">
        <v>1706</v>
      </c>
      <c r="B1124" s="7" t="s">
        <v>1707</v>
      </c>
    </row>
    <row r="1125" spans="1:2" x14ac:dyDescent="0.2">
      <c r="A1125" s="7" t="s">
        <v>1708</v>
      </c>
      <c r="B1125" s="7" t="s">
        <v>1709</v>
      </c>
    </row>
    <row r="1126" spans="1:2" x14ac:dyDescent="0.2">
      <c r="A1126" s="7" t="s">
        <v>1710</v>
      </c>
      <c r="B1126" s="7" t="s">
        <v>1711</v>
      </c>
    </row>
    <row r="1127" spans="1:2" x14ac:dyDescent="0.2">
      <c r="A1127" s="7" t="s">
        <v>1712</v>
      </c>
      <c r="B1127" s="7" t="s">
        <v>1713</v>
      </c>
    </row>
    <row r="1128" spans="1:2" x14ac:dyDescent="0.2">
      <c r="A1128" s="7" t="s">
        <v>1714</v>
      </c>
      <c r="B1128" s="7" t="s">
        <v>1715</v>
      </c>
    </row>
    <row r="1129" spans="1:2" x14ac:dyDescent="0.2">
      <c r="A1129" s="7" t="s">
        <v>1716</v>
      </c>
      <c r="B1129" s="7" t="s">
        <v>1717</v>
      </c>
    </row>
    <row r="1130" spans="1:2" x14ac:dyDescent="0.2">
      <c r="A1130" s="7" t="s">
        <v>1718</v>
      </c>
      <c r="B1130" s="7" t="s">
        <v>1719</v>
      </c>
    </row>
    <row r="1131" spans="1:2" x14ac:dyDescent="0.2">
      <c r="A1131" s="7" t="s">
        <v>1720</v>
      </c>
      <c r="B1131" s="7" t="s">
        <v>1721</v>
      </c>
    </row>
    <row r="1132" spans="1:2" x14ac:dyDescent="0.2">
      <c r="A1132" s="7" t="s">
        <v>1722</v>
      </c>
      <c r="B1132" s="7" t="s">
        <v>1723</v>
      </c>
    </row>
    <row r="1133" spans="1:2" x14ac:dyDescent="0.2">
      <c r="A1133" s="7" t="s">
        <v>1724</v>
      </c>
      <c r="B1133" s="7" t="s">
        <v>1725</v>
      </c>
    </row>
    <row r="1134" spans="1:2" x14ac:dyDescent="0.2">
      <c r="A1134" s="7" t="s">
        <v>1726</v>
      </c>
      <c r="B1134" s="7" t="s">
        <v>1727</v>
      </c>
    </row>
    <row r="1135" spans="1:2" x14ac:dyDescent="0.2">
      <c r="A1135" s="7" t="s">
        <v>1728</v>
      </c>
      <c r="B1135" s="7" t="s">
        <v>1729</v>
      </c>
    </row>
    <row r="1136" spans="1:2" x14ac:dyDescent="0.2">
      <c r="A1136" s="7" t="s">
        <v>1730</v>
      </c>
      <c r="B1136" s="7" t="s">
        <v>1731</v>
      </c>
    </row>
    <row r="1137" spans="1:2" x14ac:dyDescent="0.2">
      <c r="A1137" s="7" t="s">
        <v>1732</v>
      </c>
      <c r="B1137" s="7" t="s">
        <v>1733</v>
      </c>
    </row>
    <row r="1138" spans="1:2" x14ac:dyDescent="0.2">
      <c r="A1138" s="7" t="s">
        <v>1734</v>
      </c>
      <c r="B1138" s="7" t="s">
        <v>1735</v>
      </c>
    </row>
    <row r="1139" spans="1:2" x14ac:dyDescent="0.2">
      <c r="A1139" s="7" t="s">
        <v>1736</v>
      </c>
      <c r="B1139" s="7" t="s">
        <v>1737</v>
      </c>
    </row>
    <row r="1140" spans="1:2" x14ac:dyDescent="0.2">
      <c r="A1140" s="7" t="s">
        <v>1738</v>
      </c>
      <c r="B1140" s="7" t="s">
        <v>1739</v>
      </c>
    </row>
    <row r="1141" spans="1:2" x14ac:dyDescent="0.2">
      <c r="A1141" s="7" t="s">
        <v>1740</v>
      </c>
      <c r="B1141" s="7" t="s">
        <v>1741</v>
      </c>
    </row>
    <row r="1142" spans="1:2" x14ac:dyDescent="0.2">
      <c r="A1142" s="7" t="s">
        <v>1742</v>
      </c>
      <c r="B1142" s="7" t="s">
        <v>1743</v>
      </c>
    </row>
    <row r="1143" spans="1:2" x14ac:dyDescent="0.2">
      <c r="A1143" s="7" t="s">
        <v>1744</v>
      </c>
      <c r="B1143" s="7" t="s">
        <v>1745</v>
      </c>
    </row>
    <row r="1144" spans="1:2" x14ac:dyDescent="0.2">
      <c r="A1144" s="7" t="s">
        <v>1746</v>
      </c>
      <c r="B1144" s="7" t="s">
        <v>1747</v>
      </c>
    </row>
    <row r="1145" spans="1:2" x14ac:dyDescent="0.2">
      <c r="A1145" s="7" t="s">
        <v>1748</v>
      </c>
      <c r="B1145" s="7" t="s">
        <v>1749</v>
      </c>
    </row>
    <row r="1146" spans="1:2" x14ac:dyDescent="0.2">
      <c r="A1146" s="7" t="s">
        <v>1750</v>
      </c>
      <c r="B1146" s="7" t="s">
        <v>3407</v>
      </c>
    </row>
    <row r="1147" spans="1:2" x14ac:dyDescent="0.2">
      <c r="A1147" s="7" t="s">
        <v>3408</v>
      </c>
      <c r="B1147" s="7" t="s">
        <v>3409</v>
      </c>
    </row>
    <row r="1148" spans="1:2" x14ac:dyDescent="0.2">
      <c r="A1148" s="7" t="s">
        <v>3410</v>
      </c>
      <c r="B1148" s="7" t="s">
        <v>3411</v>
      </c>
    </row>
    <row r="1149" spans="1:2" x14ac:dyDescent="0.2">
      <c r="A1149" s="7" t="s">
        <v>3412</v>
      </c>
      <c r="B1149" s="7" t="s">
        <v>3413</v>
      </c>
    </row>
    <row r="1150" spans="1:2" x14ac:dyDescent="0.2">
      <c r="A1150" s="7" t="s">
        <v>3414</v>
      </c>
      <c r="B1150" s="7" t="s">
        <v>3415</v>
      </c>
    </row>
    <row r="1151" spans="1:2" x14ac:dyDescent="0.2">
      <c r="A1151" s="7" t="s">
        <v>3416</v>
      </c>
      <c r="B1151" s="7" t="s">
        <v>3417</v>
      </c>
    </row>
    <row r="1152" spans="1:2" x14ac:dyDescent="0.2">
      <c r="A1152" s="7" t="s">
        <v>3418</v>
      </c>
      <c r="B1152" s="7" t="s">
        <v>3419</v>
      </c>
    </row>
    <row r="1153" spans="1:2" x14ac:dyDescent="0.2">
      <c r="A1153" s="7" t="s">
        <v>3420</v>
      </c>
      <c r="B1153" s="7" t="s">
        <v>3421</v>
      </c>
    </row>
    <row r="1154" spans="1:2" x14ac:dyDescent="0.2">
      <c r="A1154" s="7" t="s">
        <v>3422</v>
      </c>
      <c r="B1154" s="7" t="s">
        <v>3423</v>
      </c>
    </row>
    <row r="1155" spans="1:2" x14ac:dyDescent="0.2">
      <c r="A1155" s="7" t="s">
        <v>3424</v>
      </c>
      <c r="B1155" s="7" t="s">
        <v>3425</v>
      </c>
    </row>
    <row r="1156" spans="1:2" x14ac:dyDescent="0.2">
      <c r="A1156" s="7" t="s">
        <v>3426</v>
      </c>
      <c r="B1156" s="7" t="s">
        <v>3427</v>
      </c>
    </row>
    <row r="1157" spans="1:2" x14ac:dyDescent="0.2">
      <c r="A1157" s="7" t="s">
        <v>3428</v>
      </c>
      <c r="B1157" s="7" t="s">
        <v>1819</v>
      </c>
    </row>
    <row r="1158" spans="1:2" x14ac:dyDescent="0.2">
      <c r="A1158" s="7" t="s">
        <v>1820</v>
      </c>
      <c r="B1158" s="7" t="s">
        <v>1821</v>
      </c>
    </row>
    <row r="1159" spans="1:2" x14ac:dyDescent="0.2">
      <c r="A1159" s="7" t="s">
        <v>1822</v>
      </c>
      <c r="B1159" s="7" t="s">
        <v>1823</v>
      </c>
    </row>
    <row r="1160" spans="1:2" x14ac:dyDescent="0.2">
      <c r="A1160" s="7" t="s">
        <v>1824</v>
      </c>
      <c r="B1160" s="7" t="s">
        <v>1825</v>
      </c>
    </row>
    <row r="1161" spans="1:2" x14ac:dyDescent="0.2">
      <c r="A1161" s="7" t="s">
        <v>1826</v>
      </c>
      <c r="B1161" s="7" t="s">
        <v>1827</v>
      </c>
    </row>
    <row r="1162" spans="1:2" x14ac:dyDescent="0.2">
      <c r="A1162" s="7" t="s">
        <v>1828</v>
      </c>
      <c r="B1162" s="7" t="s">
        <v>1829</v>
      </c>
    </row>
    <row r="1163" spans="1:2" x14ac:dyDescent="0.2">
      <c r="A1163" s="7" t="s">
        <v>1830</v>
      </c>
      <c r="B1163" s="7" t="s">
        <v>1831</v>
      </c>
    </row>
    <row r="1164" spans="1:2" x14ac:dyDescent="0.2">
      <c r="A1164" s="7" t="s">
        <v>1832</v>
      </c>
      <c r="B1164" s="7" t="s">
        <v>642</v>
      </c>
    </row>
    <row r="1165" spans="1:2" x14ac:dyDescent="0.2">
      <c r="A1165" s="7" t="s">
        <v>643</v>
      </c>
      <c r="B1165" s="7" t="s">
        <v>644</v>
      </c>
    </row>
    <row r="1166" spans="1:2" x14ac:dyDescent="0.2">
      <c r="A1166" s="7" t="s">
        <v>645</v>
      </c>
      <c r="B1166" s="7" t="s">
        <v>646</v>
      </c>
    </row>
    <row r="1167" spans="1:2" x14ac:dyDescent="0.2">
      <c r="A1167" s="7" t="s">
        <v>647</v>
      </c>
      <c r="B1167" s="7" t="s">
        <v>648</v>
      </c>
    </row>
    <row r="1168" spans="1:2" x14ac:dyDescent="0.2">
      <c r="A1168" s="7" t="s">
        <v>649</v>
      </c>
      <c r="B1168" s="7" t="s">
        <v>650</v>
      </c>
    </row>
    <row r="1169" spans="1:2" x14ac:dyDescent="0.2">
      <c r="A1169" s="7" t="s">
        <v>651</v>
      </c>
      <c r="B1169" s="7" t="s">
        <v>652</v>
      </c>
    </row>
    <row r="1170" spans="1:2" x14ac:dyDescent="0.2">
      <c r="A1170" s="7" t="s">
        <v>653</v>
      </c>
      <c r="B1170" s="7" t="s">
        <v>654</v>
      </c>
    </row>
    <row r="1171" spans="1:2" x14ac:dyDescent="0.2">
      <c r="A1171" s="7" t="s">
        <v>655</v>
      </c>
      <c r="B1171" s="7" t="s">
        <v>656</v>
      </c>
    </row>
    <row r="1172" spans="1:2" x14ac:dyDescent="0.2">
      <c r="A1172" s="7" t="s">
        <v>657</v>
      </c>
      <c r="B1172" s="7" t="s">
        <v>658</v>
      </c>
    </row>
    <row r="1173" spans="1:2" x14ac:dyDescent="0.2">
      <c r="A1173" s="7" t="s">
        <v>659</v>
      </c>
      <c r="B1173" s="7" t="s">
        <v>660</v>
      </c>
    </row>
    <row r="1174" spans="1:2" x14ac:dyDescent="0.2">
      <c r="A1174" s="7" t="s">
        <v>661</v>
      </c>
      <c r="B1174" s="7" t="s">
        <v>662</v>
      </c>
    </row>
    <row r="1175" spans="1:2" x14ac:dyDescent="0.2">
      <c r="A1175" s="7" t="s">
        <v>663</v>
      </c>
      <c r="B1175" s="7" t="s">
        <v>664</v>
      </c>
    </row>
    <row r="1176" spans="1:2" x14ac:dyDescent="0.2">
      <c r="A1176" s="7" t="s">
        <v>665</v>
      </c>
      <c r="B1176" s="7" t="s">
        <v>666</v>
      </c>
    </row>
    <row r="1177" spans="1:2" x14ac:dyDescent="0.2">
      <c r="A1177" s="7" t="s">
        <v>667</v>
      </c>
      <c r="B1177" s="7" t="s">
        <v>668</v>
      </c>
    </row>
    <row r="1178" spans="1:2" x14ac:dyDescent="0.2">
      <c r="A1178" s="7" t="s">
        <v>669</v>
      </c>
      <c r="B1178" s="7" t="s">
        <v>670</v>
      </c>
    </row>
    <row r="1179" spans="1:2" x14ac:dyDescent="0.2">
      <c r="A1179" s="7" t="s">
        <v>671</v>
      </c>
      <c r="B1179" s="7" t="s">
        <v>672</v>
      </c>
    </row>
    <row r="1180" spans="1:2" x14ac:dyDescent="0.2">
      <c r="A1180" s="7" t="s">
        <v>673</v>
      </c>
      <c r="B1180" s="7" t="s">
        <v>674</v>
      </c>
    </row>
    <row r="1181" spans="1:2" x14ac:dyDescent="0.2">
      <c r="A1181" s="7" t="s">
        <v>675</v>
      </c>
      <c r="B1181" s="7" t="s">
        <v>676</v>
      </c>
    </row>
    <row r="1182" spans="1:2" x14ac:dyDescent="0.2">
      <c r="A1182" s="7" t="s">
        <v>677</v>
      </c>
      <c r="B1182" s="7" t="s">
        <v>678</v>
      </c>
    </row>
    <row r="1183" spans="1:2" x14ac:dyDescent="0.2">
      <c r="A1183" s="7" t="s">
        <v>679</v>
      </c>
      <c r="B1183" s="7" t="s">
        <v>680</v>
      </c>
    </row>
    <row r="1184" spans="1:2" x14ac:dyDescent="0.2">
      <c r="A1184" s="7" t="s">
        <v>681</v>
      </c>
      <c r="B1184" s="7" t="s">
        <v>682</v>
      </c>
    </row>
    <row r="1185" spans="1:2" x14ac:dyDescent="0.2">
      <c r="A1185" s="7" t="s">
        <v>683</v>
      </c>
      <c r="B1185" s="7" t="s">
        <v>684</v>
      </c>
    </row>
    <row r="1186" spans="1:2" x14ac:dyDescent="0.2">
      <c r="A1186" s="7" t="s">
        <v>685</v>
      </c>
      <c r="B1186" s="7" t="s">
        <v>686</v>
      </c>
    </row>
    <row r="1187" spans="1:2" x14ac:dyDescent="0.2">
      <c r="A1187" s="7" t="s">
        <v>687</v>
      </c>
      <c r="B1187" s="7" t="s">
        <v>688</v>
      </c>
    </row>
    <row r="1188" spans="1:2" x14ac:dyDescent="0.2">
      <c r="A1188" s="7" t="s">
        <v>689</v>
      </c>
      <c r="B1188" s="7" t="s">
        <v>690</v>
      </c>
    </row>
    <row r="1189" spans="1:2" x14ac:dyDescent="0.2">
      <c r="A1189" s="7" t="s">
        <v>691</v>
      </c>
      <c r="B1189" s="7" t="s">
        <v>692</v>
      </c>
    </row>
    <row r="1190" spans="1:2" x14ac:dyDescent="0.2">
      <c r="A1190" s="7" t="s">
        <v>693</v>
      </c>
      <c r="B1190" s="7" t="s">
        <v>694</v>
      </c>
    </row>
    <row r="1191" spans="1:2" x14ac:dyDescent="0.2">
      <c r="A1191" s="7" t="s">
        <v>695</v>
      </c>
      <c r="B1191" s="7" t="s">
        <v>1711</v>
      </c>
    </row>
    <row r="1192" spans="1:2" x14ac:dyDescent="0.2">
      <c r="A1192" s="7" t="s">
        <v>696</v>
      </c>
      <c r="B1192" s="7" t="s">
        <v>1733</v>
      </c>
    </row>
    <row r="1193" spans="1:2" x14ac:dyDescent="0.2">
      <c r="A1193" s="7" t="s">
        <v>697</v>
      </c>
      <c r="B1193" s="7" t="s">
        <v>1735</v>
      </c>
    </row>
    <row r="1194" spans="1:2" x14ac:dyDescent="0.2">
      <c r="A1194" s="7" t="s">
        <v>698</v>
      </c>
      <c r="B1194" s="7" t="s">
        <v>699</v>
      </c>
    </row>
    <row r="1195" spans="1:2" x14ac:dyDescent="0.2">
      <c r="A1195" s="7" t="s">
        <v>700</v>
      </c>
      <c r="B1195" s="7" t="s">
        <v>368</v>
      </c>
    </row>
    <row r="1196" spans="1:2" x14ac:dyDescent="0.2">
      <c r="A1196" s="7" t="s">
        <v>701</v>
      </c>
      <c r="B1196" s="7" t="s">
        <v>702</v>
      </c>
    </row>
    <row r="1197" spans="1:2" x14ac:dyDescent="0.2">
      <c r="A1197" s="7" t="s">
        <v>703</v>
      </c>
      <c r="B1197" s="7" t="s">
        <v>3526</v>
      </c>
    </row>
    <row r="1198" spans="1:2" x14ac:dyDescent="0.2">
      <c r="A1198" s="7" t="s">
        <v>3527</v>
      </c>
      <c r="B1198" s="7" t="s">
        <v>3528</v>
      </c>
    </row>
    <row r="1199" spans="1:2" x14ac:dyDescent="0.2">
      <c r="A1199" s="7" t="s">
        <v>3529</v>
      </c>
      <c r="B1199" s="7" t="s">
        <v>3530</v>
      </c>
    </row>
    <row r="1200" spans="1:2" x14ac:dyDescent="0.2">
      <c r="A1200" s="7" t="s">
        <v>3531</v>
      </c>
      <c r="B1200" s="7" t="s">
        <v>3532</v>
      </c>
    </row>
    <row r="1201" spans="1:2" x14ac:dyDescent="0.2">
      <c r="A1201" s="7" t="s">
        <v>3533</v>
      </c>
      <c r="B1201" s="7" t="s">
        <v>3534</v>
      </c>
    </row>
    <row r="1202" spans="1:2" x14ac:dyDescent="0.2">
      <c r="A1202" s="7" t="s">
        <v>3535</v>
      </c>
      <c r="B1202" s="7" t="s">
        <v>1737</v>
      </c>
    </row>
    <row r="1203" spans="1:2" x14ac:dyDescent="0.2">
      <c r="A1203" s="7" t="s">
        <v>3536</v>
      </c>
      <c r="B1203" s="7" t="s">
        <v>3537</v>
      </c>
    </row>
    <row r="1204" spans="1:2" x14ac:dyDescent="0.2">
      <c r="A1204" s="7" t="s">
        <v>3538</v>
      </c>
      <c r="B1204" s="7" t="s">
        <v>3539</v>
      </c>
    </row>
    <row r="1205" spans="1:2" x14ac:dyDescent="0.2">
      <c r="A1205" s="7" t="s">
        <v>3540</v>
      </c>
      <c r="B1205" s="7" t="s">
        <v>3541</v>
      </c>
    </row>
    <row r="1206" spans="1:2" x14ac:dyDescent="0.2">
      <c r="A1206" s="7" t="s">
        <v>3542</v>
      </c>
      <c r="B1206" s="7" t="s">
        <v>3543</v>
      </c>
    </row>
    <row r="1207" spans="1:2" x14ac:dyDescent="0.2">
      <c r="A1207" s="7" t="s">
        <v>3544</v>
      </c>
      <c r="B1207" s="7" t="s">
        <v>3545</v>
      </c>
    </row>
    <row r="1208" spans="1:2" x14ac:dyDescent="0.2">
      <c r="A1208" s="7" t="s">
        <v>3546</v>
      </c>
      <c r="B1208" s="7" t="s">
        <v>3547</v>
      </c>
    </row>
    <row r="1209" spans="1:2" x14ac:dyDescent="0.2">
      <c r="A1209" s="7" t="s">
        <v>3548</v>
      </c>
      <c r="B1209" s="7" t="s">
        <v>3549</v>
      </c>
    </row>
    <row r="1210" spans="1:2" x14ac:dyDescent="0.2">
      <c r="A1210" s="7" t="s">
        <v>3550</v>
      </c>
      <c r="B1210" s="7" t="s">
        <v>3551</v>
      </c>
    </row>
    <row r="1211" spans="1:2" x14ac:dyDescent="0.2">
      <c r="A1211" s="7" t="s">
        <v>3552</v>
      </c>
      <c r="B1211" s="7" t="s">
        <v>3553</v>
      </c>
    </row>
    <row r="1212" spans="1:2" x14ac:dyDescent="0.2">
      <c r="A1212" s="7" t="s">
        <v>3554</v>
      </c>
      <c r="B1212" s="7" t="s">
        <v>3555</v>
      </c>
    </row>
    <row r="1213" spans="1:2" x14ac:dyDescent="0.2">
      <c r="A1213" s="7" t="s">
        <v>3556</v>
      </c>
      <c r="B1213" s="7" t="s">
        <v>3557</v>
      </c>
    </row>
    <row r="1214" spans="1:2" x14ac:dyDescent="0.2">
      <c r="A1214" s="7" t="s">
        <v>3558</v>
      </c>
      <c r="B1214" s="7" t="s">
        <v>3559</v>
      </c>
    </row>
    <row r="1215" spans="1:2" x14ac:dyDescent="0.2">
      <c r="A1215" s="7" t="s">
        <v>3560</v>
      </c>
      <c r="B1215" s="7" t="s">
        <v>3561</v>
      </c>
    </row>
    <row r="1216" spans="1:2" x14ac:dyDescent="0.2">
      <c r="A1216" s="7" t="s">
        <v>3562</v>
      </c>
      <c r="B1216" s="7" t="s">
        <v>3563</v>
      </c>
    </row>
    <row r="1217" spans="1:2" x14ac:dyDescent="0.2">
      <c r="A1217" s="7" t="s">
        <v>3564</v>
      </c>
      <c r="B1217" s="7" t="s">
        <v>3565</v>
      </c>
    </row>
    <row r="1218" spans="1:2" x14ac:dyDescent="0.2">
      <c r="A1218" s="7" t="s">
        <v>3566</v>
      </c>
      <c r="B1218" s="7" t="s">
        <v>3567</v>
      </c>
    </row>
    <row r="1219" spans="1:2" x14ac:dyDescent="0.2">
      <c r="A1219" s="7" t="s">
        <v>3568</v>
      </c>
      <c r="B1219" s="7" t="s">
        <v>3569</v>
      </c>
    </row>
    <row r="1220" spans="1:2" x14ac:dyDescent="0.2">
      <c r="A1220" s="7" t="s">
        <v>3570</v>
      </c>
      <c r="B1220" s="7" t="s">
        <v>3571</v>
      </c>
    </row>
    <row r="1221" spans="1:2" x14ac:dyDescent="0.2">
      <c r="A1221" s="7" t="s">
        <v>3572</v>
      </c>
      <c r="B1221" s="7" t="s">
        <v>3573</v>
      </c>
    </row>
    <row r="1222" spans="1:2" x14ac:dyDescent="0.2">
      <c r="A1222" s="7" t="s">
        <v>3574</v>
      </c>
      <c r="B1222" s="7" t="s">
        <v>636</v>
      </c>
    </row>
    <row r="1223" spans="1:2" x14ac:dyDescent="0.2">
      <c r="A1223" s="7" t="s">
        <v>637</v>
      </c>
      <c r="B1223" s="7" t="s">
        <v>638</v>
      </c>
    </row>
    <row r="1224" spans="1:2" x14ac:dyDescent="0.2">
      <c r="A1224" s="7" t="s">
        <v>639</v>
      </c>
      <c r="B1224" s="7" t="s">
        <v>640</v>
      </c>
    </row>
    <row r="1225" spans="1:2" x14ac:dyDescent="0.2">
      <c r="A1225" s="7" t="s">
        <v>641</v>
      </c>
      <c r="B1225" s="7" t="s">
        <v>1837</v>
      </c>
    </row>
    <row r="1226" spans="1:2" x14ac:dyDescent="0.2">
      <c r="A1226" s="7" t="s">
        <v>1838</v>
      </c>
      <c r="B1226" s="7" t="s">
        <v>1839</v>
      </c>
    </row>
    <row r="1227" spans="1:2" x14ac:dyDescent="0.2">
      <c r="A1227" s="7" t="s">
        <v>1840</v>
      </c>
      <c r="B1227" s="7" t="s">
        <v>1841</v>
      </c>
    </row>
    <row r="1228" spans="1:2" x14ac:dyDescent="0.2">
      <c r="A1228" s="7" t="s">
        <v>1842</v>
      </c>
      <c r="B1228" s="7" t="s">
        <v>1843</v>
      </c>
    </row>
    <row r="1229" spans="1:2" x14ac:dyDescent="0.2">
      <c r="A1229" s="7" t="s">
        <v>1844</v>
      </c>
      <c r="B1229" s="7" t="s">
        <v>1845</v>
      </c>
    </row>
    <row r="1230" spans="1:2" x14ac:dyDescent="0.2">
      <c r="A1230" s="7" t="s">
        <v>1846</v>
      </c>
      <c r="B1230" s="7" t="s">
        <v>1847</v>
      </c>
    </row>
    <row r="1231" spans="1:2" x14ac:dyDescent="0.2">
      <c r="A1231" s="7" t="s">
        <v>1848</v>
      </c>
      <c r="B1231" s="7" t="s">
        <v>1849</v>
      </c>
    </row>
    <row r="1232" spans="1:2" x14ac:dyDescent="0.2">
      <c r="A1232" s="7" t="s">
        <v>1850</v>
      </c>
      <c r="B1232" s="7" t="s">
        <v>1851</v>
      </c>
    </row>
    <row r="1233" spans="1:2" x14ac:dyDescent="0.2">
      <c r="A1233" s="7" t="s">
        <v>1852</v>
      </c>
      <c r="B1233" s="7" t="s">
        <v>1853</v>
      </c>
    </row>
    <row r="1234" spans="1:2" x14ac:dyDescent="0.2">
      <c r="A1234" s="7" t="s">
        <v>1854</v>
      </c>
      <c r="B1234" s="7" t="s">
        <v>1855</v>
      </c>
    </row>
    <row r="1235" spans="1:2" x14ac:dyDescent="0.2">
      <c r="A1235" s="7" t="s">
        <v>1856</v>
      </c>
      <c r="B1235" s="7" t="s">
        <v>1857</v>
      </c>
    </row>
    <row r="1236" spans="1:2" x14ac:dyDescent="0.2">
      <c r="A1236" s="7" t="s">
        <v>1858</v>
      </c>
      <c r="B1236" s="7" t="s">
        <v>1859</v>
      </c>
    </row>
    <row r="1237" spans="1:2" x14ac:dyDescent="0.2">
      <c r="A1237" s="7" t="s">
        <v>1860</v>
      </c>
      <c r="B1237" s="7" t="s">
        <v>1861</v>
      </c>
    </row>
    <row r="1238" spans="1:2" x14ac:dyDescent="0.2">
      <c r="A1238" s="7" t="s">
        <v>1862</v>
      </c>
      <c r="B1238" s="7" t="s">
        <v>1863</v>
      </c>
    </row>
    <row r="1239" spans="1:2" x14ac:dyDescent="0.2">
      <c r="A1239" s="7" t="s">
        <v>1864</v>
      </c>
      <c r="B1239" s="7" t="s">
        <v>1865</v>
      </c>
    </row>
    <row r="1240" spans="1:2" x14ac:dyDescent="0.2">
      <c r="A1240" s="7" t="s">
        <v>1866</v>
      </c>
      <c r="B1240" s="7" t="s">
        <v>1867</v>
      </c>
    </row>
    <row r="1241" spans="1:2" x14ac:dyDescent="0.2">
      <c r="A1241" s="7" t="s">
        <v>1868</v>
      </c>
      <c r="B1241" s="7" t="s">
        <v>1869</v>
      </c>
    </row>
    <row r="1242" spans="1:2" x14ac:dyDescent="0.2">
      <c r="A1242" s="7" t="s">
        <v>1870</v>
      </c>
      <c r="B1242" s="7" t="s">
        <v>1871</v>
      </c>
    </row>
    <row r="1243" spans="1:2" x14ac:dyDescent="0.2">
      <c r="A1243" s="7" t="s">
        <v>1872</v>
      </c>
      <c r="B1243" s="7" t="s">
        <v>1873</v>
      </c>
    </row>
    <row r="1244" spans="1:2" x14ac:dyDescent="0.2">
      <c r="A1244" s="7" t="s">
        <v>1874</v>
      </c>
      <c r="B1244" s="7" t="s">
        <v>1875</v>
      </c>
    </row>
    <row r="1245" spans="1:2" x14ac:dyDescent="0.2">
      <c r="A1245" s="7" t="s">
        <v>1876</v>
      </c>
      <c r="B1245" s="7" t="s">
        <v>1877</v>
      </c>
    </row>
    <row r="1246" spans="1:2" x14ac:dyDescent="0.2">
      <c r="A1246" s="7" t="s">
        <v>1878</v>
      </c>
      <c r="B1246" s="7" t="s">
        <v>1879</v>
      </c>
    </row>
    <row r="1247" spans="1:2" x14ac:dyDescent="0.2">
      <c r="A1247" s="7" t="s">
        <v>1880</v>
      </c>
      <c r="B1247" s="7" t="s">
        <v>1881</v>
      </c>
    </row>
    <row r="1248" spans="1:2" x14ac:dyDescent="0.2">
      <c r="A1248" s="7" t="s">
        <v>1882</v>
      </c>
      <c r="B1248" s="7" t="s">
        <v>1883</v>
      </c>
    </row>
    <row r="1249" spans="1:2" x14ac:dyDescent="0.2">
      <c r="A1249" s="7" t="s">
        <v>1884</v>
      </c>
      <c r="B1249" s="7" t="s">
        <v>1885</v>
      </c>
    </row>
    <row r="1250" spans="1:2" x14ac:dyDescent="0.2">
      <c r="A1250" s="7" t="s">
        <v>1886</v>
      </c>
      <c r="B1250" s="7" t="s">
        <v>1887</v>
      </c>
    </row>
    <row r="1251" spans="1:2" x14ac:dyDescent="0.2">
      <c r="A1251" s="7" t="s">
        <v>1888</v>
      </c>
      <c r="B1251" s="7" t="s">
        <v>1889</v>
      </c>
    </row>
    <row r="1252" spans="1:2" x14ac:dyDescent="0.2">
      <c r="A1252" s="7" t="s">
        <v>1890</v>
      </c>
      <c r="B1252" s="7" t="s">
        <v>1891</v>
      </c>
    </row>
    <row r="1253" spans="1:2" x14ac:dyDescent="0.2">
      <c r="A1253" s="7" t="s">
        <v>1892</v>
      </c>
      <c r="B1253" s="7" t="s">
        <v>1893</v>
      </c>
    </row>
    <row r="1254" spans="1:2" x14ac:dyDescent="0.2">
      <c r="A1254" s="7" t="s">
        <v>1894</v>
      </c>
      <c r="B1254" s="7" t="s">
        <v>1895</v>
      </c>
    </row>
    <row r="1255" spans="1:2" x14ac:dyDescent="0.2">
      <c r="A1255" s="7" t="s">
        <v>1896</v>
      </c>
      <c r="B1255" s="7" t="s">
        <v>1897</v>
      </c>
    </row>
    <row r="1256" spans="1:2" x14ac:dyDescent="0.2">
      <c r="A1256" s="7" t="s">
        <v>1898</v>
      </c>
      <c r="B1256" s="7" t="s">
        <v>1899</v>
      </c>
    </row>
    <row r="1257" spans="1:2" x14ac:dyDescent="0.2">
      <c r="A1257" s="7" t="s">
        <v>1900</v>
      </c>
      <c r="B1257" s="7" t="s">
        <v>1901</v>
      </c>
    </row>
    <row r="1258" spans="1:2" x14ac:dyDescent="0.2">
      <c r="A1258" s="7" t="s">
        <v>1902</v>
      </c>
      <c r="B1258" s="7" t="s">
        <v>1903</v>
      </c>
    </row>
    <row r="1259" spans="1:2" x14ac:dyDescent="0.2">
      <c r="A1259" s="7" t="s">
        <v>1904</v>
      </c>
      <c r="B1259" s="7" t="s">
        <v>1905</v>
      </c>
    </row>
    <row r="1260" spans="1:2" x14ac:dyDescent="0.2">
      <c r="A1260" s="7" t="s">
        <v>1906</v>
      </c>
      <c r="B1260" s="7" t="s">
        <v>1907</v>
      </c>
    </row>
    <row r="1261" spans="1:2" x14ac:dyDescent="0.2">
      <c r="A1261" s="7" t="s">
        <v>1908</v>
      </c>
      <c r="B1261" s="7" t="s">
        <v>1909</v>
      </c>
    </row>
    <row r="1262" spans="1:2" x14ac:dyDescent="0.2">
      <c r="A1262" s="7" t="s">
        <v>1910</v>
      </c>
      <c r="B1262" s="7" t="s">
        <v>1911</v>
      </c>
    </row>
    <row r="1263" spans="1:2" x14ac:dyDescent="0.2">
      <c r="A1263" s="7" t="s">
        <v>1912</v>
      </c>
      <c r="B1263" s="7" t="s">
        <v>1913</v>
      </c>
    </row>
    <row r="1264" spans="1:2" x14ac:dyDescent="0.2">
      <c r="A1264" s="7" t="s">
        <v>1914</v>
      </c>
      <c r="B1264" s="7" t="s">
        <v>1915</v>
      </c>
    </row>
    <row r="1265" spans="1:2" x14ac:dyDescent="0.2">
      <c r="A1265" s="7" t="s">
        <v>1916</v>
      </c>
      <c r="B1265" s="7" t="s">
        <v>704</v>
      </c>
    </row>
    <row r="1266" spans="1:2" x14ac:dyDescent="0.2">
      <c r="A1266" s="7" t="s">
        <v>705</v>
      </c>
      <c r="B1266" s="7" t="s">
        <v>706</v>
      </c>
    </row>
    <row r="1267" spans="1:2" x14ac:dyDescent="0.2">
      <c r="A1267" s="7" t="s">
        <v>707</v>
      </c>
      <c r="B1267" s="7" t="s">
        <v>1498</v>
      </c>
    </row>
    <row r="1268" spans="1:2" x14ac:dyDescent="0.2">
      <c r="A1268" s="7" t="s">
        <v>1499</v>
      </c>
      <c r="B1268" s="7" t="s">
        <v>1500</v>
      </c>
    </row>
    <row r="1269" spans="1:2" x14ac:dyDescent="0.2">
      <c r="A1269" s="7" t="s">
        <v>1501</v>
      </c>
      <c r="B1269" s="7" t="s">
        <v>1502</v>
      </c>
    </row>
    <row r="1270" spans="1:2" x14ac:dyDescent="0.2">
      <c r="A1270" s="7" t="s">
        <v>1503</v>
      </c>
      <c r="B1270" s="7" t="s">
        <v>1504</v>
      </c>
    </row>
    <row r="1271" spans="1:2" x14ac:dyDescent="0.2">
      <c r="A1271" s="7" t="s">
        <v>1505</v>
      </c>
      <c r="B1271" s="7" t="s">
        <v>1506</v>
      </c>
    </row>
    <row r="1272" spans="1:2" x14ac:dyDescent="0.2">
      <c r="A1272" s="7" t="s">
        <v>1507</v>
      </c>
      <c r="B1272" s="7" t="s">
        <v>1508</v>
      </c>
    </row>
    <row r="1273" spans="1:2" x14ac:dyDescent="0.2">
      <c r="A1273" s="7" t="s">
        <v>1509</v>
      </c>
      <c r="B1273" s="7" t="s">
        <v>1510</v>
      </c>
    </row>
    <row r="1274" spans="1:2" x14ac:dyDescent="0.2">
      <c r="A1274" s="7" t="s">
        <v>1511</v>
      </c>
      <c r="B1274" s="7" t="s">
        <v>1512</v>
      </c>
    </row>
    <row r="1275" spans="1:2" x14ac:dyDescent="0.2">
      <c r="A1275" s="7" t="s">
        <v>1513</v>
      </c>
      <c r="B1275" s="7" t="s">
        <v>1514</v>
      </c>
    </row>
    <row r="1276" spans="1:2" x14ac:dyDescent="0.2">
      <c r="A1276" s="7" t="s">
        <v>1515</v>
      </c>
      <c r="B1276" s="7" t="s">
        <v>1516</v>
      </c>
    </row>
    <row r="1277" spans="1:2" x14ac:dyDescent="0.2">
      <c r="A1277" s="7" t="s">
        <v>1517</v>
      </c>
      <c r="B1277" s="7" t="s">
        <v>1518</v>
      </c>
    </row>
    <row r="1278" spans="1:2" x14ac:dyDescent="0.2">
      <c r="A1278" s="7" t="s">
        <v>1519</v>
      </c>
      <c r="B1278" s="7" t="s">
        <v>1520</v>
      </c>
    </row>
    <row r="1279" spans="1:2" x14ac:dyDescent="0.2">
      <c r="A1279" s="7" t="s">
        <v>1521</v>
      </c>
      <c r="B1279" s="7" t="s">
        <v>1522</v>
      </c>
    </row>
    <row r="1280" spans="1:2" x14ac:dyDescent="0.2">
      <c r="A1280" s="7" t="s">
        <v>1523</v>
      </c>
      <c r="B1280" s="7" t="s">
        <v>1524</v>
      </c>
    </row>
    <row r="1281" spans="1:2" x14ac:dyDescent="0.2">
      <c r="A1281" s="7" t="s">
        <v>1525</v>
      </c>
      <c r="B1281" s="7" t="s">
        <v>1526</v>
      </c>
    </row>
    <row r="1282" spans="1:2" x14ac:dyDescent="0.2">
      <c r="A1282" s="7" t="s">
        <v>1527</v>
      </c>
      <c r="B1282" s="7" t="s">
        <v>1528</v>
      </c>
    </row>
    <row r="1283" spans="1:2" x14ac:dyDescent="0.2">
      <c r="A1283" s="7" t="s">
        <v>1529</v>
      </c>
      <c r="B1283" s="7" t="s">
        <v>1530</v>
      </c>
    </row>
    <row r="1284" spans="1:2" x14ac:dyDescent="0.2">
      <c r="A1284" s="7" t="s">
        <v>1531</v>
      </c>
      <c r="B1284" s="7" t="s">
        <v>1532</v>
      </c>
    </row>
    <row r="1285" spans="1:2" x14ac:dyDescent="0.2">
      <c r="A1285" s="7" t="s">
        <v>1533</v>
      </c>
      <c r="B1285" s="7" t="s">
        <v>3575</v>
      </c>
    </row>
    <row r="1286" spans="1:2" x14ac:dyDescent="0.2">
      <c r="A1286" s="7" t="s">
        <v>3576</v>
      </c>
      <c r="B1286" s="7" t="s">
        <v>3577</v>
      </c>
    </row>
    <row r="1287" spans="1:2" x14ac:dyDescent="0.2">
      <c r="A1287" s="7" t="s">
        <v>3578</v>
      </c>
      <c r="B1287" s="7" t="s">
        <v>3579</v>
      </c>
    </row>
    <row r="1288" spans="1:2" x14ac:dyDescent="0.2">
      <c r="A1288" s="7" t="s">
        <v>3580</v>
      </c>
      <c r="B1288" s="7" t="s">
        <v>3581</v>
      </c>
    </row>
    <row r="1289" spans="1:2" x14ac:dyDescent="0.2">
      <c r="A1289" s="7" t="s">
        <v>3582</v>
      </c>
      <c r="B1289" s="7" t="s">
        <v>3583</v>
      </c>
    </row>
    <row r="1290" spans="1:2" x14ac:dyDescent="0.2">
      <c r="A1290" s="7" t="s">
        <v>3584</v>
      </c>
      <c r="B1290" s="7" t="s">
        <v>1165</v>
      </c>
    </row>
    <row r="1291" spans="1:2" x14ac:dyDescent="0.2">
      <c r="A1291" s="7" t="s">
        <v>1166</v>
      </c>
      <c r="B1291" s="7" t="s">
        <v>1167</v>
      </c>
    </row>
    <row r="1292" spans="1:2" x14ac:dyDescent="0.2">
      <c r="A1292" s="7" t="s">
        <v>1168</v>
      </c>
      <c r="B1292" s="7" t="s">
        <v>1169</v>
      </c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</vt:i4>
      </vt:variant>
    </vt:vector>
  </HeadingPairs>
  <TitlesOfParts>
    <vt:vector size="23" baseType="lpstr">
      <vt:lpstr>NOTES</vt:lpstr>
      <vt:lpstr>COM</vt:lpstr>
      <vt:lpstr>Accounts</vt:lpstr>
      <vt:lpstr>Departments</vt:lpstr>
      <vt:lpstr>Products</vt:lpstr>
      <vt:lpstr>states</vt:lpstr>
      <vt:lpstr>Juris_SvcArea</vt:lpstr>
      <vt:lpstr>plantopts</vt:lpstr>
      <vt:lpstr>CGACs</vt:lpstr>
      <vt:lpstr>RevAcctOPTION</vt:lpstr>
      <vt:lpstr>CSAcctMap</vt:lpstr>
      <vt:lpstr>CSOtherMaps</vt:lpstr>
      <vt:lpstr>TNItoCSMap</vt:lpstr>
      <vt:lpstr>CrossValidations</vt:lpstr>
      <vt:lpstr>TM1_AccountAdds</vt:lpstr>
      <vt:lpstr>CPE</vt:lpstr>
      <vt:lpstr>GL__Attributes_Query</vt:lpstr>
      <vt:lpstr>CSAcctMap!Print_Area</vt:lpstr>
      <vt:lpstr>Departments!Print_Area</vt:lpstr>
      <vt:lpstr>NOTES!Print_Area</vt:lpstr>
      <vt:lpstr>TNItoCSMap!Print_Area</vt:lpstr>
      <vt:lpstr>RevAcctOPTION!Print_Titles</vt:lpstr>
      <vt:lpstr>TNItoCSMap!Print_Titles</vt:lpstr>
    </vt:vector>
  </TitlesOfParts>
  <Company>Telapex,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Simmons</dc:creator>
  <cp:lastModifiedBy>HMS</cp:lastModifiedBy>
  <cp:lastPrinted>2014-03-12T16:08:18Z</cp:lastPrinted>
  <dcterms:created xsi:type="dcterms:W3CDTF">2007-01-31T15:13:16Z</dcterms:created>
  <dcterms:modified xsi:type="dcterms:W3CDTF">2016-06-16T00:43:08Z</dcterms:modified>
</cp:coreProperties>
</file>