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0k05ci/Documents/tmp/"/>
    </mc:Choice>
  </mc:AlternateContent>
  <xr:revisionPtr revIDLastSave="0" documentId="13_ncr:1_{717E7782-8E9F-4E4E-AAD5-94DBB55F5CD3}" xr6:coauthVersionLast="47" xr6:coauthVersionMax="47" xr10:uidLastSave="{00000000-0000-0000-0000-000000000000}"/>
  <bookViews>
    <workbookView xWindow="0" yWindow="500" windowWidth="28800" windowHeight="16400" xr2:uid="{90F84662-B713-8C48-9014-B5711EB0447F}"/>
  </bookViews>
  <sheets>
    <sheet name="ProdPlanning" sheetId="1" r:id="rId1"/>
  </sheets>
  <definedNames>
    <definedName name="solver_adj" localSheetId="0" hidden="1">ProdPlanning!$G$13:$I$16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ProdPlanning!$G$13:$G$16</definedName>
    <definedName name="solver_lhs2" localSheetId="0" hidden="1">ProdPlanning!$H$13:$H$16</definedName>
    <definedName name="solver_lhs3" localSheetId="0" hidden="1">ProdPlanning!$I$13:$I$16</definedName>
    <definedName name="solver_lhs4" localSheetId="0" hidden="1">ProdPlanning!$J$13:$J$16</definedName>
    <definedName name="solver_lhs5" localSheetId="0" hidden="1">ProdPlanning!$J$16</definedName>
    <definedName name="solver_lhs6" localSheetId="0" hidden="1">ProdPlanning!$I$13:$I$16</definedName>
    <definedName name="solver_lhs7" localSheetId="0" hidden="1">ProdPlanning!$J$13:$J$15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ProdPlanning!$E$20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2</definedName>
    <definedName name="solver_rel6" localSheetId="0" hidden="1">1</definedName>
    <definedName name="solver_rel7" localSheetId="0" hidden="1">3</definedName>
    <definedName name="solver_rhs1" localSheetId="0" hidden="1">ProdPlanning!$G$5:$G$8</definedName>
    <definedName name="solver_rhs2" localSheetId="0" hidden="1">ProdPlanning!$H$5:$H$8</definedName>
    <definedName name="solver_rhs3" localSheetId="0" hidden="1">ProdPlanning!$I$5:$I$8</definedName>
    <definedName name="solver_rhs4" localSheetId="0" hidden="1">0</definedName>
    <definedName name="solver_rhs5" localSheetId="0" hidden="1">ProdPlanning!$C$9</definedName>
    <definedName name="solver_rhs6" localSheetId="0" hidden="1">ProdPlanning!$I$5:$I$8</definedName>
    <definedName name="solver_rhs7" localSheetId="0" hidden="1">ProdPlanning!$F$5:$F$7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J13" i="1" s="1"/>
  <c r="F14" i="1" s="1"/>
  <c r="G17" i="1"/>
  <c r="H17" i="1"/>
  <c r="I17" i="1"/>
  <c r="J14" i="1" l="1"/>
  <c r="F15" i="1" s="1"/>
  <c r="J15" i="1" s="1"/>
  <c r="F16" i="1" l="1"/>
  <c r="J16" i="1" s="1"/>
  <c r="F17" i="1" l="1"/>
  <c r="E20" i="1" s="1"/>
</calcChain>
</file>

<file path=xl/sharedStrings.xml><?xml version="1.0" encoding="utf-8"?>
<sst xmlns="http://schemas.openxmlformats.org/spreadsheetml/2006/main" count="23" uniqueCount="22">
  <si>
    <t>Regular production costs per unit</t>
  </si>
  <si>
    <t>Overtime production costs per unit</t>
  </si>
  <si>
    <t>Quarters</t>
  </si>
  <si>
    <t>Demand</t>
  </si>
  <si>
    <t>Regular 
Capacity</t>
  </si>
  <si>
    <t>Overtime 
Capacity</t>
  </si>
  <si>
    <t>Subcontract 
Capacity</t>
  </si>
  <si>
    <t>Subcontracting costs per unit</t>
  </si>
  <si>
    <t>Inventory costs per unit-period</t>
  </si>
  <si>
    <t>Parameter</t>
  </si>
  <si>
    <t>Value</t>
  </si>
  <si>
    <t>Parameters</t>
  </si>
  <si>
    <t>Regular 
Production</t>
  </si>
  <si>
    <t>Overtime 
Production</t>
  </si>
  <si>
    <t>Subcontract 
Production</t>
  </si>
  <si>
    <t>Decision Variables</t>
  </si>
  <si>
    <t>Constraints</t>
  </si>
  <si>
    <t>Beginning 
Inventory</t>
  </si>
  <si>
    <t>Ending 
Inventory</t>
  </si>
  <si>
    <t>Year Beginning inventory</t>
  </si>
  <si>
    <t>Year Ending inventory</t>
  </si>
  <si>
    <t>Objective Function 
(production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</si>
</sst>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([$$-409]* #,##0_);_([$$-409]* \(#,##0\);_([$$-409]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NumberFormat="1"/>
    <xf numFmtId="0" fontId="1" fillId="0" borderId="0" xfId="0" applyFont="1"/>
    <xf numFmtId="170" fontId="0" fillId="0" borderId="0" xfId="0" applyNumberFormat="1"/>
    <xf numFmtId="0" fontId="3" fillId="0" borderId="0" xfId="0" applyFont="1" applyAlignment="1"/>
    <xf numFmtId="0" fontId="4" fillId="0" borderId="0" xfId="0" applyFont="1" applyAlignment="1">
      <alignment horizontal="right" wrapText="1"/>
    </xf>
  </cellXfs>
  <cellStyles count="1">
    <cellStyle name="Normal" xfId="0" builtinId="0"/>
  </cellStyles>
  <dxfs count="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5</xdr:row>
      <xdr:rowOff>50800</xdr:rowOff>
    </xdr:from>
    <xdr:to>
      <xdr:col>3</xdr:col>
      <xdr:colOff>1219200</xdr:colOff>
      <xdr:row>6</xdr:row>
      <xdr:rowOff>177800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F505F29-74A3-E4A2-444B-B063BCB4E2B2}"/>
            </a:ext>
          </a:extLst>
        </xdr:cNvPr>
        <xdr:cNvSpPr txBox="1"/>
      </xdr:nvSpPr>
      <xdr:spPr>
        <a:xfrm>
          <a:off x="4762500" y="1358900"/>
          <a:ext cx="812800" cy="330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/>
            <a:t>Indices</a:t>
          </a:r>
        </a:p>
      </xdr:txBody>
    </xdr:sp>
    <xdr:clientData/>
  </xdr:twoCellAnchor>
  <xdr:twoCellAnchor>
    <xdr:from>
      <xdr:col>3</xdr:col>
      <xdr:colOff>1270000</xdr:colOff>
      <xdr:row>4</xdr:row>
      <xdr:rowOff>38100</xdr:rowOff>
    </xdr:from>
    <xdr:to>
      <xdr:col>3</xdr:col>
      <xdr:colOff>1485900</xdr:colOff>
      <xdr:row>7</xdr:row>
      <xdr:rowOff>177800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E4C9F0BD-104A-1D88-E08F-702FC75F9460}"/>
            </a:ext>
          </a:extLst>
        </xdr:cNvPr>
        <xdr:cNvSpPr/>
      </xdr:nvSpPr>
      <xdr:spPr>
        <a:xfrm>
          <a:off x="4610100" y="1409700"/>
          <a:ext cx="215900" cy="749300"/>
        </a:xfrm>
        <a:prstGeom prst="leftBrac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39078</xdr:colOff>
      <xdr:row>2</xdr:row>
      <xdr:rowOff>19540</xdr:rowOff>
    </xdr:from>
    <xdr:to>
      <xdr:col>8</xdr:col>
      <xdr:colOff>967155</xdr:colOff>
      <xdr:row>3</xdr:row>
      <xdr:rowOff>29310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D989195C-E20D-5A18-FFFC-FC100F32708B}"/>
            </a:ext>
          </a:extLst>
        </xdr:cNvPr>
        <xdr:cNvSpPr/>
      </xdr:nvSpPr>
      <xdr:spPr>
        <a:xfrm rot="5400000">
          <a:off x="7468578" y="-991576"/>
          <a:ext cx="214924" cy="3702539"/>
        </a:xfrm>
        <a:prstGeom prst="leftBrace">
          <a:avLst/>
        </a:prstGeom>
        <a:ln w="25400">
          <a:solidFill>
            <a:schemeClr val="tx1"/>
          </a:solidFill>
        </a:ln>
        <a:scene3d>
          <a:camera prst="orthographicFront">
            <a:rot lat="0" lon="20699996" rev="0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39075</xdr:colOff>
      <xdr:row>9</xdr:row>
      <xdr:rowOff>250094</xdr:rowOff>
    </xdr:from>
    <xdr:to>
      <xdr:col>8</xdr:col>
      <xdr:colOff>976923</xdr:colOff>
      <xdr:row>10</xdr:row>
      <xdr:rowOff>185615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C55C661E-CA96-5549-8ADD-D43C909766E3}"/>
            </a:ext>
          </a:extLst>
        </xdr:cNvPr>
        <xdr:cNvSpPr/>
      </xdr:nvSpPr>
      <xdr:spPr>
        <a:xfrm rot="5400000">
          <a:off x="7930662" y="1336431"/>
          <a:ext cx="199290" cy="2813540"/>
        </a:xfrm>
        <a:prstGeom prst="leftBrace">
          <a:avLst/>
        </a:prstGeom>
        <a:ln w="25400">
          <a:solidFill>
            <a:schemeClr val="tx1"/>
          </a:solidFill>
        </a:ln>
        <a:scene3d>
          <a:camera prst="orthographicFront">
            <a:rot lat="0" lon="20699996" rev="0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DD3BB-3E99-ED4C-951D-2F094751501D}" name="params" displayName="params" ref="B3:C9" totalsRowShown="0">
  <autoFilter ref="B3:C9" xr:uid="{69FDD3BB-3E99-ED4C-951D-2F094751501D}"/>
  <tableColumns count="2">
    <tableColumn id="1" xr3:uid="{17338308-A6FC-DB41-86A0-A95C27BCF2D9}" name="Parameter"/>
    <tableColumn id="2" xr3:uid="{DD61B9B4-4AD2-8D49-834F-230C1C0DFA28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FC1604-5BC7-ED4C-BB19-ABE3D2BD945B}" name="q_params" displayName="q_params" ref="E4:I8" totalsRowShown="0" headerRowDxfId="6">
  <autoFilter ref="E4:I8" xr:uid="{5AFC1604-5BC7-ED4C-BB19-ABE3D2BD945B}"/>
  <tableColumns count="5">
    <tableColumn id="1" xr3:uid="{47B03B76-1A42-9442-9966-40CA16091435}" name="Quarters" dataDxfId="7"/>
    <tableColumn id="2" xr3:uid="{B24FFC64-5C45-074E-BE58-B96DE7922A36}" name="Demand"/>
    <tableColumn id="3" xr3:uid="{5BF54452-55E4-934C-A9CF-72878C0C3587}" name="Regular _x000a_Capacity"/>
    <tableColumn id="4" xr3:uid="{C386EBE7-21CF-9D4D-AC76-03E2F8A6056A}" name="Overtime _x000a_Capacity"/>
    <tableColumn id="5" xr3:uid="{9D62F978-A950-E642-A05A-93C0A9A88581}" name="Subcontract _x000a_Capac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851916-2DF1-8F42-92AD-9CA26575FB43}" name="q_variables" displayName="q_variables" ref="E12:J17" totalsRowCount="1" headerRowDxfId="5">
  <autoFilter ref="E12:J16" xr:uid="{18851916-2DF1-8F42-92AD-9CA26575FB43}"/>
  <tableColumns count="6">
    <tableColumn id="1" xr3:uid="{3EC65EC0-AE9F-FE47-A064-AA1BFB718268}" name="Quarters" dataDxfId="4" totalsRowDxfId="1"/>
    <tableColumn id="6" xr3:uid="{50A5FF16-65E8-434F-AE91-962AB6A1B3F6}" name="Beginning _x000a_Inventory" totalsRowFunction="custom" dataDxfId="3" totalsRowDxfId="0">
      <calculatedColumnFormula>J12</calculatedColumnFormula>
      <totalsRowFormula>SUM(q_variables[Beginning 
Inventory])</totalsRowFormula>
    </tableColumn>
    <tableColumn id="3" xr3:uid="{0975C2B0-C67C-5B4F-87B8-300DF425C7C4}" name="Regular _x000a_Production" totalsRowFunction="custom">
      <totalsRowFormula>SUM(q_variables[Regular 
Production])</totalsRowFormula>
    </tableColumn>
    <tableColumn id="4" xr3:uid="{91453C6F-C810-E44A-8E9C-11BA13D0837A}" name="Overtime _x000a_Production" totalsRowFunction="custom">
      <totalsRowFormula>SUM(q_variables[Overtime 
Production])</totalsRowFormula>
    </tableColumn>
    <tableColumn id="5" xr3:uid="{E925609C-D944-A04F-9ACC-715C789E5DF7}" name="Subcontract _x000a_Production" totalsRowFunction="custom">
      <totalsRowFormula>SUM(q_variables[Subcontract 
Production])</totalsRowFormula>
    </tableColumn>
    <tableColumn id="7" xr3:uid="{F269182D-194D-7344-8FA0-571132079124}" name="Ending _x000a_Inventory" dataDxfId="2">
      <calculatedColumnFormula>SUM(q_variables[[#This Row],[Beginning 
Inventory]:[Subcontract 
Production]])-F5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5B3B-48F6-E240-9B4A-408218BFA70C}">
  <dimension ref="A2:J20"/>
  <sheetViews>
    <sheetView tabSelected="1" zoomScale="130" zoomScaleNormal="130" workbookViewId="0">
      <selection activeCell="K15" sqref="K15"/>
    </sheetView>
  </sheetViews>
  <sheetFormatPr baseColWidth="10" defaultRowHeight="16" x14ac:dyDescent="0.2"/>
  <cols>
    <col min="1" max="1" width="5.5" customWidth="1"/>
    <col min="2" max="2" width="30" bestFit="1" customWidth="1"/>
    <col min="3" max="3" width="8.33203125" bestFit="1" customWidth="1"/>
    <col min="4" max="4" width="19.83203125" bestFit="1" customWidth="1"/>
    <col min="5" max="5" width="10.83203125" bestFit="1" customWidth="1"/>
    <col min="6" max="6" width="11.83203125" bestFit="1" customWidth="1"/>
    <col min="7" max="8" width="12.33203125" bestFit="1" customWidth="1"/>
    <col min="9" max="9" width="13.33203125" bestFit="1" customWidth="1"/>
    <col min="10" max="10" width="11.5" bestFit="1" customWidth="1"/>
  </cols>
  <sheetData>
    <row r="2" spans="1:10" ht="21" x14ac:dyDescent="0.25">
      <c r="B2" s="3" t="s">
        <v>11</v>
      </c>
      <c r="C2" s="3"/>
      <c r="F2" s="3" t="s">
        <v>16</v>
      </c>
      <c r="G2" s="3"/>
      <c r="H2" s="3"/>
      <c r="I2" s="3"/>
    </row>
    <row r="3" spans="1:10" ht="21" x14ac:dyDescent="0.25">
      <c r="B3" t="s">
        <v>9</v>
      </c>
      <c r="C3" t="s">
        <v>10</v>
      </c>
      <c r="G3" s="7"/>
      <c r="H3" s="7"/>
      <c r="I3" s="7"/>
    </row>
    <row r="4" spans="1:10" ht="34" x14ac:dyDescent="0.2">
      <c r="B4" t="s">
        <v>8</v>
      </c>
      <c r="C4" s="6">
        <v>3</v>
      </c>
      <c r="E4" t="s">
        <v>2</v>
      </c>
      <c r="F4" t="s">
        <v>3</v>
      </c>
      <c r="G4" s="2" t="s">
        <v>4</v>
      </c>
      <c r="H4" s="2" t="s">
        <v>5</v>
      </c>
      <c r="I4" s="2" t="s">
        <v>6</v>
      </c>
    </row>
    <row r="5" spans="1:10" x14ac:dyDescent="0.2">
      <c r="B5" t="s">
        <v>0</v>
      </c>
      <c r="C5" s="6">
        <v>20</v>
      </c>
      <c r="E5" s="1">
        <v>1</v>
      </c>
      <c r="F5">
        <v>900</v>
      </c>
      <c r="G5">
        <v>1000</v>
      </c>
      <c r="H5">
        <v>100</v>
      </c>
      <c r="I5">
        <v>500</v>
      </c>
    </row>
    <row r="6" spans="1:10" x14ac:dyDescent="0.2">
      <c r="B6" t="s">
        <v>1</v>
      </c>
      <c r="C6" s="6">
        <v>25</v>
      </c>
      <c r="E6" s="1">
        <v>2</v>
      </c>
      <c r="F6">
        <v>1500</v>
      </c>
      <c r="G6">
        <v>1200</v>
      </c>
      <c r="H6">
        <v>150</v>
      </c>
      <c r="I6">
        <v>500</v>
      </c>
    </row>
    <row r="7" spans="1:10" x14ac:dyDescent="0.2">
      <c r="B7" t="s">
        <v>7</v>
      </c>
      <c r="C7" s="6">
        <v>28</v>
      </c>
      <c r="E7" s="1">
        <v>3</v>
      </c>
      <c r="F7">
        <v>1600</v>
      </c>
      <c r="G7">
        <v>1300</v>
      </c>
      <c r="H7">
        <v>200</v>
      </c>
      <c r="I7">
        <v>500</v>
      </c>
    </row>
    <row r="8" spans="1:10" x14ac:dyDescent="0.2">
      <c r="B8" t="s">
        <v>19</v>
      </c>
      <c r="C8">
        <v>300</v>
      </c>
      <c r="E8" s="1">
        <v>4</v>
      </c>
      <c r="F8">
        <v>3000</v>
      </c>
      <c r="G8">
        <v>1300</v>
      </c>
      <c r="H8">
        <v>200</v>
      </c>
      <c r="I8">
        <v>500</v>
      </c>
    </row>
    <row r="9" spans="1:10" x14ac:dyDescent="0.2">
      <c r="B9" t="s">
        <v>20</v>
      </c>
      <c r="C9">
        <v>300</v>
      </c>
      <c r="E9" s="1"/>
    </row>
    <row r="10" spans="1:10" ht="21" x14ac:dyDescent="0.25">
      <c r="G10" s="3" t="s">
        <v>15</v>
      </c>
      <c r="H10" s="3"/>
      <c r="I10" s="3"/>
    </row>
    <row r="11" spans="1:10" ht="21" x14ac:dyDescent="0.25">
      <c r="H11" s="7"/>
      <c r="I11" s="7"/>
      <c r="J11" s="7"/>
    </row>
    <row r="12" spans="1:10" ht="34" x14ac:dyDescent="0.2">
      <c r="E12" t="s">
        <v>2</v>
      </c>
      <c r="F12" s="2" t="s">
        <v>17</v>
      </c>
      <c r="G12" s="2" t="s">
        <v>12</v>
      </c>
      <c r="H12" s="2" t="s">
        <v>13</v>
      </c>
      <c r="I12" s="2" t="s">
        <v>14</v>
      </c>
      <c r="J12" s="2" t="s">
        <v>18</v>
      </c>
    </row>
    <row r="13" spans="1:10" x14ac:dyDescent="0.2">
      <c r="A13" s="2"/>
      <c r="E13" s="1">
        <v>1</v>
      </c>
      <c r="F13">
        <f>C8</f>
        <v>300</v>
      </c>
      <c r="G13">
        <v>1000</v>
      </c>
      <c r="H13">
        <v>100</v>
      </c>
      <c r="I13">
        <v>50</v>
      </c>
      <c r="J13">
        <f>SUM(q_variables[[#This Row],[Beginning 
Inventory]:[Subcontract 
Production]])-F5</f>
        <v>550</v>
      </c>
    </row>
    <row r="14" spans="1:10" x14ac:dyDescent="0.2">
      <c r="E14" s="1">
        <v>2</v>
      </c>
      <c r="F14">
        <f t="shared" ref="F14:F16" si="0">J13</f>
        <v>550</v>
      </c>
      <c r="G14">
        <v>1200</v>
      </c>
      <c r="H14">
        <v>150</v>
      </c>
      <c r="I14">
        <v>500</v>
      </c>
      <c r="J14">
        <f>SUM(q_variables[[#This Row],[Beginning 
Inventory]:[Subcontract 
Production]])-F6</f>
        <v>900</v>
      </c>
    </row>
    <row r="15" spans="1:10" x14ac:dyDescent="0.2">
      <c r="E15" s="1">
        <v>3</v>
      </c>
      <c r="F15">
        <f t="shared" si="0"/>
        <v>900</v>
      </c>
      <c r="G15">
        <v>1300</v>
      </c>
      <c r="H15">
        <v>200</v>
      </c>
      <c r="I15">
        <v>500</v>
      </c>
      <c r="J15">
        <f>SUM(q_variables[[#This Row],[Beginning 
Inventory]:[Subcontract 
Production]])-F7</f>
        <v>1300</v>
      </c>
    </row>
    <row r="16" spans="1:10" x14ac:dyDescent="0.2">
      <c r="E16" s="1">
        <v>4</v>
      </c>
      <c r="F16">
        <f t="shared" si="0"/>
        <v>1300</v>
      </c>
      <c r="G16">
        <v>1300</v>
      </c>
      <c r="H16">
        <v>200</v>
      </c>
      <c r="I16">
        <v>500</v>
      </c>
      <c r="J16">
        <f>SUM(q_variables[[#This Row],[Beginning 
Inventory]:[Subcontract 
Production]])-F8</f>
        <v>300</v>
      </c>
    </row>
    <row r="17" spans="4:9" x14ac:dyDescent="0.2">
      <c r="E17" s="1"/>
      <c r="F17" s="4">
        <f>SUM(q_variables[Beginning 
Inventory])</f>
        <v>3050</v>
      </c>
      <c r="G17">
        <f>SUM(q_variables[Regular 
Production])</f>
        <v>4800</v>
      </c>
      <c r="H17">
        <f>SUM(q_variables[Overtime 
Production])</f>
        <v>650</v>
      </c>
      <c r="I17">
        <f>SUM(q_variables[Subcontract 
Production])</f>
        <v>1550</v>
      </c>
    </row>
    <row r="18" spans="4:9" x14ac:dyDescent="0.2">
      <c r="E18" s="5"/>
    </row>
    <row r="19" spans="4:9" x14ac:dyDescent="0.2">
      <c r="E19" s="5"/>
    </row>
    <row r="20" spans="4:9" ht="40" x14ac:dyDescent="0.25">
      <c r="D20" s="8" t="s">
        <v>21</v>
      </c>
      <c r="E20" s="6">
        <f>(C4*q_variables[[#Totals],[Beginning 
Inventory]])+(C5*q_variables[[#Totals],[Regular 
Production]])+(C6*q_variables[[#Totals],[Overtime 
Production]])+(C7*q_variables[[#Totals],[Subcontract 
Production]])</f>
        <v>164800</v>
      </c>
    </row>
  </sheetData>
  <scenarios current="0">
    <scenario name="tmp" count="12" user="Microsoft Office User" comment="Created by Microsoft Office User on 2/19/2023">
      <inputCells r="G13" val="1000"/>
      <inputCells r="H13" val="100"/>
      <inputCells r="I13" val="500"/>
      <inputCells r="G14" val="500"/>
      <inputCells r="H14" val="0"/>
      <inputCells r="I14" val="0"/>
      <inputCells r="G15" val="0"/>
      <inputCells r="H15" val="0"/>
      <inputCells r="I15" val="0"/>
      <inputCells r="G16" val="0"/>
      <inputCells r="H16" val="0"/>
      <inputCells r="I16" val="0"/>
    </scenario>
  </scenarios>
  <mergeCells count="3">
    <mergeCell ref="G10:I10"/>
    <mergeCell ref="F2:I2"/>
    <mergeCell ref="B2:C2"/>
  </mergeCells>
  <pageMargins left="0.7" right="0.7" top="0.75" bottom="0.75" header="0.3" footer="0.3"/>
  <ignoredErrors>
    <ignoredError sqref="F13" calculatedColumn="1"/>
  </ignoredErrors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2023-02-19T16:29:39Z</dcterms:created>
  <dcterms:modified xsi:type="dcterms:W3CDTF">2023-02-19T23:30:40Z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2023-02-19T17:23:53Z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6e797b86-d46b-4618-a38e-7bd1742e77b4</vt:lpwstr>
  </property>
  <property fmtid="{D5CDD505-2E9C-101B-9397-08002B2CF9AE}" pid="8" name="MSIP_Label_b24820e8-223f-4ed2-bd95-81c83f641284_ContentBits">
    <vt:lpwstr>0</vt:lpwstr>
  </property>
</Properties>
</file>