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unter/Desktop/"/>
    </mc:Choice>
  </mc:AlternateContent>
  <xr:revisionPtr revIDLastSave="0" documentId="13_ncr:1_{5F282E2F-ED28-4E42-BE1E-60E04256B8C1}" xr6:coauthVersionLast="43" xr6:coauthVersionMax="43" xr10:uidLastSave="{00000000-0000-0000-0000-000000000000}"/>
  <bookViews>
    <workbookView xWindow="0" yWindow="0" windowWidth="25600" windowHeight="16000" xr2:uid="{00000000-000D-0000-FFFF-FFFF00000000}"/>
  </bookViews>
  <sheets>
    <sheet name="Sheet1" sheetId="1" r:id="rId1"/>
    <sheet name="Category_Table" sheetId="3" r:id="rId2"/>
    <sheet name="Date_Table" sheetId="4" r:id="rId3"/>
    <sheet name="Bonus" sheetId="5" r:id="rId4"/>
  </sheets>
  <definedNames>
    <definedName name="_xlnm._FilterDatabase" localSheetId="0" hidden="1">Sheet1!$A$1:$N$4115</definedName>
  </definedNames>
  <calcPr calcId="191029"/>
  <pivotCaches>
    <pivotCache cacheId="11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<sst xmlns="http://schemas.openxmlformats.org/spreadsheetml/2006/main" count="24801" uniqueCount="8391">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</sst>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ill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[HKuffel_HW1.xlsx]Category_Table!PivotTable2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Category_Table!$B$6:$B$47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7-0844-B3C2-DF2FB46C4A73}"/>
            </c:ext>
          </c:extLst>
        </c:ser>
        <c:ser>
          <c:idx val="1"/>
          <c:order val="1"/>
          <c:tx>
            <c:strRef>
              <c:f>Category_Table!$C$4:$C$5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Category_Table!$C$6:$C$47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7-0844-B3C2-DF2FB46C4A73}"/>
            </c:ext>
          </c:extLst>
        </c:ser>
        <c:ser>
          <c:idx val="2"/>
          <c:order val="2"/>
          <c:tx>
            <c:strRef>
              <c:f>Category_Table!$D$4:$D$5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Category_Table!$D$6:$D$47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7-0844-B3C2-DF2FB46C4A73}"/>
            </c:ext>
          </c:extLst>
        </c:ser>
        <c:ser>
          <c:idx val="3"/>
          <c:order val="3"/>
          <c:tx>
            <c:strRef>
              <c:f>Category_Table!$E$4:$E$5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Category_Table!$E$6:$E$47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C7-0844-B3C2-DF2FB46C4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4692928"/>
        <c:axId val="1304694560"/>
      </c:barChart>
      <c:catAx>
        <c:axId val="130469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94560"/>
        <c:crosses val="autoZero"/>
        <c:auto val="1"/>
        <c:lblAlgn val="ctr"/>
        <c:lblOffset val="100"/>
        <c:noMultiLvlLbl val="0"/>
      </c:catAx>
      <c:valAx>
        <c:axId val="13046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[HKuffel_HW1.xlsx]Date_Table!PivotTable3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Date_Table!$B$6:$B$18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8-C344-9D18-4DBC1C80FC2A}"/>
            </c:ext>
          </c:extLst>
        </c:ser>
        <c:ser>
          <c:idx val="1"/>
          <c:order val="1"/>
          <c:tx>
            <c:strRef>
              <c:f>Date_Table!$C$4:$C$5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Date_Table!$C$6:$C$18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8-C344-9D18-4DBC1C80FC2A}"/>
            </c:ext>
          </c:extLst>
        </c:ser>
        <c:ser>
          <c:idx val="2"/>
          <c:order val="2"/>
          <c:tx>
            <c:strRef>
              <c:f>Date_Table!$D$4:$D$5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Date_Table!$D$6:$D$18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8-C344-9D18-4DBC1C80FC2A}"/>
            </c:ext>
          </c:extLst>
        </c:ser>
        <c:ser>
          <c:idx val="3"/>
          <c:order val="3"/>
          <c:tx>
            <c:strRef>
              <c:f>Date_Table!$E$4:$E$5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Date_Table!$A$6:$A$18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Date_Table!$E$6:$E$18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58-C344-9D18-4DBC1C80FC2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82886000"/>
        <c:axId val="1383329904"/>
      </c:lineChart>
      <c:catAx>
        <c:axId val="13828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29904"/>
        <c:crosses val="autoZero"/>
        <c:auto val="1"/>
        <c:lblAlgn val="ctr"/>
        <c:lblOffset val="100"/>
        <c:noMultiLvlLbl val="0"/>
      </c:catAx>
      <c:valAx>
        <c:axId val="1383329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88600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0.32258064516129031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EA-984F-8BD4-E71A5E31A339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0.51209677419354838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EA-984F-8BD4-E71A5E31A339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0.16532258064516128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EA-984F-8BD4-E71A5E31A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247568"/>
        <c:axId val="1385106416"/>
      </c:lineChart>
      <c:catAx>
        <c:axId val="13772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416"/>
        <c:crosses val="autoZero"/>
        <c:auto val="1"/>
        <c:lblAlgn val="ctr"/>
        <c:lblOffset val="100"/>
        <c:noMultiLvlLbl val="0"/>
      </c:catAx>
      <c:valAx>
        <c:axId val="13851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520700</xdr:colOff>
      <xdr:row>2</xdr:row>
      <xdr:rowOff>88900</xdr:rowOff>
    </xdr:from>
    <xdr:to>
      <xdr:col>18</xdr:col>
      <xdr:colOff>647700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C14B8C-3B97-1A49-A6E4-60F600696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139700</xdr:rowOff>
    </xdr:from>
    <xdr:to>
      <xdr:col>16</xdr:col>
      <xdr:colOff>647700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D44B3-97BB-B647-AC6B-840AABA0A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14</xdr:row>
      <xdr:rowOff>63500</xdr:rowOff>
    </xdr:from>
    <xdr:to>
      <xdr:col>10</xdr:col>
      <xdr:colOff>749300</xdr:colOff>
      <xdr:row>35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129CB-340F-E746-823B-7EA131E8E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 K" refreshedDate="43663.843815624998" createdVersion="6" refreshedVersion="6" minRefreshableVersion="3" recordCount="4114" xr:uid="{F8E93381-2BFC-6144-B101-D078C173A9D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 K" refreshedDate="43663.880596875002" createdVersion="6" refreshedVersion="6" minRefreshableVersion="3" recordCount="4114" xr:uid="{9304FC0F-B3B8-BC40-BE86-37C7A332E0F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A0E382-F94C-2D4D-8E4B-431A23EE0B5C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C2EEE-BB4C-414B-9B27-F7331A071E81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F4" sqref="F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21.1640625" customWidth="1"/>
    <col min="17" max="17" width="24" customWidth="1"/>
    <col min="18" max="19" width="23" customWidth="1"/>
    <col min="20" max="20" width="23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6" t="s">
        <v>8356</v>
      </c>
      <c r="T1" s="1" t="s">
        <v>8357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IFERROR(E2/L2,0)</f>
        <v>63.917582417582416</v>
      </c>
      <c r="Q2" t="str">
        <f>LEFT(N2,FIND("/",N2)-1)</f>
        <v>film &amp; video</v>
      </c>
      <c r="R2" t="str">
        <f>RIGHT(N2,LEN(N2)-LEN(Q2)-1)</f>
        <v>television</v>
      </c>
      <c r="S2" s="11">
        <f>(J2/86400)+DATE(1970,1,1)</f>
        <v>42177.007071759261</v>
      </c>
      <c r="T2" s="12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RIGHT(N3,LEN(N3)-LEN(Q3)-1)</f>
        <v>television</v>
      </c>
      <c r="S3" s="11">
        <f t="shared" ref="S3:S66" si="4">(J3/86400)+DATE(1970,1,1)</f>
        <v>42766.600497685184</v>
      </c>
      <c r="T3" s="12">
        <f t="shared" ref="T3:T66" si="5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2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2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2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2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2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2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2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2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2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2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RIGHT(N67,LEN(N67)-LEN(Q67)-1)</f>
        <v>shorts</v>
      </c>
      <c r="S67" s="11">
        <f t="shared" ref="S67:S130" si="10">(J67/86400)+DATE(1970,1,1)</f>
        <v>41835.821226851855</v>
      </c>
      <c r="T67" s="12">
        <f t="shared" ref="T67:T130" si="11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2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2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2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2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2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RIGHT(N131,LEN(N131)-LEN(Q131)-1)</f>
        <v>science fiction</v>
      </c>
      <c r="S131" s="11">
        <f t="shared" ref="S131:S194" si="16">(J131/86400)+DATE(1970,1,1)</f>
        <v>41882.937303240738</v>
      </c>
      <c r="T131" s="12">
        <f t="shared" ref="T131:T194" si="17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2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2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2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RIGHT(N195,LEN(N195)-LEN(Q195)-1)</f>
        <v>drama</v>
      </c>
      <c r="S195" s="11">
        <f t="shared" ref="S195:S258" si="22">(J195/86400)+DATE(1970,1,1)</f>
        <v>41911.934791666667</v>
      </c>
      <c r="T195" s="12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2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2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2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2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2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2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RIGHT(N259,LEN(N259)-LEN(Q259)-1)</f>
        <v>documentary</v>
      </c>
      <c r="S259" s="11">
        <f t="shared" ref="S259:S322" si="28">(J259/86400)+DATE(1970,1,1)</f>
        <v>42479.626875000002</v>
      </c>
      <c r="T259" s="12">
        <f t="shared" ref="T259:T322" si="2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2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2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2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2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RIGHT(N323,LEN(N323)-LEN(Q323)-1)</f>
        <v>documentary</v>
      </c>
      <c r="S323" s="11">
        <f t="shared" ref="S323:S386" si="34">(J323/86400)+DATE(1970,1,1)</f>
        <v>42647.446597222224</v>
      </c>
      <c r="T323" s="12">
        <f t="shared" ref="T323:T386" si="35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2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2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RIGHT(N387,LEN(N387)-LEN(Q387)-1)</f>
        <v>documentary</v>
      </c>
      <c r="S387" s="11">
        <f t="shared" ref="S387:S450" si="40">(J387/86400)+DATE(1970,1,1)</f>
        <v>41934.584502314814</v>
      </c>
      <c r="T387" s="12">
        <f t="shared" ref="T387:T450" si="41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2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2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2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2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2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2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2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2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RIGHT(N451,LEN(N451)-LEN(Q451)-1)</f>
        <v>animation</v>
      </c>
      <c r="S451" s="11">
        <f t="shared" ref="S451:S514" si="46">(J451/86400)+DATE(1970,1,1)</f>
        <v>41534.568113425928</v>
      </c>
      <c r="T451" s="12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2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2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2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2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2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2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2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2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RIGHT(N515,LEN(N515)-LEN(Q515)-1)</f>
        <v>animation</v>
      </c>
      <c r="S515" s="11">
        <f t="shared" ref="S515:S578" si="52">(J515/86400)+DATE(1970,1,1)</f>
        <v>42552.653993055559</v>
      </c>
      <c r="T515" s="12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2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2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2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2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2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RIGHT(N579,LEN(N579)-LEN(Q579)-1)</f>
        <v>web</v>
      </c>
      <c r="S579" s="11">
        <f t="shared" ref="S579:S642" si="58">(J579/86400)+DATE(1970,1,1)</f>
        <v>42450.589143518519</v>
      </c>
      <c r="T579" s="12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2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2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2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2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RIGHT(N643,LEN(N643)-LEN(Q643)-1)</f>
        <v>wearables</v>
      </c>
      <c r="S643" s="11">
        <f t="shared" ref="S643:S706" si="64">(J643/86400)+DATE(1970,1,1)</f>
        <v>42199.57</v>
      </c>
      <c r="T643" s="12">
        <f t="shared" ref="T643:T706" si="65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2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2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2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2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2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2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RIGHT(N707,LEN(N707)-LEN(Q707)-1)</f>
        <v>wearables</v>
      </c>
      <c r="S707" s="11">
        <f t="shared" ref="S707:S770" si="70">(J707/86400)+DATE(1970,1,1)</f>
        <v>42726.491643518515</v>
      </c>
      <c r="T707" s="12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2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2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2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2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RIGHT(N771,LEN(N771)-LEN(Q771)-1)</f>
        <v>fiction</v>
      </c>
      <c r="S771" s="11">
        <f t="shared" ref="S771:S834" si="76">(J771/86400)+DATE(1970,1,1)</f>
        <v>41604.996458333335</v>
      </c>
      <c r="T771" s="12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2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2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2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2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2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RIGHT(N835,LEN(N835)-LEN(Q835)-1)</f>
        <v>rock</v>
      </c>
      <c r="S835" s="11">
        <f t="shared" ref="S835:S898" si="82">(J835/86400)+DATE(1970,1,1)</f>
        <v>41718.878182870372</v>
      </c>
      <c r="T835" s="12">
        <f t="shared" ref="T835:T898" si="83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2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2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2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2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2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2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2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RIGHT(N899,LEN(N899)-LEN(Q899)-1)</f>
        <v>indie rock</v>
      </c>
      <c r="S899" s="11">
        <f t="shared" ref="S899:S962" si="88">(J899/86400)+DATE(1970,1,1)</f>
        <v>41211.688750000001</v>
      </c>
      <c r="T899" s="12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2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2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2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2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2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2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2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2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RIGHT(N963,LEN(N963)-LEN(Q963)-1)</f>
        <v>wearables</v>
      </c>
      <c r="S963" s="11">
        <f t="shared" ref="S963:S1026" si="94">(J963/86400)+DATE(1970,1,1)</f>
        <v>42740.693692129629</v>
      </c>
      <c r="T963" s="12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2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2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2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2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RIGHT(N1027,LEN(N1027)-LEN(Q1027)-1)</f>
        <v>electronic music</v>
      </c>
      <c r="S1027" s="11">
        <f t="shared" ref="S1027:S1090" si="100">(J1027/86400)+DATE(1970,1,1)</f>
        <v>42049.833761574075</v>
      </c>
      <c r="T1027" s="12">
        <f t="shared" ref="T1027:T1090" si="101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2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2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2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2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2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2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2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2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RIGHT(N1091,LEN(N1091)-LEN(Q1091)-1)</f>
        <v>video games</v>
      </c>
      <c r="S1091" s="11">
        <f t="shared" ref="S1091:S1154" si="106">(J1091/86400)+DATE(1970,1,1)</f>
        <v>42151.189525462964</v>
      </c>
      <c r="T1091" s="12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2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2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2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2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2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2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2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2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2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2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2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RIGHT(N1155,LEN(N1155)-LEN(Q1155)-1)</f>
        <v>food trucks</v>
      </c>
      <c r="S1155" s="11">
        <f t="shared" ref="S1155:S1218" si="112">(J1155/86400)+DATE(1970,1,1)</f>
        <v>42143.714178240742</v>
      </c>
      <c r="T1155" s="12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2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2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2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2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2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2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RIGHT(N1219,LEN(N1219)-LEN(Q1219)-1)</f>
        <v>photobooks</v>
      </c>
      <c r="S1219" s="11">
        <f t="shared" ref="S1219:S1282" si="118">(J1219/86400)+DATE(1970,1,1)</f>
        <v>42535.809490740736</v>
      </c>
      <c r="T1219" s="12">
        <f t="shared" ref="T1219:T1282" si="11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2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2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2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2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2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RIGHT(N1283,LEN(N1283)-LEN(Q1283)-1)</f>
        <v>rock</v>
      </c>
      <c r="S1283" s="11">
        <f t="shared" ref="S1283:S1346" si="124">(J1283/86400)+DATE(1970,1,1)</f>
        <v>41463.743472222224</v>
      </c>
      <c r="T1283" s="12">
        <f t="shared" ref="T1283:T1346" si="125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2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2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2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2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2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2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2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RIGHT(N1347,LEN(N1347)-LEN(Q1347)-1)</f>
        <v>nonfiction</v>
      </c>
      <c r="S1347" s="11">
        <f t="shared" ref="S1347:S1410" si="130">(J1347/86400)+DATE(1970,1,1)</f>
        <v>41799.814340277779</v>
      </c>
      <c r="T1347" s="12">
        <f t="shared" ref="T1347:T1410" si="131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2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2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2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2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2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RIGHT(N1411,LEN(N1411)-LEN(Q1411)-1)</f>
        <v>translations</v>
      </c>
      <c r="S1411" s="11">
        <f t="shared" ref="S1411:S1474" si="136">(J1411/86400)+DATE(1970,1,1)</f>
        <v>41945.133506944447</v>
      </c>
      <c r="T1411" s="12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2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2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2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2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2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RIGHT(N1475,LEN(N1475)-LEN(Q1475)-1)</f>
        <v>radio &amp; podcasts</v>
      </c>
      <c r="S1475" s="11">
        <f t="shared" ref="S1475:S1538" si="142">(J1475/86400)+DATE(1970,1,1)</f>
        <v>40939.979618055557</v>
      </c>
      <c r="T1475" s="12">
        <f t="shared" ref="T1475:T1538" si="143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2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2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2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2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2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2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2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RIGHT(N1539,LEN(N1539)-LEN(Q1539)-1)</f>
        <v>photobooks</v>
      </c>
      <c r="S1539" s="11">
        <f t="shared" ref="S1539:S1602" si="148">(J1539/86400)+DATE(1970,1,1)</f>
        <v>42552.315127314811</v>
      </c>
      <c r="T1539" s="12">
        <f t="shared" ref="T1539:T1602" si="1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2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2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2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2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2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2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2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2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2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2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RIGHT(N1603,LEN(N1603)-LEN(Q1603)-1)</f>
        <v>rock</v>
      </c>
      <c r="S1603" s="11">
        <f t="shared" ref="S1603:S1666" si="154">(J1603/86400)+DATE(1970,1,1)</f>
        <v>40638.092974537038</v>
      </c>
      <c r="T1603" s="12">
        <f t="shared" ref="T1603:T1666" si="155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2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2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2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2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2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2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2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2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RIGHT(N1667,LEN(N1667)-LEN(Q1667)-1)</f>
        <v>pop</v>
      </c>
      <c r="S1667" s="11">
        <f t="shared" ref="S1667:S1730" si="160">(J1667/86400)+DATE(1970,1,1)</f>
        <v>40564.649456018517</v>
      </c>
      <c r="T1667" s="12">
        <f t="shared" ref="T1667:T1730" si="161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2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2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RIGHT(N1731,LEN(N1731)-LEN(Q1731)-1)</f>
        <v>faith</v>
      </c>
      <c r="S1731" s="11">
        <f t="shared" ref="S1731:S1794" si="166">(J1731/86400)+DATE(1970,1,1)</f>
        <v>42471.052152777775</v>
      </c>
      <c r="T1731" s="12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2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2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2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2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2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2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2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2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RIGHT(N1795,LEN(N1795)-LEN(Q1795)-1)</f>
        <v>photobooks</v>
      </c>
      <c r="S1795" s="11">
        <f t="shared" ref="S1795:S1858" si="172">(J1795/86400)+DATE(1970,1,1)</f>
        <v>41940.891666666663</v>
      </c>
      <c r="T1795" s="12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2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2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RIGHT(N1859,LEN(N1859)-LEN(Q1859)-1)</f>
        <v>rock</v>
      </c>
      <c r="S1859" s="11">
        <f t="shared" ref="S1859:S1922" si="178">(J1859/86400)+DATE(1970,1,1)</f>
        <v>41864.76866898148</v>
      </c>
      <c r="T1859" s="12">
        <f t="shared" ref="T1859:T1922" si="17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2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2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2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2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2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RIGHT(N1923,LEN(N1923)-LEN(Q1923)-1)</f>
        <v>indie rock</v>
      </c>
      <c r="S1923" s="11">
        <f t="shared" ref="S1923:S1986" si="184">(J1923/86400)+DATE(1970,1,1)</f>
        <v>41074.221562500003</v>
      </c>
      <c r="T1923" s="12">
        <f t="shared" ref="T1923:T1986" si="185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2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2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2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2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2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2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RIGHT(N1987,LEN(N1987)-LEN(Q1987)-1)</f>
        <v>people</v>
      </c>
      <c r="S1987" s="11">
        <f t="shared" ref="S1987:S2050" si="190">(J1987/86400)+DATE(1970,1,1)</f>
        <v>42555.698738425926</v>
      </c>
      <c r="T1987" s="12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2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2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2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2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2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RIGHT(N2051,LEN(N2051)-LEN(Q2051)-1)</f>
        <v>hardware</v>
      </c>
      <c r="S2051" s="11">
        <f t="shared" ref="S2051:S2114" si="196">(J2051/86400)+DATE(1970,1,1)</f>
        <v>41575.527349537035</v>
      </c>
      <c r="T2051" s="12">
        <f t="shared" ref="T2051:T2114" si="197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2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2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2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RIGHT(N2115,LEN(N2115)-LEN(Q2115)-1)</f>
        <v>indie rock</v>
      </c>
      <c r="S2115" s="11">
        <f t="shared" ref="S2115:S2178" si="202">(J2115/86400)+DATE(1970,1,1)</f>
        <v>41870.86546296296</v>
      </c>
      <c r="T2115" s="12">
        <f t="shared" ref="T2115:T2178" si="203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2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2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2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2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2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RIGHT(N2179,LEN(N2179)-LEN(Q2179)-1)</f>
        <v>rock</v>
      </c>
      <c r="S2179" s="11">
        <f t="shared" ref="S2179:S2242" si="208">(J2179/86400)+DATE(1970,1,1)</f>
        <v>42502.250775462962</v>
      </c>
      <c r="T2179" s="12">
        <f t="shared" ref="T2179:T2242" si="20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2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2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2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2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2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RIGHT(N2243,LEN(N2243)-LEN(Q2243)-1)</f>
        <v>tabletop games</v>
      </c>
      <c r="S2243" s="11">
        <f t="shared" ref="S2243:S2306" si="214">(J2243/86400)+DATE(1970,1,1)</f>
        <v>42766.827546296292</v>
      </c>
      <c r="T2243" s="12">
        <f t="shared" ref="T2243:T2306" si="215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2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2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2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2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2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RIGHT(N2307,LEN(N2307)-LEN(Q2307)-1)</f>
        <v>indie rock</v>
      </c>
      <c r="S2307" s="11">
        <f t="shared" ref="S2307:S2370" si="220">(J2307/86400)+DATE(1970,1,1)</f>
        <v>41834.695277777777</v>
      </c>
      <c r="T2307" s="12">
        <f t="shared" ref="T2307:T2370" si="221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2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2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2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2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2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2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2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2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2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RIGHT(N2371,LEN(N2371)-LEN(Q2371)-1)</f>
        <v>web</v>
      </c>
      <c r="S2371" s="11">
        <f t="shared" ref="S2371:S2434" si="226">(J2371/86400)+DATE(1970,1,1)</f>
        <v>42380.812627314815</v>
      </c>
      <c r="T2371" s="12">
        <f t="shared" ref="T2371:T2434" si="227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2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2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2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2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RIGHT(N2435,LEN(N2435)-LEN(Q2435)-1)</f>
        <v>food trucks</v>
      </c>
      <c r="S2435" s="11">
        <f t="shared" ref="S2435:S2498" si="232">(J2435/86400)+DATE(1970,1,1)</f>
        <v>42397.89980324074</v>
      </c>
      <c r="T2435" s="12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2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2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2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2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2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2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2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2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2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RIGHT(N2499,LEN(N2499)-LEN(Q2499)-1)</f>
        <v>indie rock</v>
      </c>
      <c r="S2499" s="11">
        <f t="shared" ref="S2499:S2562" si="238">(J2499/86400)+DATE(1970,1,1)</f>
        <v>40730.878912037035</v>
      </c>
      <c r="T2499" s="12">
        <f t="shared" ref="T2499:T2562" si="23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2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2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2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2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2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2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2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2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RIGHT(N2563,LEN(N2563)-LEN(Q2563)-1)</f>
        <v>food trucks</v>
      </c>
      <c r="S2563" s="11">
        <f t="shared" ref="S2563:S2626" si="244">(J2563/86400)+DATE(1970,1,1)</f>
        <v>42260.528807870374</v>
      </c>
      <c r="T2563" s="12">
        <f t="shared" ref="T2563:T2626" si="245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2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2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2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2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2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2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RIGHT(N2627,LEN(N2627)-LEN(Q2627)-1)</f>
        <v>space exploration</v>
      </c>
      <c r="S2627" s="11">
        <f t="shared" ref="S2627:S2690" si="250">(J2627/86400)+DATE(1970,1,1)</f>
        <v>42658.810277777782</v>
      </c>
      <c r="T2627" s="12">
        <f t="shared" ref="T2627:T2690" si="251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2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2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2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2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2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2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2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2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RIGHT(N2691,LEN(N2691)-LEN(Q2691)-1)</f>
        <v>food trucks</v>
      </c>
      <c r="S2691" s="11">
        <f t="shared" ref="S2691:S2754" si="256">(J2691/86400)+DATE(1970,1,1)</f>
        <v>42551.961689814816</v>
      </c>
      <c r="T2691" s="12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2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2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2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RIGHT(N2755,LEN(N2755)-LEN(Q2755)-1)</f>
        <v>children's books</v>
      </c>
      <c r="S2755" s="11">
        <f t="shared" ref="S2755:S2818" si="262">(J2755/86400)+DATE(1970,1,1)</f>
        <v>41117.900729166664</v>
      </c>
      <c r="T2755" s="12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2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2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2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2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2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RIGHT(N2819,LEN(N2819)-LEN(Q2819)-1)</f>
        <v>plays</v>
      </c>
      <c r="S2819" s="11">
        <f t="shared" ref="S2819:S2882" si="268">(J2819/86400)+DATE(1970,1,1)</f>
        <v>42023.634976851856</v>
      </c>
      <c r="T2819" s="12">
        <f t="shared" ref="T2819:T2882" si="26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2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2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RIGHT(N2883,LEN(N2883)-LEN(Q2883)-1)</f>
        <v>plays</v>
      </c>
      <c r="S2883" s="11">
        <f t="shared" ref="S2883:S2946" si="274">(J2883/86400)+DATE(1970,1,1)</f>
        <v>41916.597638888888</v>
      </c>
      <c r="T2883" s="12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2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2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2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RIGHT(N2947,LEN(N2947)-LEN(Q2947)-1)</f>
        <v>spaces</v>
      </c>
      <c r="S2947" s="11">
        <f t="shared" ref="S2947:S3010" si="280">(J2947/86400)+DATE(1970,1,1)</f>
        <v>42118.139583333337</v>
      </c>
      <c r="T2947" s="12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2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2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2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2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2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RIGHT(N3011,LEN(N3011)-LEN(Q3011)-1)</f>
        <v>spaces</v>
      </c>
      <c r="S3011" s="11">
        <f t="shared" ref="S3011:S3074" si="286">(J3011/86400)+DATE(1970,1,1)</f>
        <v>41939.569907407407</v>
      </c>
      <c r="T3011" s="12">
        <f t="shared" ref="T3011:T3074" si="287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2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2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2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RIGHT(N3075,LEN(N3075)-LEN(Q3075)-1)</f>
        <v>spaces</v>
      </c>
      <c r="S3075" s="11">
        <f t="shared" ref="S3075:S3138" si="292">(J3075/86400)+DATE(1970,1,1)</f>
        <v>42111.684027777781</v>
      </c>
      <c r="T3075" s="12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2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2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2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2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2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RIGHT(N3139,LEN(N3139)-LEN(Q3139)-1)</f>
        <v>plays</v>
      </c>
      <c r="S3139" s="11">
        <f t="shared" ref="S3139:S3202" si="298">(J3139/86400)+DATE(1970,1,1)</f>
        <v>42807.885057870371</v>
      </c>
      <c r="T3139" s="12">
        <f t="shared" ref="T3139:T3202" si="2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2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2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2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RIGHT(N3203,LEN(N3203)-LEN(Q3203)-1)</f>
        <v>musical</v>
      </c>
      <c r="S3203" s="11">
        <f t="shared" ref="S3203:S3266" si="304">(J3203/86400)+DATE(1970,1,1)</f>
        <v>41861.767094907409</v>
      </c>
      <c r="T3203" s="12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2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RIGHT(N3267,LEN(N3267)-LEN(Q3267)-1)</f>
        <v>plays</v>
      </c>
      <c r="S3267" s="11">
        <f t="shared" ref="S3267:S3330" si="310">(J3267/86400)+DATE(1970,1,1)</f>
        <v>42311.711979166663</v>
      </c>
      <c r="T3267" s="12">
        <f t="shared" ref="T3267:T3330" si="311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2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2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2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RIGHT(N3331,LEN(N3331)-LEN(Q3331)-1)</f>
        <v>plays</v>
      </c>
      <c r="S3331" s="11">
        <f t="shared" ref="S3331:S3394" si="316">(J3331/86400)+DATE(1970,1,1)</f>
        <v>41837.323009259257</v>
      </c>
      <c r="T3331" s="12">
        <f t="shared" ref="T3331:T3394" si="317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2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2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2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2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RIGHT(N3395,LEN(N3395)-LEN(Q3395)-1)</f>
        <v>plays</v>
      </c>
      <c r="S3395" s="11">
        <f t="shared" ref="S3395:S3458" si="322">(J3395/86400)+DATE(1970,1,1)</f>
        <v>41923.921643518523</v>
      </c>
      <c r="T3395" s="12">
        <f t="shared" ref="T3395:T3458" si="323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2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2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2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2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RIGHT(N3459,LEN(N3459)-LEN(Q3459)-1)</f>
        <v>plays</v>
      </c>
      <c r="S3459" s="11">
        <f t="shared" ref="S3459:S3522" si="328">(J3459/86400)+DATE(1970,1,1)</f>
        <v>42016.706678240742</v>
      </c>
      <c r="T3459" s="12">
        <f t="shared" ref="T3459:T3522" si="32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2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2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2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RIGHT(N3523,LEN(N3523)-LEN(Q3523)-1)</f>
        <v>plays</v>
      </c>
      <c r="S3523" s="11">
        <f t="shared" ref="S3523:S3586" si="334">(J3523/86400)+DATE(1970,1,1)</f>
        <v>41881.361342592594</v>
      </c>
      <c r="T3523" s="12">
        <f t="shared" ref="T3523:T3586" si="335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2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2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2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RIGHT(N3587,LEN(N3587)-LEN(Q3587)-1)</f>
        <v>plays</v>
      </c>
      <c r="S3587" s="11">
        <f t="shared" ref="S3587:S3650" si="340">(J3587/86400)+DATE(1970,1,1)</f>
        <v>41964.716319444444</v>
      </c>
      <c r="T3587" s="12">
        <f t="shared" ref="T3587:T3650" si="341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2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2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2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RIGHT(N3651,LEN(N3651)-LEN(Q3651)-1)</f>
        <v>plays</v>
      </c>
      <c r="S3651" s="11">
        <f t="shared" ref="S3651:S3714" si="346">(J3651/86400)+DATE(1970,1,1)</f>
        <v>41780.712893518517</v>
      </c>
      <c r="T3651" s="12">
        <f t="shared" ref="T3651:T3714" si="347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2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2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2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RIGHT(N3715,LEN(N3715)-LEN(Q3715)-1)</f>
        <v>plays</v>
      </c>
      <c r="S3715" s="11">
        <f t="shared" ref="S3715:S3778" si="352">(J3715/86400)+DATE(1970,1,1)</f>
        <v>42505.738032407404</v>
      </c>
      <c r="T3715" s="12">
        <f t="shared" ref="T3715:T3778" si="353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2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2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2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RIGHT(N3779,LEN(N3779)-LEN(Q3779)-1)</f>
        <v>musical</v>
      </c>
      <c r="S3779" s="11">
        <f t="shared" ref="S3779:S3842" si="358">(J3779/86400)+DATE(1970,1,1)</f>
        <v>41887.111354166671</v>
      </c>
      <c r="T3779" s="12">
        <f t="shared" ref="T3779:T3842" si="35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2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2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2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2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2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RIGHT(N3843,LEN(N3843)-LEN(Q3843)-1)</f>
        <v>plays</v>
      </c>
      <c r="S3843" s="11">
        <f t="shared" ref="S3843:S3906" si="364">(J3843/86400)+DATE(1970,1,1)</f>
        <v>41780.785729166666</v>
      </c>
      <c r="T3843" s="12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2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2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2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2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2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2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RIGHT(N3907,LEN(N3907)-LEN(Q3907)-1)</f>
        <v>plays</v>
      </c>
      <c r="S3907" s="11">
        <f t="shared" ref="S3907:S3970" si="370">(J3907/86400)+DATE(1970,1,1)</f>
        <v>42124.623877314814</v>
      </c>
      <c r="T3907" s="12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2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2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2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2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2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RIGHT(N3971,LEN(N3971)-LEN(Q3971)-1)</f>
        <v>plays</v>
      </c>
      <c r="S3971" s="11">
        <f t="shared" ref="S3971:S4034" si="376">(J3971/86400)+DATE(1970,1,1)</f>
        <v>42601.854699074072</v>
      </c>
      <c r="T3971" s="12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2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2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2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2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2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RIGHT(N4035,LEN(N4035)-LEN(Q4035)-1)</f>
        <v>plays</v>
      </c>
      <c r="S4035" s="11">
        <f t="shared" ref="S4035:S4098" si="382">(J4035/86400)+DATE(1970,1,1)</f>
        <v>42614.268796296295</v>
      </c>
      <c r="T4035" s="12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2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2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2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2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2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2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2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RIGHT(N4099,LEN(N4099)-LEN(Q4099)-1)</f>
        <v>plays</v>
      </c>
      <c r="S4099" s="11">
        <f t="shared" ref="S4099:S4115" si="388">(J4099/86400)+DATE(1970,1,1)</f>
        <v>42344.824502314819</v>
      </c>
      <c r="T4099" s="12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2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successful">
      <formula>NOT(ISERROR(SEARCH("successful",F1)))</formula>
    </cfRule>
  </conditionalFormatting>
  <conditionalFormatting sqref="O1:O1048576">
    <cfRule type="cellIs" dxfId="2" priority="2" operator="between">
      <formula>1</formula>
      <formula>2</formula>
    </cfRule>
    <cfRule type="cellIs" dxfId="1" priority="3" operator="lessThan">
      <formula>1</formula>
    </cfRule>
  </conditionalFormatting>
  <conditionalFormatting sqref="O2:O4116">
    <cfRule type="cellIs" dxfId="0" priority="1" operator="greaterThan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B756B-340E-8A4A-A79D-713DE5243185}">
  <dimension ref="A1:F47"/>
  <sheetViews>
    <sheetView workbookViewId="0">
      <selection activeCell="E7" sqref="E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.1640625" bestFit="1" customWidth="1"/>
    <col min="13" max="13" width="16" bestFit="1" customWidth="1"/>
  </cols>
  <sheetData>
    <row r="1" spans="1:6" x14ac:dyDescent="0.2">
      <c r="A1" s="9" t="s">
        <v>8223</v>
      </c>
      <c r="B1" t="s">
        <v>8352</v>
      </c>
    </row>
    <row r="2" spans="1:6" x14ac:dyDescent="0.2">
      <c r="A2" s="9" t="s">
        <v>8308</v>
      </c>
      <c r="B2" t="s">
        <v>8352</v>
      </c>
    </row>
    <row r="4" spans="1:6" x14ac:dyDescent="0.2">
      <c r="A4" s="9" t="s">
        <v>8351</v>
      </c>
      <c r="B4" s="9" t="s">
        <v>8355</v>
      </c>
    </row>
    <row r="5" spans="1:6" x14ac:dyDescent="0.2">
      <c r="A5" s="9" t="s">
        <v>8353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2">
      <c r="A6" s="10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8335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8349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8345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8325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8338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8320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8329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8339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8340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8323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8347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8328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8350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8334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8319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8341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8330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8336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8337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8333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8344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8343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8346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8348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8342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8332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8327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8318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8317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8331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8354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255A-5A46-FE4A-B33B-26FCC1FC01B1}"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8352</v>
      </c>
    </row>
    <row r="2" spans="1:6" x14ac:dyDescent="0.2">
      <c r="A2" s="9" t="s">
        <v>8370</v>
      </c>
      <c r="B2" t="s">
        <v>8352</v>
      </c>
    </row>
    <row r="4" spans="1:6" x14ac:dyDescent="0.2">
      <c r="A4" s="9" t="s">
        <v>8351</v>
      </c>
      <c r="B4" s="9" t="s">
        <v>8355</v>
      </c>
    </row>
    <row r="5" spans="1:6" x14ac:dyDescent="0.2">
      <c r="A5" s="9" t="s">
        <v>8353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2">
      <c r="A6" s="13" t="s">
        <v>8364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3" t="s">
        <v>8365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3" t="s">
        <v>8366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3" t="s">
        <v>8367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3" t="s">
        <v>8358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3" t="s">
        <v>8368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3" t="s">
        <v>8359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3" t="s">
        <v>8360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3" t="s">
        <v>8361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3" t="s">
        <v>8362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3" t="s">
        <v>8363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3" t="s">
        <v>8369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3" t="s">
        <v>8354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DBF4-EE25-E74E-8099-BABCBCDF6374}">
  <dimension ref="A1:H13"/>
  <sheetViews>
    <sheetView workbookViewId="0">
      <selection activeCell="G21" sqref="G21"/>
    </sheetView>
  </sheetViews>
  <sheetFormatPr baseColWidth="10" defaultRowHeight="15" x14ac:dyDescent="0.2"/>
  <cols>
    <col min="1" max="1" width="25.5" customWidth="1"/>
    <col min="2" max="2" width="16.1640625" customWidth="1"/>
    <col min="3" max="3" width="13.33203125" customWidth="1"/>
    <col min="4" max="4" width="14.83203125" customWidth="1"/>
    <col min="5" max="5" width="12" customWidth="1"/>
    <col min="6" max="6" width="18.33203125" customWidth="1"/>
    <col min="7" max="7" width="14.83203125" customWidth="1"/>
    <col min="8" max="8" width="18.1640625" customWidth="1"/>
  </cols>
  <sheetData>
    <row r="1" spans="1:8" x14ac:dyDescent="0.2">
      <c r="A1" t="s">
        <v>8371</v>
      </c>
      <c r="B1" t="s">
        <v>8372</v>
      </c>
      <c r="C1" t="s">
        <v>8373</v>
      </c>
      <c r="D1" t="s">
        <v>8374</v>
      </c>
      <c r="E1" t="s">
        <v>8375</v>
      </c>
      <c r="F1" t="s">
        <v>8376</v>
      </c>
      <c r="G1" t="s">
        <v>8377</v>
      </c>
      <c r="H1" t="s">
        <v>8378</v>
      </c>
    </row>
    <row r="2" spans="1:8" x14ac:dyDescent="0.2">
      <c r="A2" t="s">
        <v>8379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8380</v>
      </c>
      <c r="B3">
        <f>COUNTIFS(Sheet1!F:F,"successful",Sheet1!D:D,"&gt;1000",Sheet1!D:D,"&lt;4999")</f>
        <v>815</v>
      </c>
      <c r="C3">
        <f>COUNTIFS(Sheet1!F:F,"failed",Sheet1!D:D,"&gt;1000",Sheet1!D:D,"&lt;4999")</f>
        <v>357</v>
      </c>
      <c r="D3">
        <f>COUNTIFS(Sheet1!F:F,"canceled",Sheet1!D:D,"&gt;1000",Sheet1!D:D,"&lt;4999")</f>
        <v>52</v>
      </c>
      <c r="E3">
        <f t="shared" ref="E3:E13" si="0">SUM(B3:D3)</f>
        <v>1224</v>
      </c>
      <c r="F3" s="5">
        <f t="shared" ref="F3:F13" si="1">B3/E3</f>
        <v>0.66584967320261434</v>
      </c>
      <c r="G3" s="5">
        <f t="shared" ref="G3:G13" si="2">C3/E3</f>
        <v>0.29166666666666669</v>
      </c>
      <c r="H3" s="5">
        <f t="shared" ref="H3:H13" si="3">D3/E3</f>
        <v>4.2483660130718956E-2</v>
      </c>
    </row>
    <row r="4" spans="1:8" x14ac:dyDescent="0.2">
      <c r="A4" t="s">
        <v>8381</v>
      </c>
      <c r="B4">
        <f>COUNTIFS(Sheet1!F:F,"successful",Sheet1!D:D,"&gt;5000",Sheet1!D:D,"&lt;9999")</f>
        <v>230</v>
      </c>
      <c r="C4">
        <f>COUNTIFS(Sheet1!F:F,"failed",Sheet1!D:D,"&gt;5000",Sheet1!D:D,"&lt;9999")</f>
        <v>160</v>
      </c>
      <c r="D4">
        <f>COUNTIFS(Sheet1!F:F,"canceled",Sheet1!D:D,"&gt;5000",Sheet1!D:D,"&lt;9999")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2">
      <c r="A5" t="s">
        <v>8382</v>
      </c>
      <c r="B5">
        <f>COUNTIFS(Sheet1!F:F,"successful",Sheet1!D:D,"&gt;10000",Sheet1!D:D,"&lt;14999")</f>
        <v>65</v>
      </c>
      <c r="C5">
        <f>COUNTIFS(Sheet1!F:F,"failed",Sheet1!D:D,"&gt;10000",Sheet1!D:D,"&lt;14999")</f>
        <v>59</v>
      </c>
      <c r="D5">
        <f>COUNTIFS(Sheet1!F:F,"canceled",Sheet1!D:D,"&gt;10000",Sheet1!D:D,"&lt;14999")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2">
      <c r="A6" t="s">
        <v>8383</v>
      </c>
      <c r="B6">
        <f>COUNTIFS(Sheet1!F:F,"successful",Sheet1!D:D,"&gt;15000",Sheet1!D:D,"&lt;19999")</f>
        <v>38</v>
      </c>
      <c r="C6">
        <f>COUNTIFS(Sheet1!F:F,"failed",Sheet1!D:D,"&gt;15000",Sheet1!D:D,"&lt;19999")</f>
        <v>32</v>
      </c>
      <c r="D6">
        <f>COUNTIFS(Sheet1!F:F,"canceled",Sheet1!D:D,"&gt;15000",Sheet1!D:D,"&lt;19999")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2">
      <c r="A7" t="s">
        <v>8384</v>
      </c>
      <c r="B7">
        <f>COUNTIFS(Sheet1!F:F,"successful",Sheet1!D:D,"&gt;20000",Sheet1!D:D,"&lt;249999")</f>
        <v>240</v>
      </c>
      <c r="C7">
        <f>COUNTIFS(Sheet1!F:F,"failed",Sheet1!D:D,"&gt;20000",Sheet1!D:D,"&lt;249999")</f>
        <v>381</v>
      </c>
      <c r="D7">
        <f>COUNTIFS(Sheet1!F:F,"canceled",Sheet1!D:D,"&gt;20000",Sheet1!D:D,"&lt;249999")</f>
        <v>123</v>
      </c>
      <c r="E7">
        <f t="shared" si="0"/>
        <v>744</v>
      </c>
      <c r="F7" s="5">
        <f t="shared" si="1"/>
        <v>0.32258064516129031</v>
      </c>
      <c r="G7" s="5">
        <f t="shared" si="2"/>
        <v>0.51209677419354838</v>
      </c>
      <c r="H7" s="5">
        <f t="shared" si="3"/>
        <v>0.16532258064516128</v>
      </c>
    </row>
    <row r="8" spans="1:8" x14ac:dyDescent="0.2">
      <c r="A8" t="s">
        <v>8385</v>
      </c>
      <c r="B8">
        <f>COUNTIFS(Sheet1!F:F,"successful",Sheet1!D:D,"&gt;25000",Sheet1!D:D,"&lt;29999")</f>
        <v>8</v>
      </c>
      <c r="C8">
        <f>COUNTIFS(Sheet1!F:F,"failed",Sheet1!D:D,"&gt;25000",Sheet1!D:D,"&lt;29999")</f>
        <v>15</v>
      </c>
      <c r="D8">
        <f>COUNTIFS(Sheet1!F:F,"canceled",Sheet1!D:D,"&gt;25000",Sheet1!D:D,"&lt;29999")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2">
      <c r="A9" t="s">
        <v>8386</v>
      </c>
      <c r="B9">
        <f>COUNTIFS(Sheet1!F:F,"successful",Sheet1!D:D,"&gt;30000",Sheet1!D:D,"&lt;34999")</f>
        <v>6</v>
      </c>
      <c r="C9">
        <f>COUNTIFS(Sheet1!F:F,"failed",Sheet1!D:D,"&gt;30000",Sheet1!D:D,"&lt;34999")</f>
        <v>6</v>
      </c>
      <c r="D9">
        <f>COUNTIFS(Sheet1!F:F,"canceled",Sheet1!D:D,"&gt;30000",Sheet1!D:D,"&lt;34999")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">
      <c r="A10" t="s">
        <v>8387</v>
      </c>
      <c r="B10">
        <f>COUNTIFS(Sheet1!F:F,"successful",Sheet1!D:D,"&gt;35000",Sheet1!D:D,"&lt;39999")</f>
        <v>4</v>
      </c>
      <c r="C10">
        <f>COUNTIFS(Sheet1!F:F,"failed",Sheet1!D:D,"&gt;35000",Sheet1!D:D,"&lt;39999")</f>
        <v>8</v>
      </c>
      <c r="D10">
        <f>COUNTIFS(Sheet1!F:F,"canceled",Sheet1!D:D,"&gt;35000",Sheet1!D:D,"&lt;39999")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">
      <c r="A11" t="s">
        <v>8388</v>
      </c>
      <c r="B11">
        <f>COUNTIFS(Sheet1!F:F,"successful",Sheet1!D:D,"&gt;40000",Sheet1!D:D,"&lt;44999")</f>
        <v>5</v>
      </c>
      <c r="C11">
        <f>COUNTIFS(Sheet1!F:F,"failed",Sheet1!D:D,"&gt;40000",Sheet1!D:D,"&lt;44999")</f>
        <v>3</v>
      </c>
      <c r="D11">
        <f>COUNTIFS(Sheet1!F:F,"canceled",Sheet1!D:D,"&gt;40000",Sheet1!D:D,"&lt;44999")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2">
      <c r="A12" t="s">
        <v>8389</v>
      </c>
      <c r="B12">
        <f>COUNTIFS(Sheet1!F:F,"successful",Sheet1!D:D,"&gt;45000",Sheet1!D:D,"&lt;49999")</f>
        <v>3</v>
      </c>
      <c r="C12">
        <f>COUNTIFS(Sheet1!F:F,"failed",Sheet1!D:D,"&gt;45000",Sheet1!D:D,"&lt;49999")</f>
        <v>5</v>
      </c>
      <c r="D12">
        <f>COUNTIFS(Sheet1!F:F,"canceled",Sheet1!D:D,"&gt;45000",Sheet1!D:D,"&lt;49999")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2">
      <c r="A13" t="s">
        <v>8390</v>
      </c>
      <c r="B13">
        <f>COUNTIFS(Sheet1!F:F,"successful",Sheet1!D:D,"&gt;50000")</f>
        <v>55</v>
      </c>
      <c r="C13">
        <f>COUNTIFS(Sheet1!F:F,"failed",Sheet1!D:D,"&gt;50000")</f>
        <v>198</v>
      </c>
      <c r="D13">
        <f>COUNTIFS(Sheet1!F:F,"canceled",Sheet1!D:D,"&gt;50000")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Category_Table</vt:lpstr>
      <vt:lpstr>Date_Table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Hunter K</cp:lastModifiedBy>
  <dcterms:created xsi:type="dcterms:W3CDTF">2017-04-20T15:17:24Z</dcterms:created>
  <dcterms:modified xsi:type="dcterms:W3CDTF">2019-07-19T00:06:34Z</dcterms:modified>
</cp:coreProperties>
</file>