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599160C3-B499-4DA8-8D28-CF82E8CDEA49}" xr6:coauthVersionLast="32" xr6:coauthVersionMax="32" xr10:uidLastSave="{00000000-0000-0000-0000-000000000000}"/>
  <bookViews>
    <workbookView xWindow="0" yWindow="0" windowWidth="18000" windowHeight="9660" activeTab="5" xr2:uid="{00000000-000D-0000-FFFF-FFFF00000000}"/>
  </bookViews>
  <sheets>
    <sheet name="PathCost (2)" sheetId="7" r:id="rId1"/>
    <sheet name="PathCost" sheetId="1" r:id="rId2"/>
    <sheet name="Para" sheetId="2" r:id="rId3"/>
    <sheet name="PasWeight" sheetId="3" r:id="rId4"/>
    <sheet name="JndAbs" sheetId="4" r:id="rId5"/>
    <sheet name="ComputeWeighting" sheetId="9" r:id="rId6"/>
    <sheet name="JndPer" sheetId="5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1" i="9" l="1"/>
  <c r="W22" i="9"/>
  <c r="W23" i="9"/>
  <c r="W20" i="9"/>
  <c r="G40" i="9" l="1"/>
  <c r="G42" i="9"/>
  <c r="J41" i="9"/>
  <c r="J42" i="9"/>
  <c r="J43" i="9"/>
  <c r="J40" i="9"/>
  <c r="J31" i="9"/>
  <c r="J32" i="9"/>
  <c r="J33" i="9"/>
  <c r="J30" i="9"/>
  <c r="G41" i="9"/>
  <c r="G43" i="9"/>
  <c r="G31" i="9"/>
  <c r="G32" i="9"/>
  <c r="G33" i="9"/>
  <c r="G30" i="9"/>
  <c r="F41" i="9"/>
  <c r="F42" i="9"/>
  <c r="F43" i="9"/>
  <c r="F40" i="9"/>
  <c r="F31" i="9"/>
  <c r="F32" i="9"/>
  <c r="F33" i="9"/>
  <c r="F30" i="9"/>
  <c r="G39" i="9" l="1"/>
  <c r="G29" i="9"/>
  <c r="L32" i="9" s="1"/>
  <c r="K41" i="9"/>
  <c r="K42" i="9"/>
  <c r="K43" i="9"/>
  <c r="L41" i="9"/>
  <c r="L42" i="9"/>
  <c r="L43" i="9"/>
  <c r="M41" i="9"/>
  <c r="N41" i="9" s="1"/>
  <c r="M42" i="9"/>
  <c r="M43" i="9"/>
  <c r="M40" i="9"/>
  <c r="L40" i="9"/>
  <c r="K40" i="9"/>
  <c r="M31" i="9"/>
  <c r="M32" i="9"/>
  <c r="M33" i="9"/>
  <c r="M30" i="9"/>
  <c r="L31" i="9"/>
  <c r="L33" i="9"/>
  <c r="L30" i="9"/>
  <c r="K31" i="9"/>
  <c r="K32" i="9"/>
  <c r="K33" i="9"/>
  <c r="K30" i="9"/>
  <c r="K6" i="9"/>
  <c r="K7" i="9"/>
  <c r="M7" i="9" s="1"/>
  <c r="K8" i="9"/>
  <c r="M8" i="9" s="1"/>
  <c r="M6" i="9"/>
  <c r="L6" i="9"/>
  <c r="L7" i="9"/>
  <c r="L8" i="9"/>
  <c r="L5" i="9"/>
  <c r="K5" i="9"/>
  <c r="M5" i="9" s="1"/>
  <c r="N42" i="9" l="1"/>
  <c r="N40" i="9"/>
  <c r="N33" i="9"/>
  <c r="N32" i="9"/>
  <c r="N30" i="9"/>
  <c r="N31" i="9"/>
  <c r="N43" i="9"/>
  <c r="G3" i="7"/>
  <c r="G4" i="7"/>
  <c r="G5" i="7"/>
  <c r="G2" i="7"/>
</calcChain>
</file>

<file path=xl/sharedStrings.xml><?xml version="1.0" encoding="utf-8"?>
<sst xmlns="http://schemas.openxmlformats.org/spreadsheetml/2006/main" count="44" uniqueCount="19">
  <si>
    <t>Fare</t>
  </si>
  <si>
    <t>Time</t>
  </si>
  <si>
    <t>Wait</t>
  </si>
  <si>
    <t>Transfer</t>
  </si>
  <si>
    <t>Walk</t>
  </si>
  <si>
    <t>ValueOfTravel</t>
  </si>
  <si>
    <t>ValueOfWait</t>
  </si>
  <si>
    <t>ValueOfTransfer</t>
  </si>
  <si>
    <t>ValueOfWalk</t>
  </si>
  <si>
    <t>WeightFare</t>
  </si>
  <si>
    <t>WeightTravel</t>
  </si>
  <si>
    <t>WeightTransfer</t>
  </si>
  <si>
    <t>WeightWait</t>
  </si>
  <si>
    <t>WeightWalk</t>
  </si>
  <si>
    <t>Travel</t>
  </si>
  <si>
    <t>Name</t>
  </si>
  <si>
    <t>Value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</si>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</sst>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74F62-44EE-4755-A7A8-7508B73623DF}">
  <dimension ref="A1:G5"/>
  <sheetViews>
    <sheetView workbookViewId="0">
      <selection activeCell="G10" sqref="G1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>
        <v>9</v>
      </c>
      <c r="B2">
        <v>38</v>
      </c>
      <c r="C2">
        <v>25</v>
      </c>
      <c r="D2">
        <v>0</v>
      </c>
      <c r="E2">
        <v>0</v>
      </c>
      <c r="G2">
        <f>B2+C2</f>
        <v>63</v>
      </c>
    </row>
    <row r="3" spans="1:7" x14ac:dyDescent="0.3">
      <c r="A3">
        <v>6</v>
      </c>
      <c r="B3">
        <v>55</v>
      </c>
      <c r="C3">
        <v>10</v>
      </c>
      <c r="D3">
        <v>0</v>
      </c>
      <c r="E3">
        <v>0</v>
      </c>
      <c r="G3">
        <f t="shared" ref="G3:G5" si="0">B3+C3</f>
        <v>65</v>
      </c>
    </row>
    <row r="4" spans="1:7" x14ac:dyDescent="0.3">
      <c r="A4">
        <v>7</v>
      </c>
      <c r="B4">
        <v>45</v>
      </c>
      <c r="C4">
        <v>20</v>
      </c>
      <c r="D4">
        <v>0</v>
      </c>
      <c r="E4">
        <v>0</v>
      </c>
      <c r="G4">
        <f t="shared" si="0"/>
        <v>65</v>
      </c>
    </row>
    <row r="5" spans="1:7" x14ac:dyDescent="0.3">
      <c r="A5">
        <v>10</v>
      </c>
      <c r="B5">
        <v>40</v>
      </c>
      <c r="C5">
        <v>15</v>
      </c>
      <c r="D5">
        <v>0</v>
      </c>
      <c r="E5">
        <v>0</v>
      </c>
      <c r="G5">
        <f t="shared" si="0"/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A2" sqref="A2:E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12</v>
      </c>
      <c r="B2">
        <v>70</v>
      </c>
      <c r="C2">
        <v>0</v>
      </c>
      <c r="D2">
        <v>0</v>
      </c>
      <c r="E2">
        <v>-3</v>
      </c>
    </row>
    <row r="3" spans="1:5" x14ac:dyDescent="0.3">
      <c r="A3">
        <v>8</v>
      </c>
      <c r="B3">
        <v>96</v>
      </c>
      <c r="C3">
        <v>0</v>
      </c>
      <c r="D3">
        <v>0</v>
      </c>
      <c r="E3">
        <v>-4</v>
      </c>
    </row>
    <row r="4" spans="1:5" x14ac:dyDescent="0.3">
      <c r="A4">
        <v>10</v>
      </c>
      <c r="B4">
        <v>75</v>
      </c>
      <c r="C4">
        <v>0</v>
      </c>
      <c r="D4">
        <v>0</v>
      </c>
      <c r="E4">
        <v>-4</v>
      </c>
    </row>
    <row r="5" spans="1:5" x14ac:dyDescent="0.3">
      <c r="A5">
        <v>15</v>
      </c>
      <c r="B5">
        <v>105</v>
      </c>
      <c r="C5">
        <v>0</v>
      </c>
      <c r="D5">
        <v>0</v>
      </c>
      <c r="E5">
        <v>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5C7D-E8D7-4CE8-B653-947086F4C1A6}">
  <dimension ref="A1:B10"/>
  <sheetViews>
    <sheetView workbookViewId="0">
      <selection activeCell="E39" sqref="E39"/>
    </sheetView>
  </sheetViews>
  <sheetFormatPr defaultRowHeight="14.4" x14ac:dyDescent="0.3"/>
  <cols>
    <col min="1" max="1" width="19.6640625" customWidth="1"/>
  </cols>
  <sheetData>
    <row r="1" spans="1:2" x14ac:dyDescent="0.3">
      <c r="A1" t="s">
        <v>15</v>
      </c>
      <c r="B1" t="s">
        <v>16</v>
      </c>
    </row>
    <row r="2" spans="1:2" x14ac:dyDescent="0.3">
      <c r="A2" t="s">
        <v>5</v>
      </c>
      <c r="B2">
        <v>0.2</v>
      </c>
    </row>
    <row r="3" spans="1:2" x14ac:dyDescent="0.3">
      <c r="A3" t="s">
        <v>6</v>
      </c>
      <c r="B3">
        <v>0.2</v>
      </c>
    </row>
    <row r="4" spans="1:2" x14ac:dyDescent="0.3">
      <c r="A4" t="s">
        <v>7</v>
      </c>
      <c r="B4">
        <v>0</v>
      </c>
    </row>
    <row r="5" spans="1:2" x14ac:dyDescent="0.3">
      <c r="A5" t="s">
        <v>8</v>
      </c>
      <c r="B5">
        <v>1</v>
      </c>
    </row>
    <row r="6" spans="1:2" x14ac:dyDescent="0.3">
      <c r="A6" t="s">
        <v>9</v>
      </c>
      <c r="B6">
        <v>1</v>
      </c>
    </row>
    <row r="7" spans="1:2" x14ac:dyDescent="0.3">
      <c r="A7" t="s">
        <v>10</v>
      </c>
      <c r="B7">
        <v>1</v>
      </c>
    </row>
    <row r="8" spans="1:2" x14ac:dyDescent="0.3">
      <c r="A8" t="s">
        <v>11</v>
      </c>
      <c r="B8">
        <v>1</v>
      </c>
    </row>
    <row r="9" spans="1:2" x14ac:dyDescent="0.3">
      <c r="A9" t="s">
        <v>12</v>
      </c>
      <c r="B9">
        <v>1</v>
      </c>
    </row>
    <row r="10" spans="1:2" x14ac:dyDescent="0.3">
      <c r="A10" t="s">
        <v>13</v>
      </c>
      <c r="B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D6A8-C1BD-4D60-A01B-9523AADA321C}">
  <dimension ref="A1:C6"/>
  <sheetViews>
    <sheetView workbookViewId="0">
      <selection activeCell="B2" sqref="B2"/>
    </sheetView>
  </sheetViews>
  <sheetFormatPr defaultRowHeight="14.4" x14ac:dyDescent="0.3"/>
  <cols>
    <col min="1" max="1" width="22.6640625" customWidth="1"/>
    <col min="2" max="2" width="19.44140625" customWidth="1"/>
    <col min="3" max="3" width="13" customWidth="1"/>
  </cols>
  <sheetData>
    <row r="1" spans="1:3" x14ac:dyDescent="0.3">
      <c r="B1" t="s">
        <v>17</v>
      </c>
      <c r="C1" t="s">
        <v>18</v>
      </c>
    </row>
    <row r="2" spans="1:3" x14ac:dyDescent="0.3">
      <c r="A2" t="s">
        <v>9</v>
      </c>
      <c r="B2">
        <v>0.6</v>
      </c>
      <c r="C2">
        <v>0.1</v>
      </c>
    </row>
    <row r="3" spans="1:3" x14ac:dyDescent="0.3">
      <c r="A3" t="s">
        <v>10</v>
      </c>
      <c r="B3">
        <v>0.3</v>
      </c>
      <c r="C3">
        <v>0.6</v>
      </c>
    </row>
    <row r="4" spans="1:3" x14ac:dyDescent="0.3">
      <c r="A4" t="s">
        <v>12</v>
      </c>
      <c r="B4">
        <v>0</v>
      </c>
      <c r="C4">
        <v>0</v>
      </c>
    </row>
    <row r="5" spans="1:3" x14ac:dyDescent="0.3">
      <c r="A5" t="s">
        <v>13</v>
      </c>
      <c r="B5">
        <v>0.1</v>
      </c>
      <c r="C5">
        <v>0.3</v>
      </c>
    </row>
    <row r="6" spans="1:3" x14ac:dyDescent="0.3">
      <c r="A6" t="s">
        <v>11</v>
      </c>
      <c r="B6">
        <v>0</v>
      </c>
      <c r="C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A96F-9F6A-4475-835F-C23BD18A8EF8}">
  <dimension ref="A1:C6"/>
  <sheetViews>
    <sheetView workbookViewId="0">
      <selection activeCell="B4" sqref="B4"/>
    </sheetView>
  </sheetViews>
  <sheetFormatPr defaultRowHeight="14.4" x14ac:dyDescent="0.3"/>
  <sheetData>
    <row r="1" spans="1:3" x14ac:dyDescent="0.3">
      <c r="B1" t="s">
        <v>17</v>
      </c>
      <c r="C1" t="s">
        <v>18</v>
      </c>
    </row>
    <row r="2" spans="1:3" x14ac:dyDescent="0.3">
      <c r="A2" t="s">
        <v>0</v>
      </c>
      <c r="B2">
        <v>15</v>
      </c>
      <c r="C2">
        <v>20</v>
      </c>
    </row>
    <row r="3" spans="1:3" x14ac:dyDescent="0.3">
      <c r="A3" t="s">
        <v>14</v>
      </c>
      <c r="B3">
        <v>120</v>
      </c>
      <c r="C3">
        <v>100</v>
      </c>
    </row>
    <row r="4" spans="1:3" x14ac:dyDescent="0.3">
      <c r="A4" t="s">
        <v>2</v>
      </c>
      <c r="B4">
        <v>100</v>
      </c>
      <c r="C4">
        <v>100</v>
      </c>
    </row>
    <row r="5" spans="1:3" x14ac:dyDescent="0.3">
      <c r="A5" t="s">
        <v>3</v>
      </c>
      <c r="B5">
        <v>10</v>
      </c>
      <c r="C5">
        <v>10</v>
      </c>
    </row>
    <row r="6" spans="1:3" x14ac:dyDescent="0.3">
      <c r="A6" t="s">
        <v>4</v>
      </c>
      <c r="B6">
        <v>-1</v>
      </c>
      <c r="C6">
        <v>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23F6-5E10-4BE6-B866-7289121CDB0B}">
  <dimension ref="F4:W43"/>
  <sheetViews>
    <sheetView tabSelected="1" topLeftCell="A10" workbookViewId="0">
      <selection activeCell="N30" sqref="N30"/>
    </sheetView>
  </sheetViews>
  <sheetFormatPr defaultRowHeight="14.4" x14ac:dyDescent="0.3"/>
  <sheetData>
    <row r="4" spans="8:17" ht="15" thickBot="1" x14ac:dyDescent="0.35"/>
    <row r="5" spans="8:17" ht="15" thickBot="1" x14ac:dyDescent="0.35">
      <c r="H5">
        <v>12</v>
      </c>
      <c r="I5">
        <v>70</v>
      </c>
      <c r="J5" s="1">
        <v>3</v>
      </c>
      <c r="K5">
        <f>I5*0.2</f>
        <v>14</v>
      </c>
      <c r="L5">
        <f>-1*J5</f>
        <v>-3</v>
      </c>
      <c r="M5">
        <f>H5+K5+L5</f>
        <v>23</v>
      </c>
    </row>
    <row r="6" spans="8:17" ht="15" thickBot="1" x14ac:dyDescent="0.35">
      <c r="H6">
        <v>8</v>
      </c>
      <c r="I6">
        <v>96</v>
      </c>
      <c r="J6" s="3">
        <v>4</v>
      </c>
      <c r="K6">
        <f t="shared" ref="K6:K8" si="0">I6*0.2</f>
        <v>19.200000000000003</v>
      </c>
      <c r="L6">
        <f t="shared" ref="L6:L8" si="1">-1*J6</f>
        <v>-4</v>
      </c>
      <c r="M6">
        <f t="shared" ref="M6:M8" si="2">H6+K6+L6</f>
        <v>23.200000000000003</v>
      </c>
    </row>
    <row r="7" spans="8:17" ht="15" thickBot="1" x14ac:dyDescent="0.35">
      <c r="H7">
        <v>10</v>
      </c>
      <c r="I7">
        <v>75</v>
      </c>
      <c r="J7" s="3">
        <v>4</v>
      </c>
      <c r="K7">
        <f t="shared" si="0"/>
        <v>15</v>
      </c>
      <c r="L7">
        <f t="shared" si="1"/>
        <v>-4</v>
      </c>
      <c r="M7">
        <f t="shared" si="2"/>
        <v>21</v>
      </c>
    </row>
    <row r="8" spans="8:17" ht="15" thickBot="1" x14ac:dyDescent="0.35">
      <c r="H8">
        <v>15</v>
      </c>
      <c r="I8">
        <v>105</v>
      </c>
      <c r="J8" s="3">
        <v>2</v>
      </c>
      <c r="K8">
        <f t="shared" si="0"/>
        <v>21</v>
      </c>
      <c r="L8">
        <f t="shared" si="1"/>
        <v>-2</v>
      </c>
      <c r="M8">
        <f t="shared" si="2"/>
        <v>34</v>
      </c>
    </row>
    <row r="11" spans="8:17" ht="15" thickBot="1" x14ac:dyDescent="0.35"/>
    <row r="12" spans="8:17" ht="15" thickBot="1" x14ac:dyDescent="0.35">
      <c r="P12" s="1">
        <v>12</v>
      </c>
      <c r="Q12" s="2">
        <v>70</v>
      </c>
    </row>
    <row r="13" spans="8:17" ht="15" thickBot="1" x14ac:dyDescent="0.35">
      <c r="P13" s="3">
        <v>8</v>
      </c>
      <c r="Q13" s="4">
        <v>96</v>
      </c>
    </row>
    <row r="14" spans="8:17" ht="15" thickBot="1" x14ac:dyDescent="0.35">
      <c r="P14" s="3">
        <v>10</v>
      </c>
      <c r="Q14" s="4">
        <v>75</v>
      </c>
    </row>
    <row r="15" spans="8:17" ht="15" thickBot="1" x14ac:dyDescent="0.35">
      <c r="P15" s="3">
        <v>15</v>
      </c>
      <c r="Q15" s="4">
        <v>105</v>
      </c>
    </row>
    <row r="16" spans="8:17" x14ac:dyDescent="0.3">
      <c r="L16">
        <v>14</v>
      </c>
      <c r="M16">
        <v>70</v>
      </c>
    </row>
    <row r="17" spans="6:23" x14ac:dyDescent="0.3">
      <c r="L17">
        <v>7</v>
      </c>
      <c r="M17">
        <v>96</v>
      </c>
    </row>
    <row r="18" spans="6:23" ht="15" thickBot="1" x14ac:dyDescent="0.35">
      <c r="F18">
        <v>12</v>
      </c>
      <c r="G18">
        <v>70</v>
      </c>
      <c r="H18">
        <v>0</v>
      </c>
      <c r="I18">
        <v>0</v>
      </c>
      <c r="J18">
        <v>-3</v>
      </c>
      <c r="L18">
        <v>12</v>
      </c>
      <c r="M18">
        <v>75</v>
      </c>
    </row>
    <row r="19" spans="6:23" ht="15" thickBot="1" x14ac:dyDescent="0.35">
      <c r="F19">
        <v>8</v>
      </c>
      <c r="G19">
        <v>96</v>
      </c>
      <c r="H19">
        <v>0</v>
      </c>
      <c r="I19">
        <v>0</v>
      </c>
      <c r="J19" s="1">
        <v>12</v>
      </c>
      <c r="K19" s="2">
        <v>70</v>
      </c>
      <c r="L19">
        <v>16</v>
      </c>
      <c r="M19">
        <v>105</v>
      </c>
    </row>
    <row r="20" spans="6:23" ht="15" thickBot="1" x14ac:dyDescent="0.35">
      <c r="F20">
        <v>10</v>
      </c>
      <c r="G20">
        <v>75</v>
      </c>
      <c r="H20">
        <v>0</v>
      </c>
      <c r="I20">
        <v>0</v>
      </c>
      <c r="J20" s="3">
        <v>8</v>
      </c>
      <c r="K20" s="4">
        <v>96</v>
      </c>
      <c r="R20">
        <v>12</v>
      </c>
      <c r="S20">
        <v>70</v>
      </c>
      <c r="T20">
        <v>0</v>
      </c>
      <c r="U20">
        <v>0</v>
      </c>
      <c r="V20">
        <v>-3</v>
      </c>
      <c r="W20">
        <f>R20+0.2*S20+V20</f>
        <v>23</v>
      </c>
    </row>
    <row r="21" spans="6:23" ht="15" thickBot="1" x14ac:dyDescent="0.35">
      <c r="F21">
        <v>15</v>
      </c>
      <c r="G21">
        <v>105</v>
      </c>
      <c r="H21">
        <v>0</v>
      </c>
      <c r="I21">
        <v>0</v>
      </c>
      <c r="J21" s="3">
        <v>10</v>
      </c>
      <c r="K21" s="4">
        <v>75</v>
      </c>
      <c r="R21">
        <v>8</v>
      </c>
      <c r="S21">
        <v>96</v>
      </c>
      <c r="T21">
        <v>0</v>
      </c>
      <c r="U21">
        <v>0</v>
      </c>
      <c r="V21">
        <v>-4</v>
      </c>
      <c r="W21">
        <f t="shared" ref="W21:W23" si="3">R21+0.2*S21+V21</f>
        <v>23.200000000000003</v>
      </c>
    </row>
    <row r="22" spans="6:23" ht="15" thickBot="1" x14ac:dyDescent="0.35">
      <c r="J22" s="3">
        <v>15</v>
      </c>
      <c r="K22" s="4">
        <v>105</v>
      </c>
      <c r="R22">
        <v>10</v>
      </c>
      <c r="S22">
        <v>75</v>
      </c>
      <c r="T22">
        <v>0</v>
      </c>
      <c r="U22">
        <v>0</v>
      </c>
      <c r="V22">
        <v>-4</v>
      </c>
      <c r="W22">
        <f t="shared" si="3"/>
        <v>21</v>
      </c>
    </row>
    <row r="23" spans="6:23" x14ac:dyDescent="0.3">
      <c r="R23">
        <v>15</v>
      </c>
      <c r="S23">
        <v>105</v>
      </c>
      <c r="T23">
        <v>0</v>
      </c>
      <c r="U23">
        <v>0</v>
      </c>
      <c r="V23">
        <v>-2</v>
      </c>
      <c r="W23">
        <f t="shared" si="3"/>
        <v>34</v>
      </c>
    </row>
    <row r="28" spans="6:23" x14ac:dyDescent="0.3">
      <c r="F28" s="7" t="s">
        <v>18</v>
      </c>
      <c r="G28" s="7"/>
      <c r="H28" s="7"/>
      <c r="I28" s="7"/>
      <c r="J28" s="7"/>
      <c r="K28" s="7"/>
      <c r="L28" s="7"/>
      <c r="M28" s="7"/>
      <c r="N28" s="7"/>
    </row>
    <row r="29" spans="6:23" x14ac:dyDescent="0.3">
      <c r="F29" s="5">
        <v>0.1</v>
      </c>
      <c r="G29" s="5">
        <f>0.6*0.2</f>
        <v>0.12</v>
      </c>
      <c r="H29" s="5"/>
      <c r="I29" s="5"/>
      <c r="J29" s="5">
        <v>0.3</v>
      </c>
      <c r="K29" s="5"/>
      <c r="L29" s="5"/>
      <c r="M29" s="5"/>
      <c r="N29" s="5"/>
    </row>
    <row r="30" spans="6:23" x14ac:dyDescent="0.3">
      <c r="F30" s="5">
        <f>PathCost!A2</f>
        <v>12</v>
      </c>
      <c r="G30" s="5">
        <f>PathCost!B2</f>
        <v>70</v>
      </c>
      <c r="H30" s="5">
        <v>0</v>
      </c>
      <c r="I30" s="5">
        <v>0</v>
      </c>
      <c r="J30" s="5">
        <f>PathCost!E2</f>
        <v>-3</v>
      </c>
      <c r="K30" s="5">
        <f>F30*$F$29</f>
        <v>1.2000000000000002</v>
      </c>
      <c r="L30" s="5">
        <f>$G$29*G30</f>
        <v>8.4</v>
      </c>
      <c r="M30" s="5">
        <f>J30*$J$29</f>
        <v>-0.89999999999999991</v>
      </c>
      <c r="N30" s="6">
        <f>K30+L30+M30</f>
        <v>8.7000000000000011</v>
      </c>
      <c r="P30">
        <v>1324</v>
      </c>
    </row>
    <row r="31" spans="6:23" x14ac:dyDescent="0.3">
      <c r="F31" s="5">
        <f>PathCost!A3</f>
        <v>8</v>
      </c>
      <c r="G31" s="5">
        <f>PathCost!B3</f>
        <v>96</v>
      </c>
      <c r="H31" s="5">
        <v>0</v>
      </c>
      <c r="I31" s="5">
        <v>0</v>
      </c>
      <c r="J31" s="5">
        <f>PathCost!E3</f>
        <v>-4</v>
      </c>
      <c r="K31" s="5">
        <f t="shared" ref="K31:K33" si="4">F31*$F$29</f>
        <v>0.8</v>
      </c>
      <c r="L31" s="5">
        <f t="shared" ref="L31:L33" si="5">$G$29*G31</f>
        <v>11.52</v>
      </c>
      <c r="M31" s="5">
        <f t="shared" ref="M31:M33" si="6">J31*$J$29</f>
        <v>-1.2</v>
      </c>
      <c r="N31" s="6">
        <f t="shared" ref="N31:N33" si="7">K31+L31+M31</f>
        <v>11.120000000000001</v>
      </c>
    </row>
    <row r="32" spans="6:23" x14ac:dyDescent="0.3">
      <c r="F32" s="5">
        <f>PathCost!A4</f>
        <v>10</v>
      </c>
      <c r="G32" s="5">
        <f>PathCost!B4</f>
        <v>75</v>
      </c>
      <c r="H32" s="5">
        <v>0</v>
      </c>
      <c r="I32" s="5">
        <v>0</v>
      </c>
      <c r="J32" s="5">
        <f>PathCost!E4</f>
        <v>-4</v>
      </c>
      <c r="K32" s="5">
        <f t="shared" si="4"/>
        <v>1</v>
      </c>
      <c r="L32" s="5">
        <f t="shared" si="5"/>
        <v>9</v>
      </c>
      <c r="M32" s="5">
        <f t="shared" si="6"/>
        <v>-1.2</v>
      </c>
      <c r="N32" s="6">
        <f t="shared" si="7"/>
        <v>8.8000000000000007</v>
      </c>
    </row>
    <row r="33" spans="6:16" x14ac:dyDescent="0.3">
      <c r="F33" s="5">
        <f>PathCost!A5</f>
        <v>15</v>
      </c>
      <c r="G33" s="5">
        <f>PathCost!B5</f>
        <v>105</v>
      </c>
      <c r="H33" s="5">
        <v>0</v>
      </c>
      <c r="I33" s="5">
        <v>0</v>
      </c>
      <c r="J33" s="5">
        <f>PathCost!E5</f>
        <v>-2</v>
      </c>
      <c r="K33" s="5">
        <f t="shared" si="4"/>
        <v>1.5</v>
      </c>
      <c r="L33" s="5">
        <f t="shared" si="5"/>
        <v>12.6</v>
      </c>
      <c r="M33" s="5">
        <f t="shared" si="6"/>
        <v>-0.6</v>
      </c>
      <c r="N33" s="6">
        <f t="shared" si="7"/>
        <v>13.5</v>
      </c>
    </row>
    <row r="38" spans="6:16" x14ac:dyDescent="0.3">
      <c r="F38" s="7" t="s">
        <v>17</v>
      </c>
      <c r="G38" s="7"/>
      <c r="H38" s="7"/>
      <c r="I38" s="7"/>
      <c r="J38" s="7"/>
      <c r="K38" s="7"/>
      <c r="L38" s="7"/>
      <c r="M38" s="7"/>
      <c r="N38" s="7"/>
    </row>
    <row r="39" spans="6:16" x14ac:dyDescent="0.3">
      <c r="F39" s="5">
        <v>0.6</v>
      </c>
      <c r="G39" s="5">
        <f>0.3*0.2</f>
        <v>0.06</v>
      </c>
      <c r="H39" s="5"/>
      <c r="I39" s="5"/>
      <c r="J39" s="5">
        <v>0.1</v>
      </c>
      <c r="K39" s="5"/>
      <c r="L39" s="5"/>
      <c r="M39" s="5"/>
      <c r="N39" s="5"/>
    </row>
    <row r="40" spans="6:16" x14ac:dyDescent="0.3">
      <c r="F40" s="5">
        <f>F30</f>
        <v>12</v>
      </c>
      <c r="G40" s="5">
        <f>PathCost!B2</f>
        <v>70</v>
      </c>
      <c r="H40" s="5">
        <v>0</v>
      </c>
      <c r="I40" s="5">
        <v>0</v>
      </c>
      <c r="J40" s="5">
        <f>J30</f>
        <v>-3</v>
      </c>
      <c r="K40" s="5">
        <f>F40*$F$39</f>
        <v>7.1999999999999993</v>
      </c>
      <c r="L40" s="5">
        <f>$G$39*G40</f>
        <v>4.2</v>
      </c>
      <c r="M40" s="5">
        <f>J40*$J$39</f>
        <v>-0.30000000000000004</v>
      </c>
      <c r="N40" s="6">
        <f>K40+L40+M40</f>
        <v>11.099999999999998</v>
      </c>
    </row>
    <row r="41" spans="6:16" x14ac:dyDescent="0.3">
      <c r="F41" s="5">
        <f t="shared" ref="F41:F43" si="8">F31</f>
        <v>8</v>
      </c>
      <c r="G41" s="5">
        <f>PathCost!B3</f>
        <v>96</v>
      </c>
      <c r="H41" s="5">
        <v>0</v>
      </c>
      <c r="I41" s="5">
        <v>0</v>
      </c>
      <c r="J41" s="5">
        <f t="shared" ref="J41:J43" si="9">J31</f>
        <v>-4</v>
      </c>
      <c r="K41" s="5">
        <f t="shared" ref="K41:K43" si="10">F41*$F$39</f>
        <v>4.8</v>
      </c>
      <c r="L41" s="5">
        <f t="shared" ref="L41:L43" si="11">$G$39*G41</f>
        <v>5.76</v>
      </c>
      <c r="M41" s="5">
        <f t="shared" ref="M41:M43" si="12">J41*$J$39</f>
        <v>-0.4</v>
      </c>
      <c r="N41" s="6">
        <f t="shared" ref="N41:N43" si="13">K41+L41+M41</f>
        <v>10.159999999999998</v>
      </c>
      <c r="P41">
        <v>3214</v>
      </c>
    </row>
    <row r="42" spans="6:16" x14ac:dyDescent="0.3">
      <c r="F42" s="5">
        <f t="shared" si="8"/>
        <v>10</v>
      </c>
      <c r="G42" s="5">
        <f>PathCost!B4</f>
        <v>75</v>
      </c>
      <c r="H42" s="5">
        <v>0</v>
      </c>
      <c r="I42" s="5">
        <v>0</v>
      </c>
      <c r="J42" s="5">
        <f t="shared" si="9"/>
        <v>-4</v>
      </c>
      <c r="K42" s="5">
        <f t="shared" si="10"/>
        <v>6</v>
      </c>
      <c r="L42" s="5">
        <f t="shared" si="11"/>
        <v>4.5</v>
      </c>
      <c r="M42" s="5">
        <f t="shared" si="12"/>
        <v>-0.4</v>
      </c>
      <c r="N42" s="6">
        <f t="shared" si="13"/>
        <v>10.1</v>
      </c>
    </row>
    <row r="43" spans="6:16" x14ac:dyDescent="0.3">
      <c r="F43" s="5">
        <f t="shared" si="8"/>
        <v>15</v>
      </c>
      <c r="G43" s="5">
        <f>PathCost!B5</f>
        <v>105</v>
      </c>
      <c r="H43" s="5">
        <v>0</v>
      </c>
      <c r="I43" s="5">
        <v>0</v>
      </c>
      <c r="J43" s="5">
        <f t="shared" si="9"/>
        <v>-2</v>
      </c>
      <c r="K43" s="5">
        <f t="shared" si="10"/>
        <v>9</v>
      </c>
      <c r="L43" s="5">
        <f t="shared" si="11"/>
        <v>6.3</v>
      </c>
      <c r="M43" s="5">
        <f t="shared" si="12"/>
        <v>-0.2</v>
      </c>
      <c r="N43" s="6">
        <f t="shared" si="13"/>
        <v>15.100000000000001</v>
      </c>
    </row>
  </sheetData>
  <mergeCells count="2">
    <mergeCell ref="F28:N28"/>
    <mergeCell ref="F38:N3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FBB7-1D0C-410B-A9BB-B365110DD13A}">
  <dimension ref="A1:C6"/>
  <sheetViews>
    <sheetView workbookViewId="0">
      <selection activeCell="B2" sqref="B2"/>
    </sheetView>
  </sheetViews>
  <sheetFormatPr defaultRowHeight="14.4" x14ac:dyDescent="0.3"/>
  <sheetData>
    <row r="1" spans="1:3" x14ac:dyDescent="0.3">
      <c r="B1" t="s">
        <v>17</v>
      </c>
      <c r="C1" t="s">
        <v>18</v>
      </c>
    </row>
    <row r="2" spans="1:3" x14ac:dyDescent="0.3">
      <c r="A2" t="s">
        <v>0</v>
      </c>
      <c r="B2">
        <v>0.1</v>
      </c>
      <c r="C2">
        <v>0.3</v>
      </c>
    </row>
    <row r="3" spans="1:3" x14ac:dyDescent="0.3">
      <c r="A3" t="s">
        <v>14</v>
      </c>
      <c r="B3">
        <v>0.3</v>
      </c>
      <c r="C3">
        <v>0.1</v>
      </c>
    </row>
    <row r="4" spans="1:3" x14ac:dyDescent="0.3">
      <c r="A4" t="s">
        <v>2</v>
      </c>
      <c r="B4">
        <v>0.4</v>
      </c>
      <c r="C4">
        <v>0.2</v>
      </c>
    </row>
    <row r="5" spans="1:3" x14ac:dyDescent="0.3">
      <c r="A5" t="s">
        <v>3</v>
      </c>
      <c r="B5">
        <v>1</v>
      </c>
      <c r="C5">
        <v>1</v>
      </c>
    </row>
    <row r="6" spans="1:3" x14ac:dyDescent="0.3">
      <c r="A6" t="s">
        <v>4</v>
      </c>
      <c r="B6">
        <v>1</v>
      </c>
      <c r="C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PathCost (2)</vt:lpstr>
      <vt:lpstr>PathCost</vt:lpstr>
      <vt:lpstr>Para</vt:lpstr>
      <vt:lpstr>PasWeight</vt:lpstr>
      <vt:lpstr>JndAbs</vt:lpstr>
      <vt:lpstr>ComputeWeighting</vt:lpstr>
      <vt:lpstr>JndPer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2018-05-27T17:28:33Z</dcterms:modified>
</cp:coreProperties>
</file>