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3_ncr:1_{21BBCBBC-C346-41F8-88DB-F9656241BE96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Sol_1_WithCapCost" sheetId="3" r:id="rId1"/>
    <sheet name="Sol_2_WithOutCapCost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J9" i="1"/>
  <c r="M10" i="3"/>
  <c r="G18" i="3" s="1"/>
  <c r="N10" i="3"/>
  <c r="B10" i="1"/>
  <c r="B18" i="1" s="1"/>
  <c r="B9" i="1"/>
  <c r="L10" i="3"/>
  <c r="M10" i="1"/>
  <c r="G18" i="1" s="1"/>
  <c r="N10" i="1"/>
  <c r="H17" i="1" s="1"/>
  <c r="L10" i="1"/>
  <c r="B6" i="1"/>
  <c r="F10" i="1"/>
  <c r="F9" i="1"/>
  <c r="B18" i="3"/>
  <c r="D17" i="3"/>
  <c r="D18" i="3" s="1"/>
  <c r="H18" i="3" s="1"/>
  <c r="B17" i="3"/>
  <c r="F17" i="3" s="1"/>
  <c r="F18" i="3" l="1"/>
  <c r="C17" i="1"/>
  <c r="G17" i="1" s="1"/>
  <c r="B17" i="1"/>
  <c r="F17" i="1" s="1"/>
  <c r="G17" i="3"/>
  <c r="F18" i="1"/>
  <c r="J18" i="3"/>
  <c r="L18" i="3" s="1"/>
  <c r="H17" i="3"/>
  <c r="H18" i="1"/>
  <c r="J17" i="3" l="1"/>
  <c r="L17" i="3" s="1"/>
  <c r="M16" i="3" s="1"/>
  <c r="J17" i="1"/>
  <c r="L17" i="1" s="1"/>
  <c r="J18" i="1"/>
  <c r="L18" i="1" s="1"/>
  <c r="M16" i="1" l="1"/>
  <c r="N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16" authorId="0" shapeId="0" xr:uid="{778A9E22-4937-4AAD-A190-C6688CAB54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Objective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6" authorId="0" shapeId="0" xr:uid="{8B54F0F9-D047-447E-A94B-CCBB1D1388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objective value as sol 1
</t>
        </r>
      </text>
    </comment>
  </commentList>
</comments>
</file>

<file path=xl/sharedStrings.xml><?xml version="1.0" encoding="utf-8"?>
<sst xmlns="http://schemas.openxmlformats.org/spreadsheetml/2006/main" count="73" uniqueCount="34">
  <si>
    <t xml:space="preserve">Travel cost </t>
  </si>
  <si>
    <t>1--2</t>
  </si>
  <si>
    <t>0--1</t>
  </si>
  <si>
    <t>Decision variable</t>
  </si>
  <si>
    <t>L1</t>
  </si>
  <si>
    <t>Headway</t>
  </si>
  <si>
    <t>L2</t>
  </si>
  <si>
    <t>Dep1</t>
  </si>
  <si>
    <t>Dep2</t>
  </si>
  <si>
    <t xml:space="preserve">Dep Time </t>
  </si>
  <si>
    <t>OD 1-2</t>
  </si>
  <si>
    <t>OD 0-2</t>
  </si>
  <si>
    <t xml:space="preserve">Demand </t>
  </si>
  <si>
    <t>Path cost</t>
  </si>
  <si>
    <t>Path 0-2</t>
  </si>
  <si>
    <t>Paht 1-2</t>
  </si>
  <si>
    <t xml:space="preserve">Travel </t>
  </si>
  <si>
    <t xml:space="preserve">Wait </t>
  </si>
  <si>
    <t>Cap</t>
  </si>
  <si>
    <t>TrainDep</t>
  </si>
  <si>
    <t>CostCoef</t>
  </si>
  <si>
    <t>Travel</t>
  </si>
  <si>
    <t>Wait</t>
  </si>
  <si>
    <t>Seat</t>
  </si>
  <si>
    <t>Cost</t>
  </si>
  <si>
    <t>Sum</t>
  </si>
  <si>
    <t>Obj</t>
  </si>
  <si>
    <t>A-B</t>
  </si>
  <si>
    <t>B-C</t>
  </si>
  <si>
    <t>Demand</t>
  </si>
  <si>
    <t>A-C</t>
  </si>
  <si>
    <t>Travel Time</t>
  </si>
  <si>
    <t>60 passengers depart at time 10</t>
  </si>
  <si>
    <t>100 passengers depart at time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</si>
</sst>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16" fontId="1" fillId="0" borderId="0" xfId="0" applyNumberFormat="1" applyFont="1"/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76200</xdr:rowOff>
    </xdr:from>
    <xdr:to>
      <xdr:col>4</xdr:col>
      <xdr:colOff>600075</xdr:colOff>
      <xdr:row>4</xdr:row>
      <xdr:rowOff>9525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7551170-0FF1-471B-AF0E-C7E78A3AE107}"/>
            </a:ext>
          </a:extLst>
        </xdr:cNvPr>
        <xdr:cNvSpPr/>
      </xdr:nvSpPr>
      <xdr:spPr>
        <a:xfrm>
          <a:off x="2905125" y="457200"/>
          <a:ext cx="4000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7</xdr:col>
      <xdr:colOff>142875</xdr:colOff>
      <xdr:row>2</xdr:row>
      <xdr:rowOff>76200</xdr:rowOff>
    </xdr:from>
    <xdr:to>
      <xdr:col>7</xdr:col>
      <xdr:colOff>542925</xdr:colOff>
      <xdr:row>4</xdr:row>
      <xdr:rowOff>9525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E034BB3-269F-40D5-9F90-62BD5F95C319}"/>
            </a:ext>
          </a:extLst>
        </xdr:cNvPr>
        <xdr:cNvSpPr/>
      </xdr:nvSpPr>
      <xdr:spPr>
        <a:xfrm>
          <a:off x="4676775" y="457200"/>
          <a:ext cx="4000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476250</xdr:colOff>
      <xdr:row>2</xdr:row>
      <xdr:rowOff>66675</xdr:rowOff>
    </xdr:from>
    <xdr:to>
      <xdr:col>10</xdr:col>
      <xdr:colOff>266700</xdr:colOff>
      <xdr:row>4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A2E87B2-ACD7-4D1A-894D-F34E7D798109}"/>
            </a:ext>
          </a:extLst>
        </xdr:cNvPr>
        <xdr:cNvSpPr/>
      </xdr:nvSpPr>
      <xdr:spPr>
        <a:xfrm>
          <a:off x="6229350" y="447675"/>
          <a:ext cx="4000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600075</xdr:colOff>
      <xdr:row>3</xdr:row>
      <xdr:rowOff>42863</xdr:rowOff>
    </xdr:from>
    <xdr:to>
      <xdr:col>7</xdr:col>
      <xdr:colOff>142875</xdr:colOff>
      <xdr:row>3</xdr:row>
      <xdr:rowOff>42863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0F7CF5-4A48-48D2-8CCA-5E907A8A437F}"/>
            </a:ext>
          </a:extLst>
        </xdr:cNvPr>
        <xdr:cNvCxnSpPr>
          <a:stCxn id="2" idx="6"/>
          <a:endCxn id="3" idx="2"/>
        </xdr:cNvCxnSpPr>
      </xdr:nvCxnSpPr>
      <xdr:spPr>
        <a:xfrm>
          <a:off x="3305175" y="614363"/>
          <a:ext cx="13716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3</xdr:row>
      <xdr:rowOff>33338</xdr:rowOff>
    </xdr:from>
    <xdr:to>
      <xdr:col>9</xdr:col>
      <xdr:colOff>476250</xdr:colOff>
      <xdr:row>3</xdr:row>
      <xdr:rowOff>42863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FDCBC13-E05B-47CA-85CD-4CF39C4C961D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5076825" y="604838"/>
          <a:ext cx="11525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</xdr:row>
      <xdr:rowOff>19050</xdr:rowOff>
    </xdr:from>
    <xdr:to>
      <xdr:col>6</xdr:col>
      <xdr:colOff>73269</xdr:colOff>
      <xdr:row>2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9353C8-DA12-4AA4-964A-27A64FE9B76B}"/>
            </a:ext>
          </a:extLst>
        </xdr:cNvPr>
        <xdr:cNvSpPr txBox="1"/>
      </xdr:nvSpPr>
      <xdr:spPr>
        <a:xfrm>
          <a:off x="3524250" y="209550"/>
          <a:ext cx="473319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L1</a:t>
          </a:r>
        </a:p>
      </xdr:txBody>
    </xdr:sp>
    <xdr:clientData/>
  </xdr:twoCellAnchor>
  <xdr:twoCellAnchor>
    <xdr:from>
      <xdr:col>8</xdr:col>
      <xdr:colOff>413238</xdr:colOff>
      <xdr:row>1</xdr:row>
      <xdr:rowOff>24179</xdr:rowOff>
    </xdr:from>
    <xdr:to>
      <xdr:col>9</xdr:col>
      <xdr:colOff>256442</xdr:colOff>
      <xdr:row>2</xdr:row>
      <xdr:rowOff>119429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BAE443-0867-4E14-9579-BB096D165F9D}"/>
            </a:ext>
          </a:extLst>
        </xdr:cNvPr>
        <xdr:cNvSpPr txBox="1"/>
      </xdr:nvSpPr>
      <xdr:spPr>
        <a:xfrm>
          <a:off x="5556738" y="214679"/>
          <a:ext cx="45280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L2</a:t>
          </a:r>
        </a:p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76200</xdr:rowOff>
    </xdr:from>
    <xdr:to>
      <xdr:col>4</xdr:col>
      <xdr:colOff>600075</xdr:colOff>
      <xdr:row>4</xdr:row>
      <xdr:rowOff>9525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898E5B7-C94B-41AD-B643-B6DBF832C262}"/>
            </a:ext>
          </a:extLst>
        </xdr:cNvPr>
        <xdr:cNvSpPr/>
      </xdr:nvSpPr>
      <xdr:spPr>
        <a:xfrm>
          <a:off x="2638425" y="457200"/>
          <a:ext cx="4000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0w	</a:t>
          </a:r>
        </a:p>
      </xdr:txBody>
    </xdr:sp>
    <xdr:clientData/>
  </xdr:twoCellAnchor>
  <xdr:twoCellAnchor>
    <xdr:from>
      <xdr:col>7</xdr:col>
      <xdr:colOff>142875</xdr:colOff>
      <xdr:row>2</xdr:row>
      <xdr:rowOff>76200</xdr:rowOff>
    </xdr:from>
    <xdr:to>
      <xdr:col>7</xdr:col>
      <xdr:colOff>542925</xdr:colOff>
      <xdr:row>4</xdr:row>
      <xdr:rowOff>9525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F7DC72E-E845-420B-8E8C-CDE9BBFD0CB7}"/>
            </a:ext>
          </a:extLst>
        </xdr:cNvPr>
        <xdr:cNvSpPr/>
      </xdr:nvSpPr>
      <xdr:spPr>
        <a:xfrm>
          <a:off x="4410075" y="457200"/>
          <a:ext cx="4000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476250</xdr:colOff>
      <xdr:row>2</xdr:row>
      <xdr:rowOff>66675</xdr:rowOff>
    </xdr:from>
    <xdr:to>
      <xdr:col>10</xdr:col>
      <xdr:colOff>266700</xdr:colOff>
      <xdr:row>4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0CCDD25-422E-4CD5-90E1-D418F7AE0986}"/>
            </a:ext>
          </a:extLst>
        </xdr:cNvPr>
        <xdr:cNvSpPr/>
      </xdr:nvSpPr>
      <xdr:spPr>
        <a:xfrm>
          <a:off x="5962650" y="447675"/>
          <a:ext cx="4000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600075</xdr:colOff>
      <xdr:row>3</xdr:row>
      <xdr:rowOff>42863</xdr:rowOff>
    </xdr:from>
    <xdr:to>
      <xdr:col>7</xdr:col>
      <xdr:colOff>142875</xdr:colOff>
      <xdr:row>3</xdr:row>
      <xdr:rowOff>42863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98C9076-1E0B-42FC-AE3D-44AB9C7B4DD8}"/>
            </a:ext>
          </a:extLst>
        </xdr:cNvPr>
        <xdr:cNvCxnSpPr>
          <a:stCxn id="2" idx="6"/>
          <a:endCxn id="3" idx="2"/>
        </xdr:cNvCxnSpPr>
      </xdr:nvCxnSpPr>
      <xdr:spPr>
        <a:xfrm>
          <a:off x="3038475" y="614363"/>
          <a:ext cx="13716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3</xdr:row>
      <xdr:rowOff>33338</xdr:rowOff>
    </xdr:from>
    <xdr:to>
      <xdr:col>9</xdr:col>
      <xdr:colOff>476250</xdr:colOff>
      <xdr:row>3</xdr:row>
      <xdr:rowOff>42863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A85CEA4-CDC6-4FEB-9DFE-DE563092FFE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4810125" y="604838"/>
          <a:ext cx="11525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</xdr:row>
      <xdr:rowOff>19050</xdr:rowOff>
    </xdr:from>
    <xdr:to>
      <xdr:col>6</xdr:col>
      <xdr:colOff>73269</xdr:colOff>
      <xdr:row>2</xdr:row>
      <xdr:rowOff>95250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913E7F4-858B-440C-848F-22C921B5971C}"/>
            </a:ext>
          </a:extLst>
        </xdr:cNvPr>
        <xdr:cNvSpPr txBox="1"/>
      </xdr:nvSpPr>
      <xdr:spPr>
        <a:xfrm>
          <a:off x="3521319" y="209550"/>
          <a:ext cx="47185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L1</a:t>
          </a:r>
        </a:p>
      </xdr:txBody>
    </xdr:sp>
    <xdr:clientData/>
  </xdr:twoCellAnchor>
  <xdr:twoCellAnchor>
    <xdr:from>
      <xdr:col>8</xdr:col>
      <xdr:colOff>413238</xdr:colOff>
      <xdr:row>1</xdr:row>
      <xdr:rowOff>24179</xdr:rowOff>
    </xdr:from>
    <xdr:to>
      <xdr:col>9</xdr:col>
      <xdr:colOff>256442</xdr:colOff>
      <xdr:row>2</xdr:row>
      <xdr:rowOff>119429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CBB6C53-1731-4C6F-B47E-81926DE976E3}"/>
            </a:ext>
          </a:extLst>
        </xdr:cNvPr>
        <xdr:cNvSpPr txBox="1"/>
      </xdr:nvSpPr>
      <xdr:spPr>
        <a:xfrm>
          <a:off x="5549411" y="214679"/>
          <a:ext cx="451339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L2</a:t>
          </a:r>
        </a:p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7"/>
  <sheetViews>
    <sheetView zoomScaleNormal="100" workbookViewId="0">
      <selection activeCell="J18" sqref="J18"/>
    </sheetView>
  </sheetViews>
  <sheetFormatPr defaultRowHeight="14.4" x14ac:dyDescent="0.3"/>
  <cols>
    <col min="3" max="3" width="10.6640625" customWidth="1"/>
    <col min="4" max="6" width="6.44140625" customWidth="1"/>
    <col min="7" max="7" width="26.109375" customWidth="1"/>
  </cols>
  <sheetData>
    <row r="2" spans="1:14" x14ac:dyDescent="0.3">
      <c r="L2" t="s">
        <v>21</v>
      </c>
      <c r="M2" t="s">
        <v>22</v>
      </c>
      <c r="N2" t="s">
        <v>18</v>
      </c>
    </row>
    <row r="3" spans="1:14" x14ac:dyDescent="0.3">
      <c r="L3">
        <v>1</v>
      </c>
      <c r="M3">
        <v>3.2</v>
      </c>
      <c r="N3">
        <v>1</v>
      </c>
    </row>
    <row r="6" spans="1:14" x14ac:dyDescent="0.3">
      <c r="A6" t="s">
        <v>23</v>
      </c>
      <c r="B6">
        <v>150</v>
      </c>
    </row>
    <row r="7" spans="1:14" s="1" customFormat="1" ht="10.8" customHeight="1" x14ac:dyDescent="0.3"/>
    <row r="8" spans="1:14" s="1" customFormat="1" x14ac:dyDescent="0.3">
      <c r="A8" s="3" t="s">
        <v>0</v>
      </c>
      <c r="C8" s="3" t="s">
        <v>9</v>
      </c>
      <c r="F8" s="3" t="s">
        <v>12</v>
      </c>
      <c r="I8" s="3" t="s">
        <v>19</v>
      </c>
      <c r="J8" s="7" t="s">
        <v>20</v>
      </c>
      <c r="K8" s="7"/>
      <c r="L8" s="7"/>
      <c r="M8" s="7"/>
      <c r="N8" s="7"/>
    </row>
    <row r="9" spans="1:14" x14ac:dyDescent="0.3">
      <c r="A9" s="4" t="s">
        <v>2</v>
      </c>
      <c r="B9">
        <v>8</v>
      </c>
      <c r="C9" s="4" t="s">
        <v>11</v>
      </c>
      <c r="D9">
        <v>0</v>
      </c>
      <c r="F9">
        <v>100</v>
      </c>
      <c r="I9">
        <v>10</v>
      </c>
      <c r="J9">
        <v>15</v>
      </c>
      <c r="L9" t="s">
        <v>21</v>
      </c>
      <c r="M9" t="s">
        <v>22</v>
      </c>
      <c r="N9" t="s">
        <v>18</v>
      </c>
    </row>
    <row r="10" spans="1:14" x14ac:dyDescent="0.3">
      <c r="A10" s="5" t="s">
        <v>1</v>
      </c>
      <c r="B10">
        <v>5</v>
      </c>
      <c r="C10" s="4" t="s">
        <v>10</v>
      </c>
      <c r="D10">
        <v>10</v>
      </c>
      <c r="F10">
        <v>60</v>
      </c>
      <c r="L10">
        <f>L3</f>
        <v>1</v>
      </c>
      <c r="M10">
        <f t="shared" ref="M10:N10" si="0">M3</f>
        <v>3.2</v>
      </c>
      <c r="N10">
        <f t="shared" si="0"/>
        <v>1</v>
      </c>
    </row>
    <row r="11" spans="1:14" s="1" customFormat="1" x14ac:dyDescent="0.3">
      <c r="A11" s="3" t="s">
        <v>3</v>
      </c>
    </row>
    <row r="12" spans="1:14" x14ac:dyDescent="0.3">
      <c r="A12" t="s">
        <v>4</v>
      </c>
      <c r="B12" t="s">
        <v>5</v>
      </c>
      <c r="C12" s="2">
        <v>3</v>
      </c>
    </row>
    <row r="13" spans="1:14" x14ac:dyDescent="0.3">
      <c r="A13" t="s">
        <v>6</v>
      </c>
      <c r="B13" t="s">
        <v>7</v>
      </c>
      <c r="C13" s="2"/>
    </row>
    <row r="14" spans="1:14" x14ac:dyDescent="0.3">
      <c r="B14" t="s">
        <v>8</v>
      </c>
      <c r="C14" s="2"/>
    </row>
    <row r="15" spans="1:14" s="1" customFormat="1" x14ac:dyDescent="0.3">
      <c r="A15" s="3" t="s">
        <v>13</v>
      </c>
      <c r="F15" s="7" t="s">
        <v>24</v>
      </c>
      <c r="G15" s="7"/>
      <c r="H15" s="7"/>
      <c r="I15" s="7"/>
    </row>
    <row r="16" spans="1:14" x14ac:dyDescent="0.3">
      <c r="B16" s="4" t="s">
        <v>16</v>
      </c>
      <c r="C16" s="4" t="s">
        <v>17</v>
      </c>
      <c r="D16" s="4" t="s">
        <v>18</v>
      </c>
      <c r="E16" s="4"/>
      <c r="F16" s="4" t="s">
        <v>16</v>
      </c>
      <c r="G16" s="4" t="s">
        <v>17</v>
      </c>
      <c r="H16" s="4" t="s">
        <v>18</v>
      </c>
      <c r="I16" s="4"/>
      <c r="J16" s="4" t="s">
        <v>25</v>
      </c>
      <c r="K16" s="4"/>
      <c r="L16" s="4" t="s">
        <v>26</v>
      </c>
      <c r="M16">
        <f>SUM(L17:L18)</f>
        <v>3840</v>
      </c>
      <c r="N16" s="10">
        <f>Sol_2_WithOutCapCost!M16</f>
        <v>3840.0000000000005</v>
      </c>
    </row>
    <row r="17" spans="1:12" x14ac:dyDescent="0.3">
      <c r="A17" s="4" t="s">
        <v>14</v>
      </c>
      <c r="B17">
        <f>B9+B10</f>
        <v>13</v>
      </c>
      <c r="C17">
        <f>0.5*C12+(I9-(B9+C12/2))</f>
        <v>2</v>
      </c>
      <c r="D17">
        <f>MAX((F9+F10-B6),0)</f>
        <v>10</v>
      </c>
      <c r="F17">
        <f>B17*L10</f>
        <v>13</v>
      </c>
      <c r="G17">
        <f t="shared" ref="G17:H17" si="1">C17*M10</f>
        <v>6.4</v>
      </c>
      <c r="H17">
        <f t="shared" si="1"/>
        <v>10</v>
      </c>
      <c r="J17">
        <f>SUM(F17:H17)</f>
        <v>29.4</v>
      </c>
      <c r="L17">
        <f>F9*J17</f>
        <v>2940</v>
      </c>
    </row>
    <row r="18" spans="1:12" x14ac:dyDescent="0.3">
      <c r="A18" s="4" t="s">
        <v>15</v>
      </c>
      <c r="B18">
        <f>B10</f>
        <v>5</v>
      </c>
      <c r="C18">
        <v>0</v>
      </c>
      <c r="D18">
        <f>D17</f>
        <v>10</v>
      </c>
      <c r="F18">
        <f>B18*L10</f>
        <v>5</v>
      </c>
      <c r="G18">
        <f t="shared" ref="G18:H18" si="2">C18*M10</f>
        <v>0</v>
      </c>
      <c r="H18">
        <f t="shared" si="2"/>
        <v>10</v>
      </c>
      <c r="J18">
        <f>SUM(F18:H18)</f>
        <v>15</v>
      </c>
      <c r="L18">
        <f>F10*J18</f>
        <v>900</v>
      </c>
    </row>
    <row r="25" spans="1:12" x14ac:dyDescent="0.3">
      <c r="D25" s="8" t="s">
        <v>31</v>
      </c>
      <c r="E25" s="9"/>
      <c r="F25" s="8" t="s">
        <v>29</v>
      </c>
      <c r="G25" s="9"/>
    </row>
    <row r="26" spans="1:12" x14ac:dyDescent="0.3">
      <c r="D26" s="6" t="s">
        <v>27</v>
      </c>
      <c r="E26" s="6">
        <v>8</v>
      </c>
      <c r="F26" s="6" t="s">
        <v>30</v>
      </c>
      <c r="G26" s="6" t="s">
        <v>33</v>
      </c>
    </row>
    <row r="27" spans="1:12" x14ac:dyDescent="0.3">
      <c r="D27" s="6" t="s">
        <v>28</v>
      </c>
      <c r="E27" s="6">
        <v>5</v>
      </c>
      <c r="F27" s="6" t="s">
        <v>28</v>
      </c>
      <c r="G27" s="6" t="s">
        <v>32</v>
      </c>
    </row>
  </sheetData>
  <mergeCells count="4">
    <mergeCell ref="F15:I15"/>
    <mergeCell ref="D25:E25"/>
    <mergeCell ref="F25:G25"/>
    <mergeCell ref="J8:N8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N18"/>
  <sheetViews>
    <sheetView tabSelected="1" zoomScaleNormal="100" workbookViewId="0">
      <selection activeCell="I18" sqref="I18"/>
    </sheetView>
  </sheetViews>
  <sheetFormatPr defaultRowHeight="14.4" x14ac:dyDescent="0.3"/>
  <cols>
    <col min="3" max="3" width="10.6640625" customWidth="1"/>
    <col min="4" max="4" width="11.5546875" customWidth="1"/>
  </cols>
  <sheetData>
    <row r="6" spans="1:14" x14ac:dyDescent="0.3">
      <c r="A6" t="s">
        <v>23</v>
      </c>
      <c r="B6">
        <f>Sol_1_WithCapCost!B6</f>
        <v>150</v>
      </c>
    </row>
    <row r="7" spans="1:14" s="1" customFormat="1" x14ac:dyDescent="0.3"/>
    <row r="8" spans="1:14" s="1" customFormat="1" x14ac:dyDescent="0.3">
      <c r="A8" s="3" t="s">
        <v>0</v>
      </c>
      <c r="C8" s="3" t="s">
        <v>9</v>
      </c>
      <c r="F8" s="3" t="s">
        <v>12</v>
      </c>
      <c r="I8" s="3" t="s">
        <v>19</v>
      </c>
      <c r="L8" s="1" t="s">
        <v>20</v>
      </c>
    </row>
    <row r="9" spans="1:14" x14ac:dyDescent="0.3">
      <c r="A9" s="4" t="s">
        <v>2</v>
      </c>
      <c r="B9">
        <f>Sol_1_WithCapCost!B9</f>
        <v>8</v>
      </c>
      <c r="C9" s="4" t="s">
        <v>11</v>
      </c>
      <c r="D9">
        <v>0</v>
      </c>
      <c r="F9">
        <f>Sol_1_WithCapCost!F9</f>
        <v>100</v>
      </c>
      <c r="I9">
        <v>10</v>
      </c>
      <c r="J9">
        <f>Sol_1_WithCapCost!J9</f>
        <v>15</v>
      </c>
      <c r="L9" t="s">
        <v>21</v>
      </c>
      <c r="M9" t="s">
        <v>22</v>
      </c>
      <c r="N9" t="s">
        <v>18</v>
      </c>
    </row>
    <row r="10" spans="1:14" x14ac:dyDescent="0.3">
      <c r="A10" s="5" t="s">
        <v>1</v>
      </c>
      <c r="B10">
        <f>Sol_1_WithCapCost!B10</f>
        <v>5</v>
      </c>
      <c r="C10" s="4" t="s">
        <v>10</v>
      </c>
      <c r="D10">
        <v>10</v>
      </c>
      <c r="F10">
        <f>Sol_1_WithCapCost!F10</f>
        <v>60</v>
      </c>
      <c r="L10">
        <f>Sol_1_WithCapCost!L3</f>
        <v>1</v>
      </c>
      <c r="M10">
        <f>Sol_1_WithCapCost!M3</f>
        <v>3.2</v>
      </c>
      <c r="N10">
        <f>Sol_1_WithCapCost!N3</f>
        <v>1</v>
      </c>
    </row>
    <row r="11" spans="1:14" s="1" customFormat="1" x14ac:dyDescent="0.3">
      <c r="A11" s="3" t="s">
        <v>3</v>
      </c>
    </row>
    <row r="12" spans="1:14" x14ac:dyDescent="0.3">
      <c r="A12" t="s">
        <v>4</v>
      </c>
      <c r="B12" t="s">
        <v>5</v>
      </c>
      <c r="C12" s="2">
        <v>14</v>
      </c>
    </row>
    <row r="13" spans="1:14" x14ac:dyDescent="0.3">
      <c r="A13" t="s">
        <v>6</v>
      </c>
      <c r="B13" t="s">
        <v>7</v>
      </c>
      <c r="C13" s="2"/>
    </row>
    <row r="14" spans="1:14" x14ac:dyDescent="0.3">
      <c r="B14" t="s">
        <v>8</v>
      </c>
      <c r="C14" s="2"/>
    </row>
    <row r="15" spans="1:14" s="1" customFormat="1" x14ac:dyDescent="0.3">
      <c r="A15" s="3" t="s">
        <v>13</v>
      </c>
      <c r="F15" s="7" t="s">
        <v>24</v>
      </c>
      <c r="G15" s="7"/>
      <c r="H15" s="7"/>
      <c r="I15" s="7"/>
    </row>
    <row r="16" spans="1:14" x14ac:dyDescent="0.3">
      <c r="B16" s="4" t="s">
        <v>16</v>
      </c>
      <c r="C16" s="4" t="s">
        <v>17</v>
      </c>
      <c r="D16" s="4" t="s">
        <v>18</v>
      </c>
      <c r="E16" s="4"/>
      <c r="F16" s="4" t="s">
        <v>16</v>
      </c>
      <c r="G16" s="4" t="s">
        <v>17</v>
      </c>
      <c r="H16" s="4" t="s">
        <v>18</v>
      </c>
      <c r="I16" s="4"/>
      <c r="J16" s="4" t="s">
        <v>25</v>
      </c>
      <c r="K16" s="4"/>
      <c r="L16" s="4" t="s">
        <v>26</v>
      </c>
      <c r="M16" s="10">
        <f>SUM(L17:L18)</f>
        <v>3840.0000000000005</v>
      </c>
    </row>
    <row r="17" spans="1:12" x14ac:dyDescent="0.3">
      <c r="A17" s="4" t="s">
        <v>14</v>
      </c>
      <c r="B17">
        <f>B9+B10</f>
        <v>13</v>
      </c>
      <c r="C17">
        <f>0.5*C12+(J9-(B9+C12/2))</f>
        <v>7</v>
      </c>
      <c r="D17">
        <v>0</v>
      </c>
      <c r="F17">
        <f>B17*L10</f>
        <v>13</v>
      </c>
      <c r="G17">
        <f t="shared" ref="G17:H17" si="0">C17*M10</f>
        <v>22.400000000000002</v>
      </c>
      <c r="H17">
        <f t="shared" si="0"/>
        <v>0</v>
      </c>
      <c r="J17">
        <f>SUM(F17:H17)</f>
        <v>35.400000000000006</v>
      </c>
      <c r="L17">
        <f>F9*J17</f>
        <v>3540.0000000000005</v>
      </c>
    </row>
    <row r="18" spans="1:12" x14ac:dyDescent="0.3">
      <c r="A18" s="4" t="s">
        <v>15</v>
      </c>
      <c r="B18">
        <f>B10</f>
        <v>5</v>
      </c>
      <c r="C18">
        <v>0</v>
      </c>
      <c r="D18">
        <v>0</v>
      </c>
      <c r="F18">
        <f>B18*L10</f>
        <v>5</v>
      </c>
      <c r="G18">
        <f t="shared" ref="G18:H18" si="1">C18*M10</f>
        <v>0</v>
      </c>
      <c r="H18">
        <f t="shared" si="1"/>
        <v>0</v>
      </c>
      <c r="J18">
        <f>SUM(F18:H18)</f>
        <v>5</v>
      </c>
      <c r="L18">
        <f>F10*J18</f>
        <v>300</v>
      </c>
    </row>
  </sheetData>
  <mergeCells count="1">
    <mergeCell ref="F15:I15"/>
  </mergeCell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Sol_1_WithCapCost</vt:lpstr>
      <vt:lpstr>Sol_2_WithOutCapCost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2018-08-17T08:16:11Z</dcterms:modified>
</cp:coreProperties>
</file>