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ollykular/Documents/FYP/"/>
    </mc:Choice>
  </mc:AlternateContent>
  <xr:revisionPtr revIDLastSave="0" documentId="8_{EFC347D3-8F86-C74E-ABF0-636455C311BC}" xr6:coauthVersionLast="47" xr6:coauthVersionMax="47" xr10:uidLastSave="{00000000-0000-0000-0000-000000000000}"/>
  <bookViews>
    <workbookView xWindow="28800" yWindow="3940" windowWidth="34840" windowHeight="21660" xr2:uid="{68527539-4E52-D54A-A41A-3F658159C55D}"/>
  </bookViews>
  <sheets>
    <sheet name="Timin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1" i="1" l="1"/>
  <c r="D28" i="1"/>
  <c r="D14" i="1"/>
  <c r="D15" i="1"/>
  <c r="D16" i="1"/>
  <c r="D30" i="1"/>
  <c r="E30" i="1"/>
  <c r="D32" i="1"/>
  <c r="D29" i="1"/>
  <c r="E27" i="1"/>
  <c r="D27" i="1"/>
  <c r="D10" i="1"/>
  <c r="D9" i="1"/>
  <c r="D8" i="1"/>
  <c r="D4" i="1"/>
  <c r="D3" i="1"/>
  <c r="D2" i="1"/>
  <c r="E22" i="1" l="1"/>
  <c r="E23" i="1" l="1"/>
  <c r="F23" i="1" s="1"/>
  <c r="F22" i="1"/>
  <c r="E21" i="1"/>
  <c r="F21" i="1" s="1"/>
  <c r="I4" i="1"/>
  <c r="C16" i="1"/>
  <c r="F16" i="1" s="1"/>
  <c r="C15" i="1"/>
  <c r="F15" i="1" s="1"/>
  <c r="C14" i="1"/>
  <c r="F14" i="1" s="1"/>
  <c r="I3" i="1"/>
  <c r="C10" i="1"/>
  <c r="F10" i="1" s="1"/>
  <c r="C9" i="1"/>
  <c r="F9" i="1" s="1"/>
  <c r="C8" i="1"/>
  <c r="F8" i="1" s="1"/>
  <c r="F11" i="1" l="1"/>
  <c r="F17" i="1"/>
  <c r="I10" i="1"/>
  <c r="C3" i="1"/>
  <c r="F3" i="1" s="1"/>
  <c r="C4" i="1" l="1"/>
  <c r="F4" i="1" s="1"/>
  <c r="C2" i="1"/>
  <c r="F2" i="1" s="1"/>
  <c r="F5" i="1" l="1"/>
</calcChain>
</file>

<file path=xl/sharedStrings.xml><?xml version="1.0" encoding="utf-8"?>
<sst xmlns="http://schemas.openxmlformats.org/spreadsheetml/2006/main" count="66" uniqueCount="46">
  <si>
    <t># Runs</t>
  </si>
  <si>
    <t>Run Length (sec)</t>
  </si>
  <si>
    <t>Run length (min)</t>
  </si>
  <si>
    <t>Task Time</t>
  </si>
  <si>
    <t>Run</t>
  </si>
  <si>
    <t>Session</t>
  </si>
  <si>
    <t>Experiment</t>
  </si>
  <si>
    <t>Counterbalancing</t>
  </si>
  <si>
    <t>Levels</t>
  </si>
  <si>
    <t>Quadrant 1, 2, 3, or 4</t>
  </si>
  <si>
    <t>Position +1, +2, or +3 (same as -1) relative to target</t>
  </si>
  <si>
    <t>TR's</t>
  </si>
  <si>
    <t>Cued whole-report task</t>
  </si>
  <si>
    <t>Spatial working memory mapping task</t>
  </si>
  <si>
    <t/>
  </si>
  <si>
    <t>Sensory mapping task</t>
  </si>
  <si>
    <t>Number sessions:</t>
  </si>
  <si>
    <t>Trials per set size</t>
  </si>
  <si>
    <t>Set Size</t>
  </si>
  <si>
    <t>Cued Location</t>
  </si>
  <si>
    <t>Session Type 1 (Task)</t>
  </si>
  <si>
    <t>TOTAL RUNS</t>
  </si>
  <si>
    <t>Sensory Localizer</t>
  </si>
  <si>
    <t>Session Type 2 (Task)</t>
  </si>
  <si>
    <t>Session Type 3 (Task)</t>
  </si>
  <si>
    <t>WM Task</t>
  </si>
  <si>
    <t>Number trials</t>
  </si>
  <si>
    <t>Memory Localizer</t>
  </si>
  <si>
    <t>*increased stimulus dur to 3.03 instead of 3 seconds so that it would be jittered with respect to TR onset…</t>
  </si>
  <si>
    <t>* changed jittered iti to 1.15-5.5 instead of 1-5.5 for TR .750</t>
  </si>
  <si>
    <t>*reduced pre target cue time to .65 instead of .70 for TR number .750</t>
  </si>
  <si>
    <t>TR</t>
  </si>
  <si>
    <t>Adjustments for Different TR Durations</t>
  </si>
  <si>
    <t>Adjustment</t>
  </si>
  <si>
    <t>Sensory Mapping</t>
  </si>
  <si>
    <t>Memory Mapping</t>
  </si>
  <si>
    <t>3 second stimulus (default parameters from earlier GE scans)</t>
  </si>
  <si>
    <t>Pre-target cue time .70 (Default paramters from earlier GE scans)</t>
  </si>
  <si>
    <t>TR duration</t>
  </si>
  <si>
    <t>Run Length (Sec)</t>
  </si>
  <si>
    <t>Length (min)</t>
  </si>
  <si>
    <t>Total # TR's</t>
  </si>
  <si>
    <t>Pre-target cue time .65; Adjusted preDur to 15 TRs, Adjusted postDur to 15 TRs</t>
  </si>
  <si>
    <t>3.03 second stimulus; Adjusted preDur to 12 TRs, Adjusted postDur to 15 Trs; 12 preDur TRs do NOT count toward total run time on Siemesn!</t>
  </si>
  <si>
    <t>3.12 second stimulus; Adjusted preDur to 12 TRs, Adjusted postDur to 15 Trs; Initial 12 TRs do NOT count toward total run length on siemens (4 single vol reference, 8 dummy)</t>
  </si>
  <si>
    <t>Pre-target cue time .70; Adjusted preDur to 12 TRs, Adjusted postDur to 9 TRs; First 12 TRS do not count toward total TRs in protocol on Siemens! 4 single vol ref (1 x MB) + 8 dummy (2 x MB)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</si>
</sst>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</cellStyleXfs>
  <cellXfs count="23">
    <xf numFmtId="0" fontId="0" fillId="0" borderId="0" xfId="0"/>
    <xf numFmtId="0" fontId="1" fillId="0" borderId="0" xfId="0" applyFont="1"/>
    <xf numFmtId="2" fontId="0" fillId="0" borderId="0" xfId="0" applyNumberFormat="1"/>
    <xf numFmtId="2" fontId="1" fillId="0" borderId="0" xfId="0" applyNumberFormat="1" applyFont="1"/>
    <xf numFmtId="2" fontId="0" fillId="0" borderId="0" xfId="0" quotePrefix="1" applyNumberFormat="1"/>
    <xf numFmtId="0" fontId="0" fillId="0" borderId="0" xfId="0" applyAlignment="1">
      <alignment horizontal="right"/>
    </xf>
    <xf numFmtId="164" fontId="0" fillId="0" borderId="0" xfId="0" applyNumberFormat="1"/>
    <xf numFmtId="2" fontId="0" fillId="0" borderId="0" xfId="0" applyNumberFormat="1" applyAlignment="1">
      <alignment horizontal="right"/>
    </xf>
    <xf numFmtId="0" fontId="1" fillId="0" borderId="1" xfId="0" applyFont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1" fillId="0" borderId="0" xfId="0" applyFont="1" applyAlignment="1">
      <alignment horizontal="left"/>
    </xf>
    <xf numFmtId="0" fontId="2" fillId="2" borderId="0" xfId="1"/>
    <xf numFmtId="165" fontId="2" fillId="2" borderId="0" xfId="1" applyNumberFormat="1"/>
    <xf numFmtId="0" fontId="2" fillId="4" borderId="0" xfId="3"/>
    <xf numFmtId="165" fontId="2" fillId="4" borderId="0" xfId="3" applyNumberFormat="1"/>
    <xf numFmtId="0" fontId="2" fillId="5" borderId="0" xfId="4"/>
    <xf numFmtId="165" fontId="2" fillId="5" borderId="0" xfId="4" applyNumberFormat="1"/>
    <xf numFmtId="0" fontId="2" fillId="3" borderId="0" xfId="2"/>
    <xf numFmtId="165" fontId="2" fillId="3" borderId="0" xfId="2" applyNumberFormat="1"/>
    <xf numFmtId="0" fontId="2" fillId="0" borderId="0" xfId="1" applyFill="1"/>
    <xf numFmtId="165" fontId="2" fillId="0" borderId="0" xfId="1" applyNumberFormat="1" applyFill="1"/>
    <xf numFmtId="0" fontId="2" fillId="0" borderId="0" xfId="3" applyFill="1"/>
    <xf numFmtId="165" fontId="2" fillId="0" borderId="0" xfId="3" applyNumberFormat="1" applyFill="1"/>
  </cellXfs>
  <cellStyles count="5">
    <cellStyle name="20% - Accent1" xfId="1" builtinId="30"/>
    <cellStyle name="20% - Accent6" xfId="3" builtinId="50"/>
    <cellStyle name="40% - Accent1" xfId="2" builtinId="31"/>
    <cellStyle name="40% - Accent6" xfId="4" builtinId="5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DEAC1-5467-D04B-A9BC-99E886DC902E}">
  <dimension ref="A1:J32"/>
  <sheetViews>
    <sheetView tabSelected="1" zoomScale="155" zoomScaleNormal="155" workbookViewId="0">
      <selection activeCell="A21" sqref="A21"/>
    </sheetView>
  </sheetViews>
  <sheetFormatPr baseColWidth="10" defaultRowHeight="16" x14ac:dyDescent="0.2"/>
  <cols>
    <col min="1" max="1" width="38.33203125" customWidth="1"/>
    <col min="2" max="2" width="14.83203125" bestFit="1" customWidth="1"/>
    <col min="3" max="3" width="15.1640625" customWidth="1"/>
    <col min="4" max="4" width="11.5" customWidth="1"/>
    <col min="5" max="5" width="12.6640625" bestFit="1" customWidth="1"/>
    <col min="6" max="6" width="13.6640625" bestFit="1" customWidth="1"/>
    <col min="7" max="7" width="7.33203125" customWidth="1"/>
    <col min="8" max="8" width="22.5" bestFit="1" customWidth="1"/>
  </cols>
  <sheetData>
    <row r="1" spans="1:10" x14ac:dyDescent="0.2">
      <c r="A1" s="1" t="s">
        <v>20</v>
      </c>
      <c r="B1" s="1" t="s">
        <v>1</v>
      </c>
      <c r="C1" s="1" t="s">
        <v>2</v>
      </c>
      <c r="D1" s="1" t="s">
        <v>11</v>
      </c>
      <c r="E1" s="1" t="s">
        <v>0</v>
      </c>
      <c r="F1" s="1" t="s">
        <v>3</v>
      </c>
      <c r="G1" s="1"/>
      <c r="H1" s="1" t="s">
        <v>17</v>
      </c>
    </row>
    <row r="2" spans="1:10" x14ac:dyDescent="0.2">
      <c r="A2" t="s">
        <v>12</v>
      </c>
      <c r="B2" s="7">
        <v>408</v>
      </c>
      <c r="C2" s="2">
        <f>B2/60</f>
        <v>6.8</v>
      </c>
      <c r="D2" s="6">
        <f>B2/B21</f>
        <v>510</v>
      </c>
      <c r="E2" s="2">
        <v>8</v>
      </c>
      <c r="F2" s="2">
        <f>C2*E2</f>
        <v>54.4</v>
      </c>
      <c r="H2" t="s">
        <v>4</v>
      </c>
      <c r="I2">
        <v>4</v>
      </c>
    </row>
    <row r="3" spans="1:10" x14ac:dyDescent="0.2">
      <c r="A3" t="s">
        <v>13</v>
      </c>
      <c r="B3" s="7">
        <v>374.25</v>
      </c>
      <c r="C3" s="2">
        <f>B3/60</f>
        <v>6.2374999999999998</v>
      </c>
      <c r="D3" s="6">
        <f>B3/B21</f>
        <v>467.8125</v>
      </c>
      <c r="E3" s="2">
        <v>3</v>
      </c>
      <c r="F3" s="2">
        <f>C3*E3</f>
        <v>18.712499999999999</v>
      </c>
      <c r="H3" t="s">
        <v>5</v>
      </c>
      <c r="I3">
        <f>AVERAGE((I2*E2),(I2*E8))</f>
        <v>32</v>
      </c>
    </row>
    <row r="4" spans="1:10" x14ac:dyDescent="0.2">
      <c r="A4" t="s">
        <v>15</v>
      </c>
      <c r="B4" s="7">
        <v>314.25</v>
      </c>
      <c r="C4" s="2">
        <f t="shared" ref="C4" si="0">B4/60</f>
        <v>5.2374999999999998</v>
      </c>
      <c r="D4" s="6">
        <f>B4/B21</f>
        <v>392.8125</v>
      </c>
      <c r="E4" s="2">
        <v>2</v>
      </c>
      <c r="F4" s="2">
        <f>C4*E4</f>
        <v>10.475</v>
      </c>
      <c r="H4" t="s">
        <v>6</v>
      </c>
      <c r="I4">
        <f>SUM((I2*E2*B5),(I2*E8*B11),(I2*E14*B17))</f>
        <v>200</v>
      </c>
    </row>
    <row r="5" spans="1:10" x14ac:dyDescent="0.2">
      <c r="A5" s="5" t="s">
        <v>16</v>
      </c>
      <c r="B5" s="1">
        <v>2</v>
      </c>
      <c r="C5" s="2"/>
      <c r="D5" s="2"/>
      <c r="E5" s="4" t="s">
        <v>14</v>
      </c>
      <c r="F5" s="3">
        <f>SUM(F2:F4)</f>
        <v>83.587499999999991</v>
      </c>
    </row>
    <row r="7" spans="1:10" x14ac:dyDescent="0.2">
      <c r="A7" s="1" t="s">
        <v>23</v>
      </c>
      <c r="B7" s="1" t="s">
        <v>1</v>
      </c>
      <c r="C7" s="1" t="s">
        <v>2</v>
      </c>
      <c r="D7" s="1" t="s">
        <v>11</v>
      </c>
      <c r="E7" s="1" t="s">
        <v>0</v>
      </c>
      <c r="F7" s="1" t="s">
        <v>3</v>
      </c>
      <c r="H7" s="1" t="s">
        <v>7</v>
      </c>
      <c r="I7" s="1" t="s">
        <v>8</v>
      </c>
    </row>
    <row r="8" spans="1:10" x14ac:dyDescent="0.2">
      <c r="A8" t="s">
        <v>12</v>
      </c>
      <c r="B8" s="2">
        <v>408</v>
      </c>
      <c r="C8" s="2">
        <f>B8/60</f>
        <v>6.8</v>
      </c>
      <c r="D8" s="6">
        <f>B8/B21</f>
        <v>510</v>
      </c>
      <c r="E8" s="2">
        <v>8</v>
      </c>
      <c r="F8" s="2">
        <f>C8*E8</f>
        <v>54.4</v>
      </c>
      <c r="H8" t="s">
        <v>18</v>
      </c>
      <c r="I8">
        <v>4</v>
      </c>
      <c r="J8" t="s">
        <v>9</v>
      </c>
    </row>
    <row r="9" spans="1:10" x14ac:dyDescent="0.2">
      <c r="A9" t="s">
        <v>13</v>
      </c>
      <c r="B9" s="2">
        <v>374.25</v>
      </c>
      <c r="C9" s="2">
        <f>B9/60</f>
        <v>6.2374999999999998</v>
      </c>
      <c r="D9" s="6">
        <f>B9/B21</f>
        <v>467.8125</v>
      </c>
      <c r="E9" s="2">
        <v>4</v>
      </c>
      <c r="F9" s="2">
        <f>C9*E9</f>
        <v>24.95</v>
      </c>
      <c r="H9" t="s">
        <v>19</v>
      </c>
      <c r="I9">
        <v>4</v>
      </c>
      <c r="J9" t="s">
        <v>10</v>
      </c>
    </row>
    <row r="10" spans="1:10" x14ac:dyDescent="0.2">
      <c r="A10" t="s">
        <v>15</v>
      </c>
      <c r="B10" s="2">
        <v>314.25</v>
      </c>
      <c r="C10" s="2">
        <f t="shared" ref="C10" si="1">B10/60</f>
        <v>5.2374999999999998</v>
      </c>
      <c r="D10" s="6">
        <f>B10/B21</f>
        <v>392.8125</v>
      </c>
      <c r="E10" s="2">
        <v>1</v>
      </c>
      <c r="F10" s="2">
        <f>C10*E10</f>
        <v>5.2374999999999998</v>
      </c>
      <c r="I10">
        <f>I8*I9</f>
        <v>16</v>
      </c>
    </row>
    <row r="11" spans="1:10" x14ac:dyDescent="0.2">
      <c r="A11" s="5" t="s">
        <v>16</v>
      </c>
      <c r="B11" s="1">
        <v>2</v>
      </c>
      <c r="C11" s="2"/>
      <c r="D11" s="2"/>
      <c r="E11" s="4" t="s">
        <v>14</v>
      </c>
      <c r="F11" s="3">
        <f>SUM(F8:F10)</f>
        <v>84.587499999999991</v>
      </c>
    </row>
    <row r="12" spans="1:10" x14ac:dyDescent="0.2">
      <c r="I12" s="1"/>
    </row>
    <row r="13" spans="1:10" x14ac:dyDescent="0.2">
      <c r="A13" s="1" t="s">
        <v>24</v>
      </c>
      <c r="B13" s="1" t="s">
        <v>1</v>
      </c>
      <c r="C13" s="1" t="s">
        <v>2</v>
      </c>
      <c r="D13" s="1" t="s">
        <v>11</v>
      </c>
      <c r="E13" s="1" t="s">
        <v>0</v>
      </c>
      <c r="F13" s="1" t="s">
        <v>3</v>
      </c>
      <c r="H13" s="1"/>
    </row>
    <row r="14" spans="1:10" x14ac:dyDescent="0.2">
      <c r="A14" t="s">
        <v>12</v>
      </c>
      <c r="B14" s="2">
        <v>408</v>
      </c>
      <c r="C14" s="2">
        <f>B14/60</f>
        <v>6.8</v>
      </c>
      <c r="D14" s="6">
        <f>B14/B21</f>
        <v>510</v>
      </c>
      <c r="E14" s="2">
        <v>9</v>
      </c>
      <c r="F14" s="2">
        <f>C14*E14</f>
        <v>61.199999999999996</v>
      </c>
      <c r="H14" t="s">
        <v>29</v>
      </c>
    </row>
    <row r="15" spans="1:10" x14ac:dyDescent="0.2">
      <c r="A15" t="s">
        <v>13</v>
      </c>
      <c r="B15" s="2">
        <v>374.25</v>
      </c>
      <c r="C15" s="2">
        <f>B15/60</f>
        <v>6.2374999999999998</v>
      </c>
      <c r="D15" s="6">
        <f>B15/B21</f>
        <v>467.8125</v>
      </c>
      <c r="E15" s="2">
        <v>3</v>
      </c>
      <c r="F15" s="2">
        <f>C15*E15</f>
        <v>18.712499999999999</v>
      </c>
      <c r="H15" t="s">
        <v>30</v>
      </c>
    </row>
    <row r="16" spans="1:10" x14ac:dyDescent="0.2">
      <c r="A16" t="s">
        <v>15</v>
      </c>
      <c r="B16" s="2">
        <v>314.25</v>
      </c>
      <c r="C16" s="2">
        <f t="shared" ref="C16" si="2">B16/60</f>
        <v>5.2374999999999998</v>
      </c>
      <c r="D16" s="6">
        <f>B16/B21</f>
        <v>392.8125</v>
      </c>
      <c r="E16" s="2">
        <v>1</v>
      </c>
      <c r="F16" s="2">
        <f>C16*E16</f>
        <v>5.2374999999999998</v>
      </c>
      <c r="H16" t="s">
        <v>28</v>
      </c>
    </row>
    <row r="17" spans="1:9" x14ac:dyDescent="0.2">
      <c r="A17" s="5" t="s">
        <v>16</v>
      </c>
      <c r="B17" s="1">
        <v>2</v>
      </c>
      <c r="C17" s="2"/>
      <c r="D17" s="2"/>
      <c r="E17" s="4" t="s">
        <v>14</v>
      </c>
      <c r="F17" s="3">
        <f>SUM(F14:F16)</f>
        <v>85.149999999999991</v>
      </c>
      <c r="H17" s="1"/>
    </row>
    <row r="20" spans="1:9" x14ac:dyDescent="0.2">
      <c r="B20" s="8" t="s">
        <v>31</v>
      </c>
      <c r="E20" s="1" t="s">
        <v>21</v>
      </c>
      <c r="F20" t="s">
        <v>26</v>
      </c>
    </row>
    <row r="21" spans="1:9" x14ac:dyDescent="0.2">
      <c r="B21" s="9">
        <v>0.8</v>
      </c>
      <c r="D21" s="5" t="s">
        <v>25</v>
      </c>
      <c r="E21">
        <f>SUM(E2*B5,E8*B11,E14*B17)</f>
        <v>50</v>
      </c>
      <c r="F21">
        <f>E21*16</f>
        <v>800</v>
      </c>
      <c r="H21" s="1"/>
    </row>
    <row r="22" spans="1:9" x14ac:dyDescent="0.2">
      <c r="D22" s="5" t="s">
        <v>27</v>
      </c>
      <c r="E22">
        <f>SUM(E3*B5,E9*B11,E15*B17)</f>
        <v>20</v>
      </c>
      <c r="F22">
        <f>E22*20</f>
        <v>400</v>
      </c>
    </row>
    <row r="23" spans="1:9" x14ac:dyDescent="0.2">
      <c r="D23" s="5" t="s">
        <v>22</v>
      </c>
      <c r="E23">
        <f>SUM(E4*B5,E10*B11,E16*B17)</f>
        <v>8</v>
      </c>
      <c r="F23">
        <f>E23*100</f>
        <v>800</v>
      </c>
    </row>
    <row r="25" spans="1:9" x14ac:dyDescent="0.2">
      <c r="H25" s="1"/>
      <c r="I25" s="1"/>
    </row>
    <row r="26" spans="1:9" x14ac:dyDescent="0.2">
      <c r="A26" s="1" t="s">
        <v>32</v>
      </c>
      <c r="B26" s="1" t="s">
        <v>38</v>
      </c>
      <c r="C26" s="1" t="s">
        <v>39</v>
      </c>
      <c r="D26" s="10" t="s">
        <v>40</v>
      </c>
      <c r="E26" s="1" t="s">
        <v>41</v>
      </c>
      <c r="F26" s="1" t="s">
        <v>33</v>
      </c>
    </row>
    <row r="27" spans="1:9" x14ac:dyDescent="0.2">
      <c r="A27" s="11" t="s">
        <v>34</v>
      </c>
      <c r="B27" s="19">
        <v>0.8</v>
      </c>
      <c r="C27" s="19">
        <v>324.8</v>
      </c>
      <c r="D27" s="20">
        <f>C27/60</f>
        <v>5.4133333333333331</v>
      </c>
      <c r="E27" s="19">
        <f>C27/0.8</f>
        <v>406</v>
      </c>
      <c r="F27" t="s">
        <v>36</v>
      </c>
    </row>
    <row r="28" spans="1:9" x14ac:dyDescent="0.2">
      <c r="A28" s="17"/>
      <c r="B28" s="17">
        <v>0.75</v>
      </c>
      <c r="C28" s="17">
        <v>314.25</v>
      </c>
      <c r="D28" s="18">
        <f>C28/60</f>
        <v>5.2374999999999998</v>
      </c>
      <c r="E28" s="17">
        <v>419</v>
      </c>
      <c r="F28" t="s">
        <v>43</v>
      </c>
    </row>
    <row r="29" spans="1:9" x14ac:dyDescent="0.2">
      <c r="A29" s="11"/>
      <c r="B29" s="11">
        <v>1.3</v>
      </c>
      <c r="C29" s="11">
        <v>323.7</v>
      </c>
      <c r="D29" s="12">
        <f>C29/60</f>
        <v>5.3949999999999996</v>
      </c>
      <c r="E29" s="11">
        <v>249</v>
      </c>
      <c r="F29" t="s">
        <v>44</v>
      </c>
    </row>
    <row r="30" spans="1:9" x14ac:dyDescent="0.2">
      <c r="A30" s="13" t="s">
        <v>35</v>
      </c>
      <c r="B30" s="21">
        <v>0.8</v>
      </c>
      <c r="C30" s="21">
        <v>388.8</v>
      </c>
      <c r="D30" s="22">
        <f t="shared" ref="D30" si="3">C30/60</f>
        <v>6.48</v>
      </c>
      <c r="E30" s="21">
        <f t="shared" ref="E30" si="4">C30/B30</f>
        <v>486</v>
      </c>
      <c r="F30" t="s">
        <v>37</v>
      </c>
    </row>
    <row r="31" spans="1:9" x14ac:dyDescent="0.2">
      <c r="A31" s="15"/>
      <c r="B31" s="15">
        <v>0.75</v>
      </c>
      <c r="C31" s="15">
        <v>383.25</v>
      </c>
      <c r="D31" s="16">
        <f>C31/60</f>
        <v>6.3875000000000002</v>
      </c>
      <c r="E31" s="15">
        <v>499</v>
      </c>
      <c r="F31" t="s">
        <v>42</v>
      </c>
    </row>
    <row r="32" spans="1:9" x14ac:dyDescent="0.2">
      <c r="A32" s="13"/>
      <c r="B32" s="13">
        <v>1.3</v>
      </c>
      <c r="C32" s="13">
        <v>391.3</v>
      </c>
      <c r="D32" s="14">
        <f>C32/60</f>
        <v>6.5216666666666665</v>
      </c>
      <c r="E32" s="13">
        <v>289</v>
      </c>
      <c r="F32" t="s">
        <v>45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Kirsten Adam</dc:creator>
  <cp:lastModifiedBy>Microsoft Office User</cp:lastModifiedBy>
  <dcterms:created xsi:type="dcterms:W3CDTF">2019-03-13T23:05:57Z</dcterms:created>
  <dcterms:modified xsi:type="dcterms:W3CDTF">2022-02-09T23:14:16Z</dcterms:modified>
</cp:coreProperties>
</file>