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<sst xmlns="http://schemas.openxmlformats.org/spreadsheetml/2006/main" count="100" uniqueCount="64">
  <si>
    <t>钢 材 供 销 合 同</t>
  </si>
  <si>
    <t>供方：安徽乾坤建材科技有限公司</t>
  </si>
  <si>
    <t>需方：园林机械厂</t>
  </si>
  <si>
    <t>签订日期：2020年12月13日                                        合同编号：</t>
  </si>
  <si>
    <t>品名</t>
  </si>
  <si>
    <t>型号</t>
  </si>
  <si>
    <t>长度(米)</t>
  </si>
  <si>
    <t>数量</t>
  </si>
  <si>
    <t>单位</t>
  </si>
  <si>
    <t>单价</t>
  </si>
  <si>
    <t>金额(元）</t>
  </si>
  <si>
    <t>合计总金额（元）</t>
  </si>
  <si>
    <t>0.426mm厚彩钢瓦</t>
  </si>
  <si>
    <t>900型</t>
  </si>
  <si>
    <t>张</t>
  </si>
  <si>
    <t>7.5厚双白岩棉上下面板0.326厚</t>
  </si>
  <si>
    <t>块</t>
  </si>
  <si>
    <t>亮瓦</t>
  </si>
  <si>
    <t>方管</t>
  </si>
  <si>
    <t>40*60*2.0</t>
  </si>
  <si>
    <t>根</t>
  </si>
  <si>
    <t>普通钻尾钉</t>
  </si>
  <si>
    <t>盒</t>
  </si>
  <si>
    <t>不锈钢钻尾钉</t>
  </si>
  <si>
    <t>1.5厚镀锌槽钢</t>
  </si>
  <si>
    <t>支</t>
  </si>
  <si>
    <t>脊瓦(灰白)</t>
  </si>
  <si>
    <t>条</t>
  </si>
  <si>
    <t>海兰彩钢板包边</t>
  </si>
  <si>
    <t>刀</t>
  </si>
  <si>
    <t>灰白彩钢板包边</t>
  </si>
  <si>
    <t>2.0厚镀锌天沟</t>
  </si>
  <si>
    <t>合计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</si>
  <si>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</si>
  <si>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</si>
  <si>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</si>
  <si>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</si>
  <si>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</si>
  <si>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</si>
  <si>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</si>
  <si>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6）付款方式：需方付定金（15000.00元），余款（39301.64元）待提货时打款。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</si>
  <si>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</si>
  <si>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</si>
  <si>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</si>
  <si>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</si>
  <si>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</si>
  <si>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</si>
  <si>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</si>
  <si>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单位名称：园林机械厂</t>
  </si>
  <si>
    <t>单位名称：安徽乾坤建材科技有限公司</t>
  </si>
  <si>
    <t>单位地址：</t>
  </si>
  <si>
    <t>单位地址：宣城市经济开发区宣酒大道（铁山路）89号</t>
  </si>
  <si>
    <t>电    话：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</si>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</sst>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_ "/>
    <numFmt numFmtId="179" formatCode="[DBNum2][$RMB]General;[Red][DBNum2][$RMB]General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left" vertical="center" wrapText="1"/>
    </xf>
    <xf numFmtId="177" fontId="0" fillId="0" borderId="5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6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351790</xdr:colOff>
      <xdr:row>28</xdr:row>
      <xdr:rowOff>81280</xdr:rowOff>
    </xdr:from>
    <xdr:to>
      <xdr:col>1</xdr:col>
      <xdr:colOff>1333500</xdr:colOff>
      <xdr:row>30</xdr:row>
      <xdr:rowOff>158750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265" y="6037580"/>
          <a:ext cx="981710" cy="420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104140</xdr:colOff>
      <xdr:row>26</xdr:row>
      <xdr:rowOff>32385</xdr:rowOff>
    </xdr:from>
    <xdr:to>
      <xdr:col>1</xdr:col>
      <xdr:colOff>1562100</xdr:colOff>
      <xdr:row>27</xdr:row>
      <xdr:rowOff>222250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6615" y="5480685"/>
          <a:ext cx="1457960" cy="41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381000</xdr:colOff>
      <xdr:row>39</xdr:row>
      <xdr:rowOff>26670</xdr:rowOff>
    </xdr:from>
    <xdr:to>
      <xdr:col>1</xdr:col>
      <xdr:colOff>1343025</xdr:colOff>
      <xdr:row>41</xdr:row>
      <xdr:rowOff>133350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33475" y="7868920"/>
          <a:ext cx="962025" cy="449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408940</xdr:colOff>
      <xdr:row>45</xdr:row>
      <xdr:rowOff>44450</xdr:rowOff>
    </xdr:from>
    <xdr:to>
      <xdr:col>1</xdr:col>
      <xdr:colOff>1323975</xdr:colOff>
      <xdr:row>48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61415" y="8915400"/>
          <a:ext cx="915035" cy="508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549910</xdr:colOff>
      <xdr:row>25</xdr:row>
      <xdr:rowOff>31115</xdr:rowOff>
    </xdr:from>
    <xdr:to>
      <xdr:col>1</xdr:col>
      <xdr:colOff>1057275</xdr:colOff>
      <xdr:row>25</xdr:row>
      <xdr:rowOff>301625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02385" y="5174615"/>
          <a:ext cx="507365" cy="270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276225</xdr:colOff>
      <xdr:row>35</xdr:row>
      <xdr:rowOff>86360</xdr:rowOff>
    </xdr:from>
    <xdr:to>
      <xdr:col>1</xdr:col>
      <xdr:colOff>1485900</xdr:colOff>
      <xdr:row>38</xdr:row>
      <xdr:rowOff>25400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28700" y="7242810"/>
          <a:ext cx="1209675" cy="453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570865</xdr:colOff>
      <xdr:row>31</xdr:row>
      <xdr:rowOff>59055</xdr:rowOff>
    </xdr:from>
    <xdr:to>
      <xdr:col>1</xdr:col>
      <xdr:colOff>1057275</xdr:colOff>
      <xdr:row>34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23340" y="6529705"/>
          <a:ext cx="486410" cy="455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494030</xdr:colOff>
      <xdr:row>42</xdr:row>
      <xdr:rowOff>55880</xdr:rowOff>
    </xdr:from>
    <xdr:to>
      <xdr:col>1</xdr:col>
      <xdr:colOff>1095375</xdr:colOff>
      <xdr:row>44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46505" y="8412480"/>
          <a:ext cx="601345" cy="391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workbookViewId="0">
      <selection activeCell="J22" sqref="J22"/>
    </sheetView>
  </sheetViews>
  <sheetFormatPr defaultColWidth="9" defaultRowHeight="13.5" outlineLevelCol="7"/>
  <cols>
    <col min="1" max="1" width="9.875" style="2" customWidth="1"/>
    <col min="2" max="2" width="21.875" style="2" customWidth="1"/>
    <col min="3" max="3" width="7.5" style="2" customWidth="1"/>
    <col min="4" max="5" width="4.875" style="2" customWidth="1"/>
    <col min="6" max="6" width="11.375" style="4" customWidth="1"/>
    <col min="7" max="7" width="12.375" style="4" customWidth="1"/>
    <col min="8" max="8" width="16.25" style="2" customWidth="1"/>
    <col min="9" max="16384" width="9" style="2"/>
  </cols>
  <sheetData>
    <row r="1" ht="27" customHeight="1" spans="1:8">
      <c r="A1" s="5" t="s">
        <v>0</v>
      </c>
      <c r="B1" s="5"/>
      <c r="C1" s="5"/>
      <c r="D1" s="5"/>
      <c r="E1" s="5"/>
      <c r="F1" s="6"/>
      <c r="G1" s="6"/>
      <c r="H1" s="5"/>
    </row>
    <row r="2" s="1" customFormat="1" ht="18.5" customHeight="1" spans="1:8">
      <c r="A2" s="7" t="s">
        <v>1</v>
      </c>
      <c r="B2" s="7"/>
      <c r="C2" s="7"/>
      <c r="D2" s="7"/>
      <c r="E2" s="7"/>
      <c r="F2" s="8"/>
      <c r="G2" s="8"/>
      <c r="H2" s="7"/>
    </row>
    <row r="3" s="1" customFormat="1" ht="18.5" customHeight="1" spans="1:8">
      <c r="A3" s="7" t="s">
        <v>2</v>
      </c>
      <c r="B3" s="7"/>
      <c r="C3" s="7"/>
      <c r="D3" s="7"/>
      <c r="E3" s="7"/>
      <c r="F3" s="8"/>
      <c r="G3" s="8"/>
      <c r="H3" s="7"/>
    </row>
    <row r="4" s="1" customFormat="1" ht="18.5" customHeight="1" spans="1:8">
      <c r="A4" s="7" t="s">
        <v>3</v>
      </c>
      <c r="B4" s="7"/>
      <c r="C4" s="7"/>
      <c r="D4" s="7"/>
      <c r="E4" s="7"/>
      <c r="F4" s="8"/>
      <c r="G4" s="8"/>
      <c r="H4" s="7"/>
    </row>
    <row r="5" ht="15" customHeight="1" spans="1:8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9" t="s">
        <v>11</v>
      </c>
    </row>
    <row r="6" s="2" customFormat="1" ht="15" customHeight="1" spans="1:8">
      <c r="A6" s="9" t="s">
        <v>12</v>
      </c>
      <c r="B6" s="9" t="s">
        <v>13</v>
      </c>
      <c r="C6" s="9">
        <v>7.95</v>
      </c>
      <c r="D6" s="11">
        <v>40</v>
      </c>
      <c r="E6" s="11" t="s">
        <v>14</v>
      </c>
      <c r="F6" s="12">
        <f t="shared" ref="F6:F16" si="0">19*1.15</f>
        <v>21.85</v>
      </c>
      <c r="G6" s="9">
        <f t="shared" ref="G6:G21" si="1">C6*F6</f>
        <v>173.7075</v>
      </c>
      <c r="H6" s="9">
        <f t="shared" ref="H6:H21" si="2">G6*D6</f>
        <v>6948.3</v>
      </c>
    </row>
    <row r="7" s="2" customFormat="1" ht="15" customHeight="1" spans="1:8">
      <c r="A7" s="9"/>
      <c r="B7" s="9"/>
      <c r="C7" s="9">
        <v>8.3</v>
      </c>
      <c r="D7" s="11">
        <v>2</v>
      </c>
      <c r="E7" s="11" t="s">
        <v>14</v>
      </c>
      <c r="F7" s="12">
        <f t="shared" si="0"/>
        <v>21.85</v>
      </c>
      <c r="G7" s="9">
        <f t="shared" si="1"/>
        <v>181.355</v>
      </c>
      <c r="H7" s="9">
        <f t="shared" si="2"/>
        <v>362.71</v>
      </c>
    </row>
    <row r="8" s="2" customFormat="1" ht="15" customHeight="1" spans="1:8">
      <c r="A8" s="9"/>
      <c r="B8" s="9"/>
      <c r="C8" s="9">
        <v>8.4</v>
      </c>
      <c r="D8" s="11">
        <v>2</v>
      </c>
      <c r="E8" s="11" t="s">
        <v>14</v>
      </c>
      <c r="F8" s="12">
        <f t="shared" si="0"/>
        <v>21.85</v>
      </c>
      <c r="G8" s="9">
        <f t="shared" si="1"/>
        <v>183.54</v>
      </c>
      <c r="H8" s="9">
        <f t="shared" si="2"/>
        <v>367.08</v>
      </c>
    </row>
    <row r="9" s="2" customFormat="1" ht="15" customHeight="1" spans="1:8">
      <c r="A9" s="9"/>
      <c r="B9" s="9"/>
      <c r="C9" s="9">
        <v>8.5</v>
      </c>
      <c r="D9" s="11">
        <v>2</v>
      </c>
      <c r="E9" s="11" t="s">
        <v>14</v>
      </c>
      <c r="F9" s="12">
        <f t="shared" si="0"/>
        <v>21.85</v>
      </c>
      <c r="G9" s="9">
        <f t="shared" si="1"/>
        <v>185.725</v>
      </c>
      <c r="H9" s="9">
        <f t="shared" si="2"/>
        <v>371.45</v>
      </c>
    </row>
    <row r="10" s="2" customFormat="1" ht="15" customHeight="1" spans="1:8">
      <c r="A10" s="9"/>
      <c r="B10" s="9"/>
      <c r="C10" s="9">
        <v>8.6</v>
      </c>
      <c r="D10" s="11">
        <v>2</v>
      </c>
      <c r="E10" s="11" t="s">
        <v>14</v>
      </c>
      <c r="F10" s="12">
        <f t="shared" si="0"/>
        <v>21.85</v>
      </c>
      <c r="G10" s="9">
        <f t="shared" si="1"/>
        <v>187.91</v>
      </c>
      <c r="H10" s="9">
        <f t="shared" si="2"/>
        <v>375.82</v>
      </c>
    </row>
    <row r="11" s="2" customFormat="1" ht="15" customHeight="1" spans="1:8">
      <c r="A11" s="9"/>
      <c r="B11" s="9"/>
      <c r="C11" s="9">
        <v>8.7</v>
      </c>
      <c r="D11" s="11">
        <v>2</v>
      </c>
      <c r="E11" s="11" t="s">
        <v>14</v>
      </c>
      <c r="F11" s="12">
        <f t="shared" si="0"/>
        <v>21.85</v>
      </c>
      <c r="G11" s="9">
        <f t="shared" si="1"/>
        <v>190.095</v>
      </c>
      <c r="H11" s="9">
        <f t="shared" si="2"/>
        <v>380.19</v>
      </c>
    </row>
    <row r="12" s="2" customFormat="1" ht="15" customHeight="1" spans="1:8">
      <c r="A12" s="9"/>
      <c r="B12" s="9"/>
      <c r="C12" s="9">
        <v>8.1</v>
      </c>
      <c r="D12" s="11">
        <v>2</v>
      </c>
      <c r="E12" s="11" t="s">
        <v>14</v>
      </c>
      <c r="F12" s="12">
        <f t="shared" si="0"/>
        <v>21.85</v>
      </c>
      <c r="G12" s="9">
        <f t="shared" si="1"/>
        <v>176.985</v>
      </c>
      <c r="H12" s="9">
        <f t="shared" si="2"/>
        <v>353.97</v>
      </c>
    </row>
    <row r="13" s="2" customFormat="1" ht="15" customHeight="1" spans="1:8">
      <c r="A13" s="9"/>
      <c r="B13" s="9"/>
      <c r="C13" s="9">
        <v>8.2</v>
      </c>
      <c r="D13" s="11">
        <v>2</v>
      </c>
      <c r="E13" s="11" t="s">
        <v>14</v>
      </c>
      <c r="F13" s="12">
        <f t="shared" si="0"/>
        <v>21.85</v>
      </c>
      <c r="G13" s="9">
        <f t="shared" si="1"/>
        <v>179.17</v>
      </c>
      <c r="H13" s="9">
        <f t="shared" si="2"/>
        <v>358.34</v>
      </c>
    </row>
    <row r="14" s="2" customFormat="1" ht="15" customHeight="1" spans="1:8">
      <c r="A14" s="9"/>
      <c r="B14" s="9"/>
      <c r="C14" s="9">
        <v>4.9</v>
      </c>
      <c r="D14" s="11">
        <v>2</v>
      </c>
      <c r="E14" s="11" t="s">
        <v>14</v>
      </c>
      <c r="F14" s="12">
        <f t="shared" si="0"/>
        <v>21.85</v>
      </c>
      <c r="G14" s="9">
        <f t="shared" si="1"/>
        <v>107.065</v>
      </c>
      <c r="H14" s="9">
        <f t="shared" si="2"/>
        <v>214.13</v>
      </c>
    </row>
    <row r="15" s="2" customFormat="1" ht="15" customHeight="1" spans="1:8">
      <c r="A15" s="9"/>
      <c r="B15" s="9"/>
      <c r="C15" s="9">
        <v>5</v>
      </c>
      <c r="D15" s="11">
        <v>2</v>
      </c>
      <c r="E15" s="11" t="s">
        <v>14</v>
      </c>
      <c r="F15" s="12">
        <f t="shared" si="0"/>
        <v>21.85</v>
      </c>
      <c r="G15" s="9">
        <f t="shared" si="1"/>
        <v>109.25</v>
      </c>
      <c r="H15" s="9">
        <f t="shared" si="2"/>
        <v>218.5</v>
      </c>
    </row>
    <row r="16" s="2" customFormat="1" ht="15" customHeight="1" spans="1:8">
      <c r="A16" s="9"/>
      <c r="B16" s="9"/>
      <c r="C16" s="9">
        <v>5.1</v>
      </c>
      <c r="D16" s="11">
        <v>2</v>
      </c>
      <c r="E16" s="11" t="s">
        <v>14</v>
      </c>
      <c r="F16" s="12">
        <f t="shared" si="0"/>
        <v>21.85</v>
      </c>
      <c r="G16" s="9">
        <f t="shared" si="1"/>
        <v>111.435</v>
      </c>
      <c r="H16" s="9">
        <f t="shared" si="2"/>
        <v>222.87</v>
      </c>
    </row>
    <row r="17" s="2" customFormat="1" ht="15" customHeight="1" spans="1:8">
      <c r="A17" s="9" t="s">
        <v>15</v>
      </c>
      <c r="B17" s="13"/>
      <c r="C17" s="9">
        <v>2.2</v>
      </c>
      <c r="D17" s="11">
        <v>147</v>
      </c>
      <c r="E17" s="11" t="s">
        <v>16</v>
      </c>
      <c r="F17" s="12">
        <f t="shared" ref="F17:F19" si="3">49.5*1.15</f>
        <v>56.925</v>
      </c>
      <c r="G17" s="9">
        <f t="shared" si="1"/>
        <v>125.235</v>
      </c>
      <c r="H17" s="9">
        <f t="shared" si="2"/>
        <v>18409.545</v>
      </c>
    </row>
    <row r="18" s="2" customFormat="1" ht="15" customHeight="1" spans="1:8">
      <c r="A18" s="9"/>
      <c r="B18" s="14"/>
      <c r="C18" s="9">
        <v>5.5</v>
      </c>
      <c r="D18" s="11">
        <v>13</v>
      </c>
      <c r="E18" s="11" t="s">
        <v>16</v>
      </c>
      <c r="F18" s="12">
        <f t="shared" si="3"/>
        <v>56.925</v>
      </c>
      <c r="G18" s="9">
        <f t="shared" si="1"/>
        <v>313.0875</v>
      </c>
      <c r="H18" s="9">
        <f t="shared" si="2"/>
        <v>4070.1375</v>
      </c>
    </row>
    <row r="19" s="2" customFormat="1" ht="15" customHeight="1" spans="1:8">
      <c r="A19" s="9"/>
      <c r="B19" s="15"/>
      <c r="C19" s="9">
        <v>4</v>
      </c>
      <c r="D19" s="11">
        <v>37</v>
      </c>
      <c r="E19" s="11" t="s">
        <v>16</v>
      </c>
      <c r="F19" s="12">
        <f t="shared" si="3"/>
        <v>56.925</v>
      </c>
      <c r="G19" s="9">
        <f t="shared" si="1"/>
        <v>227.7</v>
      </c>
      <c r="H19" s="9">
        <f t="shared" si="2"/>
        <v>8424.9</v>
      </c>
    </row>
    <row r="20" s="2" customFormat="1" ht="15" customHeight="1" spans="1:8">
      <c r="A20" s="9" t="s">
        <v>17</v>
      </c>
      <c r="B20" s="9" t="s">
        <v>13</v>
      </c>
      <c r="C20" s="9">
        <v>6</v>
      </c>
      <c r="D20" s="11">
        <v>9</v>
      </c>
      <c r="E20" s="11" t="s">
        <v>14</v>
      </c>
      <c r="F20" s="12">
        <f>17*1.15</f>
        <v>19.55</v>
      </c>
      <c r="G20" s="9">
        <f t="shared" si="1"/>
        <v>117.3</v>
      </c>
      <c r="H20" s="9">
        <f t="shared" si="2"/>
        <v>1055.7</v>
      </c>
    </row>
    <row r="21" s="2" customFormat="1" ht="15" customHeight="1" spans="1:8">
      <c r="A21" s="9" t="s">
        <v>18</v>
      </c>
      <c r="B21" s="9" t="s">
        <v>19</v>
      </c>
      <c r="C21" s="9">
        <v>6</v>
      </c>
      <c r="D21" s="11">
        <v>15</v>
      </c>
      <c r="E21" s="11" t="s">
        <v>20</v>
      </c>
      <c r="F21" s="12">
        <v>105</v>
      </c>
      <c r="G21" s="9"/>
      <c r="H21" s="9">
        <f>F21*D21</f>
        <v>1575</v>
      </c>
    </row>
    <row r="22" s="2" customFormat="1" ht="15" customHeight="1" spans="1:8">
      <c r="A22" s="9" t="s">
        <v>21</v>
      </c>
      <c r="B22" s="13"/>
      <c r="C22" s="9">
        <v>4.5</v>
      </c>
      <c r="D22" s="11">
        <v>4</v>
      </c>
      <c r="E22" s="11" t="s">
        <v>22</v>
      </c>
      <c r="F22" s="12">
        <f>27.5*1.15</f>
        <v>31.625</v>
      </c>
      <c r="G22" s="9"/>
      <c r="H22" s="9">
        <f t="shared" ref="H22:H25" si="4">D22*F22</f>
        <v>126.5</v>
      </c>
    </row>
    <row r="23" s="2" customFormat="1" spans="1:8">
      <c r="A23" s="9"/>
      <c r="B23" s="14"/>
      <c r="C23" s="9">
        <v>2.5</v>
      </c>
      <c r="D23" s="11">
        <v>4</v>
      </c>
      <c r="E23" s="11" t="s">
        <v>22</v>
      </c>
      <c r="F23" s="12">
        <f>33*1.15</f>
        <v>37.95</v>
      </c>
      <c r="G23" s="9"/>
      <c r="H23" s="9">
        <f t="shared" si="4"/>
        <v>151.8</v>
      </c>
    </row>
    <row r="24" s="2" customFormat="1" ht="15" customHeight="1" spans="1:8">
      <c r="A24" s="9"/>
      <c r="B24" s="15"/>
      <c r="C24" s="9">
        <v>100</v>
      </c>
      <c r="D24" s="11">
        <v>4</v>
      </c>
      <c r="E24" s="11" t="s">
        <v>22</v>
      </c>
      <c r="F24" s="12">
        <f>27.5*1.15</f>
        <v>31.625</v>
      </c>
      <c r="G24" s="9"/>
      <c r="H24" s="9">
        <f t="shared" si="4"/>
        <v>126.5</v>
      </c>
    </row>
    <row r="25" s="2" customFormat="1" ht="24" spans="1:8">
      <c r="A25" s="9" t="s">
        <v>23</v>
      </c>
      <c r="B25" s="9"/>
      <c r="C25" s="9">
        <v>2.5</v>
      </c>
      <c r="D25" s="11">
        <v>2</v>
      </c>
      <c r="E25" s="11" t="s">
        <v>22</v>
      </c>
      <c r="F25" s="12">
        <f>100*1.15</f>
        <v>115</v>
      </c>
      <c r="G25" s="9"/>
      <c r="H25" s="9">
        <f t="shared" si="4"/>
        <v>230</v>
      </c>
    </row>
    <row r="26" s="2" customFormat="1" ht="24" spans="1:8">
      <c r="A26" s="9" t="s">
        <v>24</v>
      </c>
      <c r="B26" s="9"/>
      <c r="C26" s="9">
        <v>6</v>
      </c>
      <c r="D26" s="11">
        <v>76</v>
      </c>
      <c r="E26" s="11" t="s">
        <v>25</v>
      </c>
      <c r="F26" s="12">
        <f>12.5*1.15</f>
        <v>14.375</v>
      </c>
      <c r="G26" s="9">
        <f t="shared" ref="G26:G30" si="5">C26*F26</f>
        <v>86.25</v>
      </c>
      <c r="H26" s="9">
        <f t="shared" ref="H26:H30" si="6">G26*D26</f>
        <v>6555</v>
      </c>
    </row>
    <row r="27" s="2" customFormat="1" ht="18" customHeight="1" spans="1:8">
      <c r="A27" s="9" t="s">
        <v>26</v>
      </c>
      <c r="B27" s="9"/>
      <c r="C27" s="9">
        <v>5.25</v>
      </c>
      <c r="D27" s="11">
        <v>4</v>
      </c>
      <c r="E27" s="11" t="s">
        <v>27</v>
      </c>
      <c r="F27" s="12">
        <f>10.5*1.15</f>
        <v>12.075</v>
      </c>
      <c r="G27" s="9">
        <f t="shared" si="5"/>
        <v>63.39375</v>
      </c>
      <c r="H27" s="9">
        <f t="shared" si="6"/>
        <v>253.575</v>
      </c>
    </row>
    <row r="28" s="2" customFormat="1" ht="22" customHeight="1" spans="1:8">
      <c r="A28" s="9"/>
      <c r="B28" s="9"/>
      <c r="C28" s="9">
        <v>5</v>
      </c>
      <c r="D28" s="11">
        <v>6</v>
      </c>
      <c r="E28" s="11" t="s">
        <v>27</v>
      </c>
      <c r="F28" s="12">
        <f>10.5*1.15</f>
        <v>12.075</v>
      </c>
      <c r="G28" s="9">
        <f t="shared" si="5"/>
        <v>60.375</v>
      </c>
      <c r="H28" s="9">
        <f t="shared" si="6"/>
        <v>362.25</v>
      </c>
    </row>
    <row r="29" s="2" customFormat="1" spans="1:8">
      <c r="A29" s="9" t="s">
        <v>28</v>
      </c>
      <c r="B29" s="9"/>
      <c r="C29" s="9">
        <v>6</v>
      </c>
      <c r="D29" s="11">
        <v>23</v>
      </c>
      <c r="E29" s="11" t="s">
        <v>27</v>
      </c>
      <c r="F29" s="12"/>
      <c r="G29" s="9"/>
      <c r="H29" s="9"/>
    </row>
    <row r="30" s="2" customFormat="1" spans="1:8">
      <c r="A30" s="9"/>
      <c r="B30" s="9"/>
      <c r="C30" s="9">
        <v>6</v>
      </c>
      <c r="D30" s="11">
        <v>6</v>
      </c>
      <c r="E30" s="11" t="s">
        <v>16</v>
      </c>
      <c r="F30" s="12">
        <f>19*1.15</f>
        <v>21.85</v>
      </c>
      <c r="G30" s="9">
        <f t="shared" si="5"/>
        <v>131.1</v>
      </c>
      <c r="H30" s="9">
        <f t="shared" si="6"/>
        <v>786.6</v>
      </c>
    </row>
    <row r="31" s="2" customFormat="1" spans="1:8">
      <c r="A31" s="9"/>
      <c r="B31" s="9"/>
      <c r="C31" s="9"/>
      <c r="D31" s="11">
        <v>92</v>
      </c>
      <c r="E31" s="11" t="s">
        <v>29</v>
      </c>
      <c r="F31" s="12">
        <f>0.8*1.15</f>
        <v>0.92</v>
      </c>
      <c r="G31" s="9"/>
      <c r="H31" s="9">
        <f>D31*F31</f>
        <v>84.64</v>
      </c>
    </row>
    <row r="32" s="2" customFormat="1" spans="1:8">
      <c r="A32" s="13" t="s">
        <v>30</v>
      </c>
      <c r="B32" s="9"/>
      <c r="C32" s="9">
        <v>8</v>
      </c>
      <c r="D32" s="11">
        <v>4</v>
      </c>
      <c r="E32" s="11" t="s">
        <v>27</v>
      </c>
      <c r="F32" s="12"/>
      <c r="G32" s="9"/>
      <c r="H32" s="9"/>
    </row>
    <row r="33" s="2" customFormat="1" spans="1:8">
      <c r="A33" s="14"/>
      <c r="B33" s="9"/>
      <c r="C33" s="9">
        <v>8</v>
      </c>
      <c r="D33" s="11">
        <v>2</v>
      </c>
      <c r="E33" s="11" t="s">
        <v>16</v>
      </c>
      <c r="F33" s="12">
        <f t="shared" ref="F33:F38" si="7">19*1.15</f>
        <v>21.85</v>
      </c>
      <c r="G33" s="9">
        <f>C33*F33</f>
        <v>174.8</v>
      </c>
      <c r="H33" s="9">
        <f>G33*D33</f>
        <v>349.6</v>
      </c>
    </row>
    <row r="34" s="2" customFormat="1" spans="1:8">
      <c r="A34" s="14"/>
      <c r="B34" s="9"/>
      <c r="C34" s="9"/>
      <c r="D34" s="11">
        <v>24</v>
      </c>
      <c r="E34" s="11" t="s">
        <v>29</v>
      </c>
      <c r="F34" s="12">
        <f>0.8*1.15</f>
        <v>0.92</v>
      </c>
      <c r="G34" s="9"/>
      <c r="H34" s="9">
        <f>D34*F34</f>
        <v>22.08</v>
      </c>
    </row>
    <row r="35" s="2" customFormat="1" spans="1:8">
      <c r="A35" s="14"/>
      <c r="B35" s="13"/>
      <c r="C35" s="9">
        <v>6.1</v>
      </c>
      <c r="D35" s="11">
        <v>1</v>
      </c>
      <c r="E35" s="11" t="s">
        <v>27</v>
      </c>
      <c r="F35" s="12"/>
      <c r="G35" s="9"/>
      <c r="H35" s="9"/>
    </row>
    <row r="36" s="2" customFormat="1" spans="1:8">
      <c r="A36" s="14"/>
      <c r="B36" s="14"/>
      <c r="C36" s="9">
        <v>4</v>
      </c>
      <c r="D36" s="11">
        <v>2</v>
      </c>
      <c r="E36" s="11" t="s">
        <v>27</v>
      </c>
      <c r="F36" s="12"/>
      <c r="G36" s="9"/>
      <c r="H36" s="9"/>
    </row>
    <row r="37" s="2" customFormat="1" spans="1:8">
      <c r="A37" s="14"/>
      <c r="B37" s="14"/>
      <c r="C37" s="9">
        <v>6</v>
      </c>
      <c r="D37" s="11">
        <v>1</v>
      </c>
      <c r="E37" s="11" t="s">
        <v>16</v>
      </c>
      <c r="F37" s="12">
        <f t="shared" si="7"/>
        <v>21.85</v>
      </c>
      <c r="G37" s="9">
        <f>C37*F37</f>
        <v>131.1</v>
      </c>
      <c r="H37" s="9">
        <f>G37*D37</f>
        <v>131.1</v>
      </c>
    </row>
    <row r="38" s="2" customFormat="1" spans="1:8">
      <c r="A38" s="14"/>
      <c r="B38" s="14"/>
      <c r="C38" s="9">
        <v>4</v>
      </c>
      <c r="D38" s="11">
        <v>1</v>
      </c>
      <c r="E38" s="11" t="s">
        <v>16</v>
      </c>
      <c r="F38" s="12">
        <f t="shared" si="7"/>
        <v>21.85</v>
      </c>
      <c r="G38" s="9">
        <f>C38*F38</f>
        <v>87.4</v>
      </c>
      <c r="H38" s="9">
        <f>G38*D38</f>
        <v>87.4</v>
      </c>
    </row>
    <row r="39" s="2" customFormat="1" spans="1:8">
      <c r="A39" s="14"/>
      <c r="B39" s="15"/>
      <c r="C39" s="9"/>
      <c r="D39" s="11">
        <v>15</v>
      </c>
      <c r="E39" s="11" t="s">
        <v>29</v>
      </c>
      <c r="F39" s="12">
        <f>0.8*1.15</f>
        <v>0.92</v>
      </c>
      <c r="G39" s="9"/>
      <c r="H39" s="9">
        <f>D39*F39</f>
        <v>13.8</v>
      </c>
    </row>
    <row r="40" s="2" customFormat="1" spans="1:8">
      <c r="A40" s="14"/>
      <c r="B40" s="9"/>
      <c r="C40" s="9">
        <v>6</v>
      </c>
      <c r="D40" s="11">
        <v>7</v>
      </c>
      <c r="E40" s="11" t="s">
        <v>27</v>
      </c>
      <c r="F40" s="12"/>
      <c r="G40" s="9"/>
      <c r="H40" s="9"/>
    </row>
    <row r="41" s="2" customFormat="1" spans="1:8">
      <c r="A41" s="14"/>
      <c r="B41" s="9"/>
      <c r="C41" s="9">
        <v>6</v>
      </c>
      <c r="D41" s="11">
        <v>2</v>
      </c>
      <c r="E41" s="11" t="s">
        <v>16</v>
      </c>
      <c r="F41" s="12">
        <f>19*1.15</f>
        <v>21.85</v>
      </c>
      <c r="G41" s="9">
        <f t="shared" ref="G41:G46" si="8">C41*F41</f>
        <v>131.1</v>
      </c>
      <c r="H41" s="9">
        <f t="shared" ref="H41:H46" si="9">G41*D41</f>
        <v>262.2</v>
      </c>
    </row>
    <row r="42" s="2" customFormat="1" spans="1:8">
      <c r="A42" s="14"/>
      <c r="B42" s="9"/>
      <c r="C42" s="9"/>
      <c r="D42" s="11">
        <v>35</v>
      </c>
      <c r="E42" s="11" t="s">
        <v>29</v>
      </c>
      <c r="F42" s="12">
        <f>0.8*1.15</f>
        <v>0.92</v>
      </c>
      <c r="G42" s="9"/>
      <c r="H42" s="9">
        <f>D42*F42</f>
        <v>32.2</v>
      </c>
    </row>
    <row r="43" s="2" customFormat="1" spans="1:8">
      <c r="A43" s="14"/>
      <c r="B43" s="9"/>
      <c r="C43" s="9">
        <v>6</v>
      </c>
      <c r="D43" s="11">
        <v>9</v>
      </c>
      <c r="E43" s="11" t="s">
        <v>27</v>
      </c>
      <c r="F43" s="12"/>
      <c r="G43" s="9"/>
      <c r="H43" s="9"/>
    </row>
    <row r="44" s="2" customFormat="1" spans="1:8">
      <c r="A44" s="14"/>
      <c r="B44" s="9"/>
      <c r="C44" s="9">
        <v>6</v>
      </c>
      <c r="D44" s="11">
        <v>3</v>
      </c>
      <c r="E44" s="11" t="s">
        <v>16</v>
      </c>
      <c r="F44" s="12">
        <f>19*1.15</f>
        <v>21.85</v>
      </c>
      <c r="G44" s="9">
        <f t="shared" si="8"/>
        <v>131.1</v>
      </c>
      <c r="H44" s="9">
        <f t="shared" si="9"/>
        <v>393.3</v>
      </c>
    </row>
    <row r="45" s="2" customFormat="1" spans="1:8">
      <c r="A45" s="15"/>
      <c r="B45" s="9"/>
      <c r="C45" s="9"/>
      <c r="D45" s="11">
        <v>45</v>
      </c>
      <c r="E45" s="11" t="s">
        <v>29</v>
      </c>
      <c r="F45" s="12">
        <f>0.8*1.15</f>
        <v>0.92</v>
      </c>
      <c r="G45" s="9"/>
      <c r="H45" s="9">
        <f>D45*F45</f>
        <v>41.4</v>
      </c>
    </row>
    <row r="46" s="2" customFormat="1" spans="1:8">
      <c r="A46" s="9" t="s">
        <v>31</v>
      </c>
      <c r="B46" s="9"/>
      <c r="C46" s="9">
        <v>6.5</v>
      </c>
      <c r="D46" s="11">
        <v>1</v>
      </c>
      <c r="E46" s="11" t="s">
        <v>27</v>
      </c>
      <c r="F46" s="12">
        <f>78*1.15</f>
        <v>89.7</v>
      </c>
      <c r="G46" s="9">
        <f t="shared" si="8"/>
        <v>583.05</v>
      </c>
      <c r="H46" s="9">
        <f t="shared" si="9"/>
        <v>583.05</v>
      </c>
    </row>
    <row r="47" s="2" customFormat="1" ht="15" customHeight="1" spans="1:8">
      <c r="A47" s="9"/>
      <c r="B47" s="9"/>
      <c r="C47" s="9"/>
      <c r="D47" s="11"/>
      <c r="E47" s="11"/>
      <c r="F47" s="9"/>
      <c r="G47" s="9"/>
      <c r="H47" s="9"/>
    </row>
    <row r="48" s="2" customFormat="1" ht="15" customHeight="1" spans="1:8">
      <c r="A48" s="9"/>
      <c r="B48" s="9"/>
      <c r="C48" s="9"/>
      <c r="D48" s="9"/>
      <c r="E48" s="9"/>
      <c r="F48" s="9"/>
      <c r="G48" s="9"/>
      <c r="H48" s="9"/>
    </row>
    <row r="49" s="3" customFormat="1" ht="15" customHeight="1" spans="1:8">
      <c r="A49" s="16" t="s">
        <v>32</v>
      </c>
      <c r="B49" s="16" t="s">
        <v>33</v>
      </c>
      <c r="C49" s="16"/>
      <c r="D49" s="16"/>
      <c r="E49" s="16"/>
      <c r="F49" s="16"/>
      <c r="G49" s="16"/>
      <c r="H49" s="16">
        <f>SUM(H6:H48)</f>
        <v>54301.6375</v>
      </c>
    </row>
    <row r="50" s="3" customFormat="1" ht="15" customHeight="1" spans="1:8">
      <c r="A50" s="17" t="s">
        <v>34</v>
      </c>
      <c r="B50" s="17"/>
      <c r="C50" s="18">
        <f>H49</f>
        <v>54301.6375</v>
      </c>
      <c r="D50" s="18"/>
      <c r="E50" s="18"/>
      <c r="F50" s="18"/>
      <c r="G50" s="18"/>
      <c r="H50" s="18"/>
    </row>
    <row r="51" s="2" customFormat="1" ht="43" customHeight="1" spans="1:8">
      <c r="A51" s="19" t="s">
        <v>35</v>
      </c>
      <c r="B51" s="20"/>
      <c r="C51" s="20"/>
      <c r="D51" s="20"/>
      <c r="E51" s="20"/>
      <c r="F51" s="20"/>
      <c r="G51" s="20"/>
      <c r="H51" s="21"/>
    </row>
    <row r="52" s="2" customFormat="1" ht="22" customHeight="1" spans="1:8">
      <c r="A52" s="19" t="s">
        <v>36</v>
      </c>
      <c r="B52" s="20"/>
      <c r="C52" s="20"/>
      <c r="D52" s="20"/>
      <c r="E52" s="20"/>
      <c r="F52" s="20"/>
      <c r="G52" s="20"/>
      <c r="H52" s="21"/>
    </row>
    <row r="53" ht="22" customHeight="1" spans="1:8">
      <c r="A53" s="19" t="s">
        <v>37</v>
      </c>
      <c r="B53" s="20"/>
      <c r="C53" s="20"/>
      <c r="D53" s="20"/>
      <c r="E53" s="20"/>
      <c r="F53" s="20"/>
      <c r="G53" s="20"/>
      <c r="H53" s="21"/>
    </row>
    <row r="54" ht="22" customHeight="1" spans="1:8">
      <c r="A54" s="19" t="s">
        <v>38</v>
      </c>
      <c r="B54" s="20"/>
      <c r="C54" s="20"/>
      <c r="D54" s="20"/>
      <c r="E54" s="20"/>
      <c r="F54" s="20"/>
      <c r="G54" s="20"/>
      <c r="H54" s="21"/>
    </row>
    <row r="55" s="2" customFormat="1" ht="22" customHeight="1" spans="1:8">
      <c r="A55" s="19" t="s">
        <v>39</v>
      </c>
      <c r="B55" s="20"/>
      <c r="C55" s="20"/>
      <c r="D55" s="20"/>
      <c r="E55" s="20"/>
      <c r="F55" s="20"/>
      <c r="G55" s="20"/>
      <c r="H55" s="21"/>
    </row>
    <row r="56" ht="22" customHeight="1" spans="1:8">
      <c r="A56" s="19" t="s">
        <v>40</v>
      </c>
      <c r="B56" s="20"/>
      <c r="C56" s="20"/>
      <c r="D56" s="20"/>
      <c r="E56" s="20"/>
      <c r="F56" s="20"/>
      <c r="G56" s="20"/>
      <c r="H56" s="21"/>
    </row>
    <row r="57" ht="22" customHeight="1" spans="1:8">
      <c r="A57" s="19" t="s">
        <v>41</v>
      </c>
      <c r="B57" s="20"/>
      <c r="C57" s="20"/>
      <c r="D57" s="20"/>
      <c r="E57" s="20"/>
      <c r="F57" s="20"/>
      <c r="G57" s="20"/>
      <c r="H57" s="21"/>
    </row>
    <row r="58" ht="22" customHeight="1" spans="1:8">
      <c r="A58" s="19" t="s">
        <v>42</v>
      </c>
      <c r="B58" s="20"/>
      <c r="C58" s="20"/>
      <c r="D58" s="20"/>
      <c r="E58" s="20"/>
      <c r="F58" s="20"/>
      <c r="G58" s="20"/>
      <c r="H58" s="21"/>
    </row>
    <row r="59" ht="22" customHeight="1" spans="1:8">
      <c r="A59" s="19" t="s">
        <v>43</v>
      </c>
      <c r="B59" s="20"/>
      <c r="C59" s="20"/>
      <c r="D59" s="20"/>
      <c r="E59" s="20"/>
      <c r="F59" s="20"/>
      <c r="G59" s="20"/>
      <c r="H59" s="21"/>
    </row>
    <row r="60" ht="22" customHeight="1" spans="1:8">
      <c r="A60" s="19" t="s">
        <v>44</v>
      </c>
      <c r="B60" s="20"/>
      <c r="C60" s="20"/>
      <c r="D60" s="20"/>
      <c r="E60" s="20"/>
      <c r="F60" s="20"/>
      <c r="G60" s="20"/>
      <c r="H60" s="21"/>
    </row>
    <row r="61" s="2" customFormat="1" ht="22" customHeight="1" spans="1:8">
      <c r="A61" s="19" t="s">
        <v>45</v>
      </c>
      <c r="B61" s="20"/>
      <c r="C61" s="20"/>
      <c r="D61" s="20"/>
      <c r="E61" s="20"/>
      <c r="F61" s="20"/>
      <c r="G61" s="20"/>
      <c r="H61" s="21"/>
    </row>
    <row r="62" ht="15" customHeight="1" spans="1:8">
      <c r="A62" s="22" t="s">
        <v>46</v>
      </c>
      <c r="B62" s="22"/>
      <c r="C62" s="22"/>
      <c r="D62" s="22" t="s">
        <v>47</v>
      </c>
      <c r="E62" s="22"/>
      <c r="F62" s="22"/>
      <c r="G62" s="22"/>
      <c r="H62" s="22"/>
    </row>
    <row r="63" ht="15" customHeight="1" spans="1:8">
      <c r="A63" s="23" t="s">
        <v>48</v>
      </c>
      <c r="B63" s="23"/>
      <c r="C63" s="23"/>
      <c r="D63" s="23" t="s">
        <v>49</v>
      </c>
      <c r="E63" s="23"/>
      <c r="F63" s="23"/>
      <c r="G63" s="23"/>
      <c r="H63" s="23"/>
    </row>
    <row r="64" ht="30" customHeight="1" spans="1:8">
      <c r="A64" s="23" t="s">
        <v>50</v>
      </c>
      <c r="B64" s="23"/>
      <c r="C64" s="23"/>
      <c r="D64" s="23" t="s">
        <v>51</v>
      </c>
      <c r="E64" s="23"/>
      <c r="F64" s="23"/>
      <c r="G64" s="23"/>
      <c r="H64" s="23"/>
    </row>
    <row r="65" ht="15" customHeight="1" spans="1:8">
      <c r="A65" s="23" t="s">
        <v>52</v>
      </c>
      <c r="B65" s="23"/>
      <c r="C65" s="23"/>
      <c r="D65" s="23" t="s">
        <v>53</v>
      </c>
      <c r="E65" s="23"/>
      <c r="F65" s="23"/>
      <c r="G65" s="23"/>
      <c r="H65" s="23"/>
    </row>
    <row r="66" ht="15" customHeight="1" spans="1:8">
      <c r="A66" s="23" t="s">
        <v>54</v>
      </c>
      <c r="B66" s="23"/>
      <c r="C66" s="23"/>
      <c r="D66" s="23" t="s">
        <v>55</v>
      </c>
      <c r="E66" s="23"/>
      <c r="F66" s="23"/>
      <c r="G66" s="23"/>
      <c r="H66" s="23"/>
    </row>
    <row r="67" ht="15" customHeight="1" spans="1:8">
      <c r="A67" s="23" t="s">
        <v>56</v>
      </c>
      <c r="B67" s="23"/>
      <c r="C67" s="23"/>
      <c r="D67" s="23" t="s">
        <v>57</v>
      </c>
      <c r="E67" s="23"/>
      <c r="F67" s="23"/>
      <c r="G67" s="23"/>
      <c r="H67" s="23"/>
    </row>
    <row r="68" ht="15" customHeight="1" spans="1:8">
      <c r="A68" s="23" t="s">
        <v>58</v>
      </c>
      <c r="B68" s="23"/>
      <c r="C68" s="23"/>
      <c r="D68" s="23" t="s">
        <v>59</v>
      </c>
      <c r="E68" s="23"/>
      <c r="F68" s="23"/>
      <c r="G68" s="23"/>
      <c r="H68" s="23"/>
    </row>
    <row r="69" ht="15" customHeight="1" spans="1:8">
      <c r="A69" s="23" t="s">
        <v>60</v>
      </c>
      <c r="B69" s="23"/>
      <c r="C69" s="23"/>
      <c r="D69" s="23" t="s">
        <v>60</v>
      </c>
      <c r="E69" s="23"/>
      <c r="F69" s="23"/>
      <c r="G69" s="23"/>
      <c r="H69" s="23"/>
    </row>
    <row r="70" ht="15" customHeight="1" spans="1:8">
      <c r="A70" s="23" t="s">
        <v>61</v>
      </c>
      <c r="B70" s="23"/>
      <c r="C70" s="23"/>
      <c r="D70" s="23" t="s">
        <v>62</v>
      </c>
      <c r="E70" s="23"/>
      <c r="F70" s="23"/>
      <c r="G70" s="23"/>
      <c r="H70" s="23"/>
    </row>
    <row r="71" ht="22" customHeight="1" spans="1:8">
      <c r="A71" s="24" t="s">
        <v>63</v>
      </c>
      <c r="B71" s="24"/>
      <c r="C71" s="24"/>
      <c r="D71" s="24"/>
      <c r="E71" s="24"/>
      <c r="F71" s="24"/>
      <c r="G71" s="24"/>
      <c r="H71" s="24"/>
    </row>
  </sheetData>
  <mergeCells count="54">
    <mergeCell ref="A1:H1"/>
    <mergeCell ref="A2:H2"/>
    <mergeCell ref="A3:H3"/>
    <mergeCell ref="A4:H4"/>
    <mergeCell ref="B49:G49"/>
    <mergeCell ref="A50:B50"/>
    <mergeCell ref="C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62:C62"/>
    <mergeCell ref="D62:H62"/>
    <mergeCell ref="A63:C63"/>
    <mergeCell ref="D63:H63"/>
    <mergeCell ref="A64:C64"/>
    <mergeCell ref="D64:H64"/>
    <mergeCell ref="A65:C65"/>
    <mergeCell ref="D65:H65"/>
    <mergeCell ref="A66:C66"/>
    <mergeCell ref="D66:H66"/>
    <mergeCell ref="A67:C67"/>
    <mergeCell ref="D67:H67"/>
    <mergeCell ref="A68:C68"/>
    <mergeCell ref="D68:H68"/>
    <mergeCell ref="A69:C69"/>
    <mergeCell ref="D69:H69"/>
    <mergeCell ref="A70:C70"/>
    <mergeCell ref="D70:H70"/>
    <mergeCell ref="A71:H71"/>
    <mergeCell ref="A6:A16"/>
    <mergeCell ref="A17:A19"/>
    <mergeCell ref="A22:A24"/>
    <mergeCell ref="A27:A28"/>
    <mergeCell ref="A29:A31"/>
    <mergeCell ref="A32:A45"/>
    <mergeCell ref="A46:A48"/>
    <mergeCell ref="B6:B16"/>
    <mergeCell ref="B17:B19"/>
    <mergeCell ref="B22:B24"/>
    <mergeCell ref="B27:B28"/>
    <mergeCell ref="B29:B31"/>
    <mergeCell ref="B32:B34"/>
    <mergeCell ref="B35:B39"/>
    <mergeCell ref="B40:B42"/>
    <mergeCell ref="B43:B45"/>
    <mergeCell ref="B46:B48"/>
  </mergeCells>
  <pageMargins left="0.629166666666667" right="0.393055555555556" top="0.668055555555556" bottom="0.511805555555556" header="0.511805555555556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2021-01-08T05:51:53Z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 linkTarget="0">
    <vt:lpwstr>14</vt:lpwstr>
  </property>
</Properties>
</file>