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1423B2F7-5EAF-442F-8FC4-6B2AB7B532E0}" xr6:coauthVersionLast="47" xr6:coauthVersionMax="47" xr10:uidLastSave="{00000000-0000-0000-0000-000000000000}"/>
  <bookViews>
    <workbookView xWindow="-90" yWindow="-21710" windowWidth="38620" windowHeight="21100" tabRatio="819" firstSheet="47" activeTab="56"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243" l="1"/>
  <c r="B14" i="215"/>
  <c r="B14" i="239"/>
  <c r="E3" i="239" s="1"/>
  <c r="B342" i="179"/>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C73" i="171"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186" i="275"/>
  <c r="B131"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B221" i="275" s="1"/>
  <c r="R151" i="274"/>
  <c r="Q152" i="274"/>
  <c r="R152" i="274"/>
  <c r="S152" i="274" a="1"/>
  <c r="S152" i="274" s="1"/>
  <c r="B222" i="275" s="1"/>
  <c r="Q153" i="274"/>
  <c r="S153" i="274" s="1" a="1"/>
  <c r="S153" i="274" s="1"/>
  <c r="B223" i="275" s="1"/>
  <c r="R153" i="274"/>
  <c r="Q154" i="274"/>
  <c r="R154" i="274"/>
  <c r="S154" i="274" a="1"/>
  <c r="S154" i="274" s="1"/>
  <c r="B224" i="275" s="1"/>
  <c r="Q155" i="274"/>
  <c r="S155" i="274" s="1" a="1"/>
  <c r="S155" i="274" s="1"/>
  <c r="B225" i="275" s="1"/>
  <c r="R155" i="274"/>
  <c r="Q156" i="274"/>
  <c r="R156" i="274"/>
  <c r="S156" i="274" a="1"/>
  <c r="S156" i="274" s="1"/>
  <c r="B226" i="275" s="1"/>
  <c r="Q157" i="274"/>
  <c r="S157" i="274" s="1" a="1"/>
  <c r="S157" i="274" s="1"/>
  <c r="B227" i="275" s="1"/>
  <c r="R157" i="274"/>
  <c r="Q158" i="274"/>
  <c r="R158" i="274"/>
  <c r="S158" i="274" a="1"/>
  <c r="S158" i="274" s="1"/>
  <c r="Q159" i="274"/>
  <c r="S159" i="274" s="1" a="1"/>
  <c r="S159" i="274" s="1"/>
  <c r="R159" i="274"/>
  <c r="Q160" i="274"/>
  <c r="R160" i="274"/>
  <c r="S160" i="274" a="1"/>
  <c r="S160" i="274" s="1"/>
  <c r="Q161" i="274"/>
  <c r="S161" i="274" s="1" a="1"/>
  <c r="S161" i="274" s="1"/>
  <c r="R161" i="274"/>
  <c r="Q162" i="274"/>
  <c r="R162" i="274"/>
  <c r="S162" i="274" a="1"/>
  <c r="S162" i="274" s="1"/>
  <c r="Q163" i="274"/>
  <c r="S163" i="274" s="1" a="1"/>
  <c r="S163" i="274" s="1"/>
  <c r="R163" i="274"/>
  <c r="Q164" i="274"/>
  <c r="R164" i="274"/>
  <c r="S164" i="274" a="1"/>
  <c r="S164" i="274" s="1"/>
  <c r="Q165" i="274"/>
  <c r="S165" i="274" s="1" a="1"/>
  <c r="S165" i="274" s="1"/>
  <c r="R165" i="274"/>
  <c r="Q166" i="274"/>
  <c r="R166" i="274"/>
  <c r="S166" i="274" a="1"/>
  <c r="S166" i="274" s="1"/>
  <c r="Q167" i="274"/>
  <c r="S167" i="274" s="1" a="1"/>
  <c r="S167" i="274" s="1"/>
  <c r="R167" i="274"/>
  <c r="Q168" i="274"/>
  <c r="R168" i="274"/>
  <c r="S168" i="274" a="1"/>
  <c r="S168" i="274" s="1"/>
  <c r="Q169" i="274"/>
  <c r="S169" i="274" s="1" a="1"/>
  <c r="S169" i="274" s="1"/>
  <c r="R169" i="274"/>
  <c r="Q170" i="274"/>
  <c r="R170" i="274"/>
  <c r="S170" i="274" a="1"/>
  <c r="S170" i="274" s="1"/>
  <c r="Q171" i="274"/>
  <c r="S171" i="274" s="1" a="1"/>
  <c r="S171" i="274" s="1"/>
  <c r="R171" i="274"/>
  <c r="Q131" i="274"/>
  <c r="S131" i="274" s="1" a="1"/>
  <c r="S131" i="274" s="1"/>
  <c r="B201" i="275" s="1"/>
  <c r="R131" i="274"/>
  <c r="Q132" i="274"/>
  <c r="S132" i="274" s="1" a="1"/>
  <c r="S132" i="274" s="1"/>
  <c r="B202" i="275" s="1"/>
  <c r="R132" i="274"/>
  <c r="Q133" i="274"/>
  <c r="S133" i="274" s="1" a="1"/>
  <c r="S133" i="274" s="1"/>
  <c r="B203" i="275" s="1"/>
  <c r="R133" i="274"/>
  <c r="Q134" i="274"/>
  <c r="S134" i="274" s="1" a="1"/>
  <c r="S134" i="274" s="1"/>
  <c r="B204" i="275" s="1"/>
  <c r="R134" i="274"/>
  <c r="Q135" i="274"/>
  <c r="S135" i="274" s="1" a="1"/>
  <c r="S135" i="274" s="1"/>
  <c r="B205" i="275" s="1"/>
  <c r="R135" i="274"/>
  <c r="Q136" i="274"/>
  <c r="S136" i="274" s="1" a="1"/>
  <c r="S136" i="274" s="1"/>
  <c r="B206" i="275" s="1"/>
  <c r="R136" i="274"/>
  <c r="Q137" i="274"/>
  <c r="S137" i="274" s="1" a="1"/>
  <c r="S137" i="274" s="1"/>
  <c r="B207" i="275" s="1"/>
  <c r="R137" i="274"/>
  <c r="Q138" i="274"/>
  <c r="S138" i="274" s="1" a="1"/>
  <c r="S138" i="274" s="1"/>
  <c r="B208" i="275" s="1"/>
  <c r="R138" i="274"/>
  <c r="Q139" i="274"/>
  <c r="S139" i="274" s="1" a="1"/>
  <c r="S139" i="274" s="1"/>
  <c r="B209" i="275" s="1"/>
  <c r="R139" i="274"/>
  <c r="Q140" i="274"/>
  <c r="S140" i="274" s="1" a="1"/>
  <c r="S140" i="274" s="1"/>
  <c r="B210" i="275" s="1"/>
  <c r="R140" i="274"/>
  <c r="Q141" i="274"/>
  <c r="S141" i="274" s="1" a="1"/>
  <c r="S141" i="274" s="1"/>
  <c r="B211" i="275" s="1"/>
  <c r="R141" i="274"/>
  <c r="Q142" i="274"/>
  <c r="S142" i="274" s="1" a="1"/>
  <c r="S142" i="274" s="1"/>
  <c r="B212" i="275" s="1"/>
  <c r="R142" i="274"/>
  <c r="Q143" i="274"/>
  <c r="S143" i="274" s="1" a="1"/>
  <c r="S143" i="274" s="1"/>
  <c r="B213" i="275" s="1"/>
  <c r="R143" i="274"/>
  <c r="Q144" i="274"/>
  <c r="S144" i="274" s="1" a="1"/>
  <c r="S144" i="274" s="1"/>
  <c r="B214" i="275" s="1"/>
  <c r="R144" i="274"/>
  <c r="Q145" i="274"/>
  <c r="S145" i="274" s="1" a="1"/>
  <c r="S145" i="274" s="1"/>
  <c r="B215" i="275" s="1"/>
  <c r="R145" i="274"/>
  <c r="Q146" i="274"/>
  <c r="S146" i="274" s="1" a="1"/>
  <c r="S146" i="274" s="1"/>
  <c r="B216" i="275" s="1"/>
  <c r="R146" i="274"/>
  <c r="Q147" i="274"/>
  <c r="S147" i="274" s="1" a="1"/>
  <c r="S147" i="274" s="1"/>
  <c r="B217" i="275" s="1"/>
  <c r="R147" i="274"/>
  <c r="Q148" i="274"/>
  <c r="S148" i="274" s="1" a="1"/>
  <c r="S148" i="274" s="1"/>
  <c r="B218" i="275" s="1"/>
  <c r="R148" i="274"/>
  <c r="Q149" i="274"/>
  <c r="S149" i="274" s="1" a="1"/>
  <c r="S149" i="274" s="1"/>
  <c r="B219" i="275" s="1"/>
  <c r="R149" i="274"/>
  <c r="Q150" i="274"/>
  <c r="S150" i="274" s="1" a="1"/>
  <c r="S150" i="274" s="1"/>
  <c r="B220" i="275" s="1"/>
  <c r="R150" i="274"/>
  <c r="Q16" i="274"/>
  <c r="S16" i="274" s="1" a="1"/>
  <c r="S16" i="274" s="1"/>
  <c r="B86" i="275" s="1"/>
  <c r="R16" i="274"/>
  <c r="Q17" i="274"/>
  <c r="R17" i="274"/>
  <c r="S17" i="274" s="1" a="1"/>
  <c r="S17" i="274" s="1"/>
  <c r="B87" i="275" s="1"/>
  <c r="Q18" i="274"/>
  <c r="S18" i="274" s="1" a="1"/>
  <c r="S18" i="274" s="1"/>
  <c r="B88" i="275" s="1"/>
  <c r="R18" i="274"/>
  <c r="Q19" i="274"/>
  <c r="R19" i="274"/>
  <c r="S19" i="274" s="1" a="1"/>
  <c r="S19" i="274" s="1"/>
  <c r="B89" i="275" s="1"/>
  <c r="Q20" i="274"/>
  <c r="S20" i="274" s="1" a="1"/>
  <c r="S20" i="274" s="1"/>
  <c r="B90" i="275" s="1"/>
  <c r="R20" i="274"/>
  <c r="Q21" i="274"/>
  <c r="R21" i="274"/>
  <c r="S21" i="274" s="1" a="1"/>
  <c r="S21" i="274" s="1"/>
  <c r="B91" i="275" s="1"/>
  <c r="Q22" i="274"/>
  <c r="S22" i="274" s="1" a="1"/>
  <c r="S22" i="274" s="1"/>
  <c r="B92" i="275" s="1"/>
  <c r="R22" i="274"/>
  <c r="Q23" i="274"/>
  <c r="S23" i="274" s="1" a="1"/>
  <c r="S23" i="274" s="1"/>
  <c r="B93" i="275" s="1"/>
  <c r="R23" i="274"/>
  <c r="Q24" i="274"/>
  <c r="S24" i="274" s="1" a="1"/>
  <c r="S24" i="274" s="1"/>
  <c r="B94" i="275" s="1"/>
  <c r="R24" i="274"/>
  <c r="Q25" i="274"/>
  <c r="S25" i="274" s="1" a="1"/>
  <c r="S25" i="274" s="1"/>
  <c r="B95" i="275" s="1"/>
  <c r="R25" i="274"/>
  <c r="Q26" i="274"/>
  <c r="S26" i="274" s="1" a="1"/>
  <c r="S26" i="274" s="1"/>
  <c r="B96" i="275" s="1"/>
  <c r="R26" i="274"/>
  <c r="Q27" i="274"/>
  <c r="S27" i="274" s="1" a="1"/>
  <c r="S27" i="274" s="1"/>
  <c r="B97" i="275" s="1"/>
  <c r="R27" i="274"/>
  <c r="Q28" i="274"/>
  <c r="S28" i="274" s="1" a="1"/>
  <c r="S28" i="274" s="1"/>
  <c r="B98" i="275" s="1"/>
  <c r="R28" i="274"/>
  <c r="Q29" i="274"/>
  <c r="S29" i="274" s="1" a="1"/>
  <c r="S29" i="274" s="1"/>
  <c r="B99" i="275" s="1"/>
  <c r="R29" i="274"/>
  <c r="Q30" i="274"/>
  <c r="S30" i="274" s="1" a="1"/>
  <c r="S30" i="274" s="1"/>
  <c r="B100" i="275" s="1"/>
  <c r="R30" i="274"/>
  <c r="Q31" i="274"/>
  <c r="S31" i="274" s="1" a="1"/>
  <c r="S31" i="274" s="1"/>
  <c r="B101" i="275" s="1"/>
  <c r="R31" i="274"/>
  <c r="Q32" i="274"/>
  <c r="S32" i="274" s="1" a="1"/>
  <c r="S32" i="274" s="1"/>
  <c r="B102" i="275" s="1"/>
  <c r="R32" i="274"/>
  <c r="Q33" i="274"/>
  <c r="S33" i="274" s="1" a="1"/>
  <c r="S33" i="274" s="1"/>
  <c r="B103" i="275" s="1"/>
  <c r="R33" i="274"/>
  <c r="Q34" i="274"/>
  <c r="S34" i="274" s="1" a="1"/>
  <c r="S34" i="274" s="1"/>
  <c r="B104" i="275" s="1"/>
  <c r="R34" i="274"/>
  <c r="Q35" i="274"/>
  <c r="S35" i="274" s="1" a="1"/>
  <c r="S35" i="274" s="1"/>
  <c r="B105" i="275" s="1"/>
  <c r="R35" i="274"/>
  <c r="Q36" i="274"/>
  <c r="S36" i="274" s="1" a="1"/>
  <c r="S36" i="274" s="1"/>
  <c r="B106" i="275" s="1"/>
  <c r="R36" i="274"/>
  <c r="Q37" i="274"/>
  <c r="S37" i="274" s="1" a="1"/>
  <c r="S37" i="274" s="1"/>
  <c r="B107" i="275" s="1"/>
  <c r="R37" i="274"/>
  <c r="Q38" i="274"/>
  <c r="S38" i="274" s="1" a="1"/>
  <c r="S38" i="274" s="1"/>
  <c r="B108" i="275" s="1"/>
  <c r="R38" i="274"/>
  <c r="Q39" i="274"/>
  <c r="S39" i="274" s="1" a="1"/>
  <c r="S39" i="274" s="1"/>
  <c r="B109" i="275" s="1"/>
  <c r="R39" i="274"/>
  <c r="Q40" i="274"/>
  <c r="S40" i="274" s="1" a="1"/>
  <c r="S40" i="274" s="1"/>
  <c r="B110" i="275" s="1"/>
  <c r="R40" i="274"/>
  <c r="Q41" i="274"/>
  <c r="S41" i="274" s="1" a="1"/>
  <c r="S41" i="274" s="1"/>
  <c r="B111" i="275" s="1"/>
  <c r="R41" i="274"/>
  <c r="Q42" i="274"/>
  <c r="S42" i="274" s="1" a="1"/>
  <c r="S42" i="274" s="1"/>
  <c r="B112" i="275" s="1"/>
  <c r="R42" i="274"/>
  <c r="Q43" i="274"/>
  <c r="S43" i="274" s="1" a="1"/>
  <c r="S43" i="274" s="1"/>
  <c r="B113" i="275" s="1"/>
  <c r="R43" i="274"/>
  <c r="Q44" i="274"/>
  <c r="S44" i="274" s="1" a="1"/>
  <c r="S44" i="274" s="1"/>
  <c r="B114" i="275" s="1"/>
  <c r="R44" i="274"/>
  <c r="Q45" i="274"/>
  <c r="S45" i="274" s="1" a="1"/>
  <c r="S45" i="274" s="1"/>
  <c r="B115" i="275" s="1"/>
  <c r="R45" i="274"/>
  <c r="Q46" i="274"/>
  <c r="S46" i="274" s="1" a="1"/>
  <c r="S46" i="274" s="1"/>
  <c r="B116" i="275" s="1"/>
  <c r="R46" i="274"/>
  <c r="Q47" i="274"/>
  <c r="S47" i="274" s="1" a="1"/>
  <c r="S47" i="274" s="1"/>
  <c r="B117" i="275" s="1"/>
  <c r="R47" i="274"/>
  <c r="Q48" i="274"/>
  <c r="S48" i="274" s="1" a="1"/>
  <c r="S48" i="274" s="1"/>
  <c r="B118" i="275" s="1"/>
  <c r="R48" i="274"/>
  <c r="Q49" i="274"/>
  <c r="S49" i="274" s="1" a="1"/>
  <c r="S49" i="274" s="1"/>
  <c r="B119" i="275" s="1"/>
  <c r="R49" i="274"/>
  <c r="Q50" i="274"/>
  <c r="S50" i="274" s="1" a="1"/>
  <c r="S50" i="274" s="1"/>
  <c r="B120" i="275" s="1"/>
  <c r="R50" i="274"/>
  <c r="Q51" i="274"/>
  <c r="S51" i="274" s="1" a="1"/>
  <c r="S51" i="274" s="1"/>
  <c r="B121" i="275" s="1"/>
  <c r="R51" i="274"/>
  <c r="Q52" i="274"/>
  <c r="S52" i="274" s="1" a="1"/>
  <c r="S52" i="274" s="1"/>
  <c r="B122" i="275" s="1"/>
  <c r="R52" i="274"/>
  <c r="Q53" i="274"/>
  <c r="S53" i="274" s="1" a="1"/>
  <c r="S53" i="274" s="1"/>
  <c r="B123" i="275" s="1"/>
  <c r="R53" i="274"/>
  <c r="Q54" i="274"/>
  <c r="S54" i="274" s="1" a="1"/>
  <c r="S54" i="274" s="1"/>
  <c r="B124" i="275" s="1"/>
  <c r="R54" i="274"/>
  <c r="Q55" i="274"/>
  <c r="S55" i="274" s="1" a="1"/>
  <c r="S55" i="274" s="1"/>
  <c r="B125" i="275" s="1"/>
  <c r="R55" i="274"/>
  <c r="Q56" i="274"/>
  <c r="S56" i="274" s="1" a="1"/>
  <c r="S56" i="274" s="1"/>
  <c r="B126" i="275" s="1"/>
  <c r="R56" i="274"/>
  <c r="Q57" i="274"/>
  <c r="S57" i="274" s="1" a="1"/>
  <c r="S57" i="274" s="1"/>
  <c r="B127" i="275" s="1"/>
  <c r="R57" i="274"/>
  <c r="Q58" i="274"/>
  <c r="S58" i="274" s="1" a="1"/>
  <c r="S58" i="274" s="1"/>
  <c r="B128" i="275" s="1"/>
  <c r="R58" i="274"/>
  <c r="Q59" i="274"/>
  <c r="S59" i="274" s="1" a="1"/>
  <c r="S59" i="274" s="1"/>
  <c r="B129" i="275" s="1"/>
  <c r="R59" i="274"/>
  <c r="Q60" i="274"/>
  <c r="S60" i="274" s="1" a="1"/>
  <c r="S60" i="274" s="1"/>
  <c r="B130" i="275" s="1"/>
  <c r="R60" i="274"/>
  <c r="Q61" i="274"/>
  <c r="S61" i="274" s="1" a="1"/>
  <c r="S61" i="274" s="1"/>
  <c r="R61" i="274"/>
  <c r="Q62" i="274"/>
  <c r="S62" i="274" s="1" a="1"/>
  <c r="S62" i="274" s="1"/>
  <c r="B132" i="275" s="1"/>
  <c r="R62" i="274"/>
  <c r="Q63" i="274"/>
  <c r="S63" i="274" s="1" a="1"/>
  <c r="S63" i="274" s="1"/>
  <c r="B133" i="275" s="1"/>
  <c r="R63" i="274"/>
  <c r="Q64" i="274"/>
  <c r="S64" i="274" s="1" a="1"/>
  <c r="S64" i="274" s="1"/>
  <c r="B134" i="275" s="1"/>
  <c r="R64" i="274"/>
  <c r="Q65" i="274"/>
  <c r="S65" i="274" s="1" a="1"/>
  <c r="S65" i="274" s="1"/>
  <c r="B135" i="275" s="1"/>
  <c r="R65" i="274"/>
  <c r="Q66" i="274"/>
  <c r="S66" i="274" s="1" a="1"/>
  <c r="S66" i="274" s="1"/>
  <c r="B136" i="275" s="1"/>
  <c r="R66" i="274"/>
  <c r="Q67" i="274"/>
  <c r="S67" i="274" s="1" a="1"/>
  <c r="S67" i="274" s="1"/>
  <c r="B137" i="275" s="1"/>
  <c r="R67" i="274"/>
  <c r="Q68" i="274"/>
  <c r="S68" i="274" s="1" a="1"/>
  <c r="S68" i="274" s="1"/>
  <c r="B138" i="275" s="1"/>
  <c r="R68" i="274"/>
  <c r="Q69" i="274"/>
  <c r="S69" i="274" s="1" a="1"/>
  <c r="S69" i="274" s="1"/>
  <c r="B139" i="275" s="1"/>
  <c r="R69" i="274"/>
  <c r="Q70" i="274"/>
  <c r="S70" i="274" s="1" a="1"/>
  <c r="S70" i="274" s="1"/>
  <c r="B140" i="275" s="1"/>
  <c r="R70" i="274"/>
  <c r="Q71" i="274"/>
  <c r="S71" i="274" s="1" a="1"/>
  <c r="S71" i="274" s="1"/>
  <c r="B141" i="275" s="1"/>
  <c r="R71" i="274"/>
  <c r="Q72" i="274"/>
  <c r="S72" i="274" s="1" a="1"/>
  <c r="S72" i="274" s="1"/>
  <c r="B142" i="275" s="1"/>
  <c r="R72" i="274"/>
  <c r="Q73" i="274"/>
  <c r="S73" i="274" s="1" a="1"/>
  <c r="S73" i="274" s="1"/>
  <c r="B143" i="275" s="1"/>
  <c r="R73" i="274"/>
  <c r="Q74" i="274"/>
  <c r="S74" i="274" s="1" a="1"/>
  <c r="S74" i="274" s="1"/>
  <c r="B144" i="275" s="1"/>
  <c r="R74" i="274"/>
  <c r="Q75" i="274"/>
  <c r="S75" i="274" s="1" a="1"/>
  <c r="S75" i="274" s="1"/>
  <c r="B145" i="275" s="1"/>
  <c r="R75" i="274"/>
  <c r="Q76" i="274"/>
  <c r="S76" i="274" s="1" a="1"/>
  <c r="S76" i="274" s="1"/>
  <c r="B146" i="275" s="1"/>
  <c r="R76" i="274"/>
  <c r="Q77" i="274"/>
  <c r="S77" i="274" s="1" a="1"/>
  <c r="S77" i="274" s="1"/>
  <c r="B147" i="275" s="1"/>
  <c r="R77" i="274"/>
  <c r="Q78" i="274"/>
  <c r="S78" i="274" s="1" a="1"/>
  <c r="S78" i="274" s="1"/>
  <c r="B148" i="275" s="1"/>
  <c r="R78" i="274"/>
  <c r="Q79" i="274"/>
  <c r="S79" i="274" s="1" a="1"/>
  <c r="S79" i="274" s="1"/>
  <c r="B149" i="275" s="1"/>
  <c r="R79" i="274"/>
  <c r="Q80" i="274"/>
  <c r="S80" i="274" s="1" a="1"/>
  <c r="S80" i="274" s="1"/>
  <c r="B150" i="275" s="1"/>
  <c r="R80" i="274"/>
  <c r="Q81" i="274"/>
  <c r="S81" i="274" s="1" a="1"/>
  <c r="S81" i="274" s="1"/>
  <c r="B151" i="275" s="1"/>
  <c r="R81" i="274"/>
  <c r="Q82" i="274"/>
  <c r="S82" i="274" s="1" a="1"/>
  <c r="S82" i="274" s="1"/>
  <c r="B152" i="275" s="1"/>
  <c r="R82" i="274"/>
  <c r="Q83" i="274"/>
  <c r="S83" i="274" s="1" a="1"/>
  <c r="S83" i="274" s="1"/>
  <c r="B153" i="275" s="1"/>
  <c r="R83" i="274"/>
  <c r="Q84" i="274"/>
  <c r="S84" i="274" s="1" a="1"/>
  <c r="S84" i="274" s="1"/>
  <c r="B154" i="275" s="1"/>
  <c r="R84" i="274"/>
  <c r="Q85" i="274"/>
  <c r="S85" i="274" s="1" a="1"/>
  <c r="S85" i="274" s="1"/>
  <c r="B155" i="275" s="1"/>
  <c r="R85" i="274"/>
  <c r="Q86" i="274"/>
  <c r="S86" i="274" s="1" a="1"/>
  <c r="S86" i="274" s="1"/>
  <c r="B156" i="275" s="1"/>
  <c r="R86" i="274"/>
  <c r="Q87" i="274"/>
  <c r="S87" i="274" s="1" a="1"/>
  <c r="S87" i="274" s="1"/>
  <c r="B157" i="275" s="1"/>
  <c r="R87" i="274"/>
  <c r="Q88" i="274"/>
  <c r="S88" i="274" s="1" a="1"/>
  <c r="S88" i="274" s="1"/>
  <c r="B158" i="275" s="1"/>
  <c r="R88" i="274"/>
  <c r="Q89" i="274"/>
  <c r="S89" i="274" s="1" a="1"/>
  <c r="S89" i="274" s="1"/>
  <c r="B159" i="275" s="1"/>
  <c r="R89" i="274"/>
  <c r="Q90" i="274"/>
  <c r="S90" i="274" s="1" a="1"/>
  <c r="S90" i="274" s="1"/>
  <c r="B160" i="275" s="1"/>
  <c r="R90" i="274"/>
  <c r="Q91" i="274"/>
  <c r="S91" i="274" s="1" a="1"/>
  <c r="S91" i="274" s="1"/>
  <c r="B161" i="275" s="1"/>
  <c r="R91" i="274"/>
  <c r="Q92" i="274"/>
  <c r="S92" i="274" s="1" a="1"/>
  <c r="S92" i="274" s="1"/>
  <c r="B162" i="275" s="1"/>
  <c r="R92" i="274"/>
  <c r="Q93" i="274"/>
  <c r="S93" i="274" s="1" a="1"/>
  <c r="S93" i="274" s="1"/>
  <c r="B163" i="275" s="1"/>
  <c r="R93" i="274"/>
  <c r="Q94" i="274"/>
  <c r="S94" i="274" s="1" a="1"/>
  <c r="S94" i="274" s="1"/>
  <c r="B164" i="275" s="1"/>
  <c r="R94" i="274"/>
  <c r="Q95" i="274"/>
  <c r="S95" i="274" s="1" a="1"/>
  <c r="S95" i="274" s="1"/>
  <c r="B165" i="275" s="1"/>
  <c r="R95" i="274"/>
  <c r="Q96" i="274"/>
  <c r="S96" i="274" s="1" a="1"/>
  <c r="S96" i="274" s="1"/>
  <c r="B166" i="275" s="1"/>
  <c r="R96" i="274"/>
  <c r="Q97" i="274"/>
  <c r="S97" i="274" s="1" a="1"/>
  <c r="S97" i="274" s="1"/>
  <c r="B167" i="275" s="1"/>
  <c r="R97" i="274"/>
  <c r="Q98" i="274"/>
  <c r="S98" i="274" s="1" a="1"/>
  <c r="S98" i="274" s="1"/>
  <c r="B168" i="275" s="1"/>
  <c r="R98" i="274"/>
  <c r="Q99" i="274"/>
  <c r="S99" i="274" s="1" a="1"/>
  <c r="S99" i="274" s="1"/>
  <c r="B169" i="275" s="1"/>
  <c r="R99" i="274"/>
  <c r="Q100" i="274"/>
  <c r="S100" i="274" s="1" a="1"/>
  <c r="S100" i="274" s="1"/>
  <c r="B170" i="275" s="1"/>
  <c r="R100" i="274"/>
  <c r="Q101" i="274"/>
  <c r="S101" i="274" s="1" a="1"/>
  <c r="S101" i="274" s="1"/>
  <c r="B171" i="275" s="1"/>
  <c r="R101" i="274"/>
  <c r="Q102" i="274"/>
  <c r="S102" i="274" s="1" a="1"/>
  <c r="S102" i="274" s="1"/>
  <c r="B172" i="275" s="1"/>
  <c r="R102" i="274"/>
  <c r="Q103" i="274"/>
  <c r="S103" i="274" s="1" a="1"/>
  <c r="S103" i="274" s="1"/>
  <c r="B173" i="275" s="1"/>
  <c r="R103" i="274"/>
  <c r="Q104" i="274"/>
  <c r="S104" i="274" s="1" a="1"/>
  <c r="S104" i="274" s="1"/>
  <c r="B174" i="275" s="1"/>
  <c r="R104" i="274"/>
  <c r="Q105" i="274"/>
  <c r="S105" i="274" s="1" a="1"/>
  <c r="S105" i="274" s="1"/>
  <c r="B175" i="275" s="1"/>
  <c r="R105" i="274"/>
  <c r="Q106" i="274"/>
  <c r="S106" i="274" s="1" a="1"/>
  <c r="S106" i="274" s="1"/>
  <c r="B176" i="275" s="1"/>
  <c r="R106" i="274"/>
  <c r="Q107" i="274"/>
  <c r="S107" i="274" s="1" a="1"/>
  <c r="S107" i="274" s="1"/>
  <c r="B177" i="275" s="1"/>
  <c r="R107" i="274"/>
  <c r="Q108" i="274"/>
  <c r="S108" i="274" s="1" a="1"/>
  <c r="S108" i="274" s="1"/>
  <c r="B178" i="275" s="1"/>
  <c r="R108" i="274"/>
  <c r="Q109" i="274"/>
  <c r="S109" i="274" s="1" a="1"/>
  <c r="S109" i="274" s="1"/>
  <c r="B179" i="275" s="1"/>
  <c r="R109" i="274"/>
  <c r="Q110" i="274"/>
  <c r="S110" i="274" s="1" a="1"/>
  <c r="S110" i="274" s="1"/>
  <c r="B180" i="275" s="1"/>
  <c r="R110" i="274"/>
  <c r="Q111" i="274"/>
  <c r="S111" i="274" s="1" a="1"/>
  <c r="S111" i="274" s="1"/>
  <c r="B181" i="275" s="1"/>
  <c r="R111" i="274"/>
  <c r="Q112" i="274"/>
  <c r="S112" i="274" s="1" a="1"/>
  <c r="S112" i="274" s="1"/>
  <c r="B182" i="275" s="1"/>
  <c r="R112" i="274"/>
  <c r="Q113" i="274"/>
  <c r="S113" i="274" s="1" a="1"/>
  <c r="S113" i="274" s="1"/>
  <c r="B183" i="275" s="1"/>
  <c r="R113" i="274"/>
  <c r="Q114" i="274"/>
  <c r="S114" i="274" s="1" a="1"/>
  <c r="S114" i="274" s="1"/>
  <c r="B184" i="275" s="1"/>
  <c r="R114" i="274"/>
  <c r="Q115" i="274"/>
  <c r="S115" i="274" s="1" a="1"/>
  <c r="S115" i="274" s="1"/>
  <c r="B185" i="275" s="1"/>
  <c r="R115" i="274"/>
  <c r="Q116" i="274"/>
  <c r="S116" i="274" s="1" a="1"/>
  <c r="S116" i="274" s="1"/>
  <c r="R116" i="274"/>
  <c r="Q117" i="274"/>
  <c r="S117" i="274" s="1" a="1"/>
  <c r="S117" i="274" s="1"/>
  <c r="B187" i="275" s="1"/>
  <c r="R117" i="274"/>
  <c r="Q118" i="274"/>
  <c r="S118" i="274" s="1" a="1"/>
  <c r="S118" i="274" s="1"/>
  <c r="B188" i="275" s="1"/>
  <c r="R118" i="274"/>
  <c r="Q119" i="274"/>
  <c r="S119" i="274" s="1" a="1"/>
  <c r="S119" i="274" s="1"/>
  <c r="B189" i="275" s="1"/>
  <c r="R119" i="274"/>
  <c r="Q120" i="274"/>
  <c r="S120" i="274" s="1" a="1"/>
  <c r="S120" i="274" s="1"/>
  <c r="B190" i="275" s="1"/>
  <c r="R120" i="274"/>
  <c r="Q121" i="274"/>
  <c r="S121" i="274" s="1" a="1"/>
  <c r="S121" i="274" s="1"/>
  <c r="B191" i="275" s="1"/>
  <c r="R121" i="274"/>
  <c r="Q122" i="274"/>
  <c r="S122" i="274" s="1" a="1"/>
  <c r="S122" i="274" s="1"/>
  <c r="B192" i="275" s="1"/>
  <c r="R122" i="274"/>
  <c r="Q123" i="274"/>
  <c r="S123" i="274" s="1" a="1"/>
  <c r="S123" i="274" s="1"/>
  <c r="B193" i="275" s="1"/>
  <c r="R123" i="274"/>
  <c r="Q124" i="274"/>
  <c r="S124" i="274" s="1" a="1"/>
  <c r="S124" i="274" s="1"/>
  <c r="B194" i="275" s="1"/>
  <c r="R124" i="274"/>
  <c r="Q125" i="274"/>
  <c r="S125" i="274" s="1" a="1"/>
  <c r="S125" i="274" s="1"/>
  <c r="B195" i="275" s="1"/>
  <c r="R125" i="274"/>
  <c r="Q126" i="274"/>
  <c r="S126" i="274" s="1" a="1"/>
  <c r="S126" i="274" s="1"/>
  <c r="B196" i="275" s="1"/>
  <c r="R126" i="274"/>
  <c r="Q127" i="274"/>
  <c r="S127" i="274" s="1" a="1"/>
  <c r="S127" i="274" s="1"/>
  <c r="B197" i="275" s="1"/>
  <c r="R127" i="274"/>
  <c r="Q128" i="274"/>
  <c r="S128" i="274" s="1" a="1"/>
  <c r="S128" i="274" s="1"/>
  <c r="B198" i="275" s="1"/>
  <c r="R128" i="274"/>
  <c r="Q129" i="274"/>
  <c r="S129" i="274" s="1" a="1"/>
  <c r="S129" i="274" s="1"/>
  <c r="B199" i="275" s="1"/>
  <c r="R129" i="274"/>
  <c r="Q130" i="274"/>
  <c r="S130" i="274" s="1" a="1"/>
  <c r="S130" i="274" s="1"/>
  <c r="B200" i="275"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Q45" i="255"/>
  <c r="S45" i="255" s="1" a="1"/>
  <c r="S45" i="255" s="1"/>
  <c r="B269" i="200" s="1"/>
  <c r="R45" i="255"/>
  <c r="Q46" i="255"/>
  <c r="S46" i="255" s="1" a="1"/>
  <c r="S46" i="255" s="1"/>
  <c r="B270" i="200" s="1"/>
  <c r="R46" i="255"/>
  <c r="Q47" i="255"/>
  <c r="S47" i="255" s="1" a="1"/>
  <c r="S47" i="255" s="1"/>
  <c r="B271" i="200" s="1"/>
  <c r="R47" i="255"/>
  <c r="Q48" i="255"/>
  <c r="R48" i="255"/>
  <c r="Q49" i="255"/>
  <c r="S49" i="255" s="1" a="1"/>
  <c r="S49" i="255" s="1"/>
  <c r="B273" i="200" s="1"/>
  <c r="R49" i="255"/>
  <c r="Q50" i="255"/>
  <c r="S50" i="255" s="1" a="1"/>
  <c r="S50" i="255" s="1"/>
  <c r="B274" i="200" s="1"/>
  <c r="R50" i="255"/>
  <c r="Q51" i="255"/>
  <c r="S51" i="255" s="1" a="1"/>
  <c r="S51" i="255" s="1"/>
  <c r="B275" i="200" s="1"/>
  <c r="R51" i="255"/>
  <c r="Q52" i="255"/>
  <c r="S52" i="255" s="1" a="1"/>
  <c r="S52" i="255" s="1"/>
  <c r="B276" i="200" s="1"/>
  <c r="R52" i="255"/>
  <c r="Q53" i="255"/>
  <c r="S53" i="255" s="1" a="1"/>
  <c r="S53" i="255" s="1"/>
  <c r="B277" i="200" s="1"/>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S61" i="255" s="1" a="1"/>
  <c r="S61" i="255" s="1"/>
  <c r="B285" i="200" s="1"/>
  <c r="R61" i="255"/>
  <c r="Q62" i="255"/>
  <c r="S62" i="255" s="1" a="1"/>
  <c r="S62" i="255" s="1"/>
  <c r="B286" i="200" s="1"/>
  <c r="R62" i="255"/>
  <c r="Q63" i="255"/>
  <c r="S63" i="255" s="1" a="1"/>
  <c r="S63" i="255" s="1"/>
  <c r="B287" i="200" s="1"/>
  <c r="R63" i="255"/>
  <c r="Q64" i="255"/>
  <c r="R64" i="255"/>
  <c r="Q65" i="255"/>
  <c r="S65" i="255" s="1" a="1"/>
  <c r="S65" i="255" s="1"/>
  <c r="B289" i="200" s="1"/>
  <c r="R65" i="255"/>
  <c r="Q66" i="255"/>
  <c r="S66" i="255" s="1" a="1"/>
  <c r="S66" i="255" s="1"/>
  <c r="B290" i="200" s="1"/>
  <c r="R66" i="255"/>
  <c r="Q67" i="255"/>
  <c r="S67" i="255" s="1" a="1"/>
  <c r="S67" i="255" s="1"/>
  <c r="B291" i="200" s="1"/>
  <c r="R67" i="255"/>
  <c r="Q68" i="255"/>
  <c r="R68" i="255"/>
  <c r="Q69" i="255"/>
  <c r="S69" i="255" s="1" a="1"/>
  <c r="S69" i="255" s="1"/>
  <c r="B293" i="200" s="1"/>
  <c r="R69" i="255"/>
  <c r="Q70" i="255"/>
  <c r="S70" i="255" s="1" a="1"/>
  <c r="S70" i="255" s="1"/>
  <c r="B294" i="200" s="1"/>
  <c r="R70" i="255"/>
  <c r="Q71" i="255"/>
  <c r="S71" i="255" s="1" a="1"/>
  <c r="S71" i="255" s="1"/>
  <c r="B295" i="200" s="1"/>
  <c r="R71" i="255"/>
  <c r="Q72" i="255"/>
  <c r="R72" i="255"/>
  <c r="Q73" i="255"/>
  <c r="S73" i="255" s="1" a="1"/>
  <c r="S73" i="255" s="1"/>
  <c r="B297" i="200" s="1"/>
  <c r="R73" i="255"/>
  <c r="Q74" i="255"/>
  <c r="S74" i="255" s="1" a="1"/>
  <c r="S74" i="255" s="1"/>
  <c r="B298" i="200" s="1"/>
  <c r="R74" i="255"/>
  <c r="Q75" i="255"/>
  <c r="S75" i="255" s="1" a="1"/>
  <c r="S75" i="255" s="1"/>
  <c r="B299" i="200" s="1"/>
  <c r="R75" i="255"/>
  <c r="Q76" i="255"/>
  <c r="R76" i="255"/>
  <c r="Q77" i="255"/>
  <c r="S77" i="255" s="1" a="1"/>
  <c r="S77" i="255" s="1"/>
  <c r="B301" i="200" s="1"/>
  <c r="R77" i="255"/>
  <c r="Q78" i="255"/>
  <c r="S78" i="255" s="1" a="1"/>
  <c r="S78" i="255" s="1"/>
  <c r="B302" i="200" s="1"/>
  <c r="R78" i="255"/>
  <c r="Q79" i="255"/>
  <c r="S79" i="255" s="1" a="1"/>
  <c r="S79" i="255" s="1"/>
  <c r="B303" i="200" s="1"/>
  <c r="R79" i="255"/>
  <c r="Q80" i="255"/>
  <c r="R80" i="255"/>
  <c r="Q81" i="255"/>
  <c r="S81" i="255" s="1" a="1"/>
  <c r="S81" i="255" s="1"/>
  <c r="B305" i="200" s="1"/>
  <c r="R81" i="255"/>
  <c r="Q82" i="255"/>
  <c r="S82" i="255" s="1" a="1"/>
  <c r="S82" i="255" s="1"/>
  <c r="B306" i="200" s="1"/>
  <c r="R82" i="255"/>
  <c r="Q83" i="255"/>
  <c r="S83" i="255" s="1" a="1"/>
  <c r="S83" i="255" s="1"/>
  <c r="B307" i="200" s="1"/>
  <c r="R83" i="255"/>
  <c r="Q84" i="255"/>
  <c r="R84" i="255"/>
  <c r="Q85" i="255"/>
  <c r="S85" i="255" s="1" a="1"/>
  <c r="S85" i="255" s="1"/>
  <c r="B309" i="200" s="1"/>
  <c r="R85" i="255"/>
  <c r="Q86" i="255"/>
  <c r="S86" i="255" s="1" a="1"/>
  <c r="S86" i="255" s="1"/>
  <c r="B310" i="200" s="1"/>
  <c r="R86" i="255"/>
  <c r="Q87" i="255"/>
  <c r="S87" i="255" s="1" a="1"/>
  <c r="S87" i="255" s="1"/>
  <c r="B311" i="200" s="1"/>
  <c r="R87" i="255"/>
  <c r="Q88" i="255"/>
  <c r="R88" i="255"/>
  <c r="Q89" i="255"/>
  <c r="S89" i="255" s="1" a="1"/>
  <c r="S89" i="255" s="1"/>
  <c r="B313" i="200" s="1"/>
  <c r="R89" i="255"/>
  <c r="Q90" i="255"/>
  <c r="R90" i="255"/>
  <c r="Q91" i="255"/>
  <c r="S91" i="255" s="1" a="1"/>
  <c r="S91" i="255" s="1"/>
  <c r="B315" i="200" s="1"/>
  <c r="R91" i="255"/>
  <c r="Q92" i="255"/>
  <c r="R92" i="255"/>
  <c r="Q93" i="255"/>
  <c r="S93" i="255" s="1" a="1"/>
  <c r="S93" i="255" s="1"/>
  <c r="B317" i="200" s="1"/>
  <c r="R93" i="255"/>
  <c r="Q94" i="255"/>
  <c r="S94" i="255" s="1" a="1"/>
  <c r="S94" i="255" s="1"/>
  <c r="B318" i="200" s="1"/>
  <c r="R94" i="255"/>
  <c r="Q95" i="255"/>
  <c r="S95" i="255" s="1" a="1"/>
  <c r="S95" i="255" s="1"/>
  <c r="B319" i="200" s="1"/>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R100" i="255"/>
  <c r="Q101" i="255"/>
  <c r="S101" i="255" s="1" a="1"/>
  <c r="S101" i="255" s="1"/>
  <c r="B325" i="200" s="1"/>
  <c r="R101" i="255"/>
  <c r="Q102" i="255"/>
  <c r="S102" i="255" s="1" a="1"/>
  <c r="S102" i="255" s="1"/>
  <c r="B326" i="200" s="1"/>
  <c r="R102" i="255"/>
  <c r="Q103" i="255"/>
  <c r="S103" i="255" s="1" a="1"/>
  <c r="S103" i="255" s="1"/>
  <c r="B327" i="200" s="1"/>
  <c r="R103" i="255"/>
  <c r="Q104" i="255"/>
  <c r="R104" i="255"/>
  <c r="Q105" i="255"/>
  <c r="S105" i="255" s="1" a="1"/>
  <c r="S105" i="255" s="1"/>
  <c r="B329" i="200" s="1"/>
  <c r="R105" i="255"/>
  <c r="Q106" i="255"/>
  <c r="R106" i="255"/>
  <c r="Q107" i="255"/>
  <c r="S107" i="255" s="1" a="1"/>
  <c r="S107" i="255" s="1"/>
  <c r="B331" i="200" s="1"/>
  <c r="R107" i="255"/>
  <c r="Q108" i="255"/>
  <c r="R108" i="255"/>
  <c r="Q109" i="255"/>
  <c r="S109" i="255" s="1" a="1"/>
  <c r="S109" i="255" s="1"/>
  <c r="B333" i="200" s="1"/>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S114" i="255" s="1" a="1"/>
  <c r="S114" i="255" s="1"/>
  <c r="B338" i="200" s="1"/>
  <c r="R114" i="255"/>
  <c r="Q115" i="255"/>
  <c r="S115" i="255" s="1" a="1"/>
  <c r="S115" i="255" s="1"/>
  <c r="B339" i="200" s="1"/>
  <c r="R115" i="255"/>
  <c r="Q116" i="255"/>
  <c r="R116" i="255"/>
  <c r="Q117" i="255"/>
  <c r="S117" i="255" s="1" a="1"/>
  <c r="S117" i="255" s="1"/>
  <c r="B341" i="200" s="1"/>
  <c r="R117" i="255"/>
  <c r="Q118" i="255"/>
  <c r="S118" i="255" s="1" a="1"/>
  <c r="S118" i="255" s="1"/>
  <c r="B342" i="200" s="1"/>
  <c r="R118" i="255"/>
  <c r="Q119" i="255"/>
  <c r="S119" i="255" s="1" a="1"/>
  <c r="S119" i="255" s="1"/>
  <c r="B343" i="200" s="1"/>
  <c r="R119" i="255"/>
  <c r="Q120" i="255"/>
  <c r="R120" i="255"/>
  <c r="Q121" i="255"/>
  <c r="S121" i="255" s="1" a="1"/>
  <c r="S121" i="255" s="1"/>
  <c r="B345" i="200" s="1"/>
  <c r="R121" i="255"/>
  <c r="Q122" i="255"/>
  <c r="R122" i="255"/>
  <c r="Q123" i="255"/>
  <c r="S123" i="255" s="1" a="1"/>
  <c r="S123" i="255" s="1"/>
  <c r="B347" i="200" s="1"/>
  <c r="R123" i="255"/>
  <c r="Q124" i="255"/>
  <c r="R124" i="255"/>
  <c r="Q125" i="255"/>
  <c r="S125" i="255" s="1" a="1"/>
  <c r="S125" i="255" s="1"/>
  <c r="B349" i="200" s="1"/>
  <c r="R125" i="255"/>
  <c r="Q126" i="255"/>
  <c r="S126" i="255" s="1" a="1"/>
  <c r="S126" i="255" s="1"/>
  <c r="B350" i="200" s="1"/>
  <c r="R126" i="255"/>
  <c r="Q127" i="255"/>
  <c r="S127" i="255" s="1" a="1"/>
  <c r="S127" i="255" s="1"/>
  <c r="B351" i="200" s="1"/>
  <c r="R127" i="255"/>
  <c r="Q128" i="255"/>
  <c r="S128" i="255" s="1" a="1"/>
  <c r="S128" i="255" s="1"/>
  <c r="B352" i="200" s="1"/>
  <c r="R128" i="255"/>
  <c r="Q129" i="255"/>
  <c r="S129" i="255" s="1" a="1"/>
  <c r="S129" i="255" s="1"/>
  <c r="B353" i="200" s="1"/>
  <c r="R129" i="255"/>
  <c r="Q130" i="255"/>
  <c r="S130" i="255" s="1" a="1"/>
  <c r="S130" i="255" s="1"/>
  <c r="B354" i="200" s="1"/>
  <c r="R130" i="255"/>
  <c r="Q131" i="255"/>
  <c r="S131" i="255" s="1" a="1"/>
  <c r="S131" i="255" s="1"/>
  <c r="B355" i="200" s="1"/>
  <c r="R131" i="255"/>
  <c r="Q132" i="255"/>
  <c r="R132" i="255"/>
  <c r="Q133" i="255"/>
  <c r="S133" i="255" s="1" a="1"/>
  <c r="S133" i="255" s="1"/>
  <c r="B357" i="200" s="1"/>
  <c r="R133" i="255"/>
  <c r="Q134" i="255"/>
  <c r="S134" i="255" s="1" a="1"/>
  <c r="S134" i="255" s="1"/>
  <c r="B358" i="200" s="1"/>
  <c r="R134" i="255"/>
  <c r="Q135" i="255"/>
  <c r="S135" i="255" s="1" a="1"/>
  <c r="S135" i="255" s="1"/>
  <c r="B359" i="200" s="1"/>
  <c r="R135" i="255"/>
  <c r="Q136" i="255"/>
  <c r="R136" i="255"/>
  <c r="Q137" i="255"/>
  <c r="S137" i="255" s="1" a="1"/>
  <c r="S137" i="255" s="1"/>
  <c r="B361" i="200" s="1"/>
  <c r="R137" i="255"/>
  <c r="Q138" i="255"/>
  <c r="R138" i="255"/>
  <c r="Q139" i="255"/>
  <c r="S139" i="255" s="1" a="1"/>
  <c r="S139" i="255" s="1"/>
  <c r="B363" i="200" s="1"/>
  <c r="R139" i="255"/>
  <c r="Q140" i="255"/>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S145" i="255" s="1" a="1"/>
  <c r="S145" i="255" s="1"/>
  <c r="B369" i="200" s="1"/>
  <c r="R145" i="255"/>
  <c r="Q146" i="255"/>
  <c r="S146" i="255" s="1" a="1"/>
  <c r="S146" i="255" s="1"/>
  <c r="B370" i="200" s="1"/>
  <c r="R146" i="255"/>
  <c r="Q147" i="255"/>
  <c r="S147" i="255" s="1" a="1"/>
  <c r="S147" i="255" s="1"/>
  <c r="B371" i="200" s="1"/>
  <c r="R147" i="255"/>
  <c r="Q148" i="255"/>
  <c r="R148" i="255"/>
  <c r="Q149" i="255"/>
  <c r="S149" i="255" s="1" a="1"/>
  <c r="S149" i="255" s="1"/>
  <c r="B373" i="200" s="1"/>
  <c r="R149" i="255"/>
  <c r="Q150" i="255"/>
  <c r="S150" i="255" s="1" a="1"/>
  <c r="S150" i="255" s="1"/>
  <c r="B374" i="200"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B260" i="200" s="1"/>
  <c r="R36" i="255"/>
  <c r="Q37" i="255"/>
  <c r="S37" i="255" s="1" a="1"/>
  <c r="S37" i="255" s="1"/>
  <c r="B261" i="200" s="1"/>
  <c r="R37" i="255"/>
  <c r="Q38" i="255"/>
  <c r="R38" i="255"/>
  <c r="Q39" i="255"/>
  <c r="S39" i="255" s="1" a="1"/>
  <c r="S39" i="255" s="1"/>
  <c r="B263" i="200" s="1"/>
  <c r="R39" i="255"/>
  <c r="Q40" i="255"/>
  <c r="S40" i="255" s="1" a="1"/>
  <c r="S40" i="255" s="1"/>
  <c r="B264" i="200" s="1"/>
  <c r="R40" i="255"/>
  <c r="Q41" i="255"/>
  <c r="S41" i="255" s="1" a="1"/>
  <c r="S41" i="255" s="1"/>
  <c r="B265" i="200" s="1"/>
  <c r="R41" i="255"/>
  <c r="Q42" i="255"/>
  <c r="S42" i="255" s="1" a="1"/>
  <c r="S42" i="255" s="1"/>
  <c r="B266" i="200" s="1"/>
  <c r="R42" i="255"/>
  <c r="Q43" i="255"/>
  <c r="S43" i="255" s="1" a="1"/>
  <c r="S43" i="255" s="1"/>
  <c r="B267" i="200" s="1"/>
  <c r="R43" i="255"/>
  <c r="Q44" i="255"/>
  <c r="S44" i="255" s="1" a="1"/>
  <c r="S44" i="255" s="1"/>
  <c r="B268" i="200" s="1"/>
  <c r="R44"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S23" i="255" s="1" a="1"/>
  <c r="S23" i="255" s="1"/>
  <c r="B247" i="200" s="1"/>
  <c r="R23" i="255"/>
  <c r="Q24" i="255"/>
  <c r="S24" i="255" s="1" a="1"/>
  <c r="S24" i="255" s="1"/>
  <c r="B248" i="200" s="1"/>
  <c r="R24" i="255"/>
  <c r="Q25" i="255"/>
  <c r="S25" i="255" s="1" a="1"/>
  <c r="S25" i="255" s="1"/>
  <c r="B249" i="200" s="1"/>
  <c r="R25" i="255"/>
  <c r="Q26" i="255"/>
  <c r="R26" i="255"/>
  <c r="Q27" i="255"/>
  <c r="S27" i="255" s="1" a="1"/>
  <c r="S27" i="255" s="1"/>
  <c r="B251" i="200" s="1"/>
  <c r="R27" i="255"/>
  <c r="Q28" i="255"/>
  <c r="S28" i="255" s="1" a="1"/>
  <c r="S28" i="255" s="1"/>
  <c r="B252" i="200" s="1"/>
  <c r="R28" i="255"/>
  <c r="Q29" i="255"/>
  <c r="S29" i="255" s="1" a="1"/>
  <c r="S29" i="255" s="1"/>
  <c r="B253" i="200" s="1"/>
  <c r="R29" i="255"/>
  <c r="Q30" i="255"/>
  <c r="S30" i="255" s="1" a="1"/>
  <c r="S30" i="255" s="1"/>
  <c r="B254" i="200" s="1"/>
  <c r="R30" i="255"/>
  <c r="Q31" i="255"/>
  <c r="S31" i="255" s="1" a="1"/>
  <c r="S31" i="255" s="1"/>
  <c r="B255" i="200" s="1"/>
  <c r="R31" i="255"/>
  <c r="Q32" i="255"/>
  <c r="R32" i="255"/>
  <c r="Q33" i="255"/>
  <c r="S33" i="255" s="1" a="1"/>
  <c r="S33" i="255" s="1"/>
  <c r="B257" i="200" s="1"/>
  <c r="R33" i="255"/>
  <c r="Q34" i="255"/>
  <c r="S34" i="255" s="1" a="1"/>
  <c r="S34" i="255" s="1"/>
  <c r="B258" i="200" s="1"/>
  <c r="R34" i="255"/>
  <c r="Q35" i="255"/>
  <c r="S35" i="255" s="1" a="1"/>
  <c r="S35" i="255" s="1"/>
  <c r="B259" i="200"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5" i="209"/>
  <c r="P15" i="209"/>
  <c r="R14" i="209"/>
  <c r="P14" i="209"/>
  <c r="R13" i="209"/>
  <c r="P13" i="209"/>
  <c r="R12" i="209"/>
  <c r="P12" i="209"/>
  <c r="R11" i="209"/>
  <c r="P11"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Q186" i="213"/>
  <c r="S186" i="213" s="1" a="1"/>
  <c r="S186" i="213" s="1"/>
  <c r="B190" i="214" s="1"/>
  <c r="R186" i="213"/>
  <c r="Q187" i="213"/>
  <c r="S187" i="213" s="1" a="1"/>
  <c r="S187" i="213" s="1"/>
  <c r="B191" i="214" s="1"/>
  <c r="R187" i="213"/>
  <c r="Q188" i="213"/>
  <c r="S188" i="213" s="1" a="1"/>
  <c r="S188" i="213" s="1"/>
  <c r="B192" i="214" s="1"/>
  <c r="R188" i="213"/>
  <c r="Q189" i="213"/>
  <c r="S189" i="213" s="1" a="1"/>
  <c r="S189" i="213" s="1"/>
  <c r="B193" i="214" s="1"/>
  <c r="R189" i="213"/>
  <c r="Q190" i="213"/>
  <c r="S190" i="213" s="1" a="1"/>
  <c r="S190" i="213" s="1"/>
  <c r="B194" i="214" s="1"/>
  <c r="R190" i="213"/>
  <c r="Q191" i="213"/>
  <c r="S191" i="213" s="1" a="1"/>
  <c r="S191" i="213" s="1"/>
  <c r="B195" i="214" s="1"/>
  <c r="R191" i="213"/>
  <c r="Q192" i="213"/>
  <c r="S192" i="213" s="1" a="1"/>
  <c r="S192" i="213" s="1"/>
  <c r="B196" i="214" s="1"/>
  <c r="R192" i="213"/>
  <c r="Q193" i="213"/>
  <c r="S193" i="213" s="1" a="1"/>
  <c r="S193" i="213" s="1"/>
  <c r="B197" i="214" s="1"/>
  <c r="R193" i="213"/>
  <c r="Q194" i="213"/>
  <c r="S194" i="213" s="1" a="1"/>
  <c r="S194" i="213" s="1"/>
  <c r="B198" i="214" s="1"/>
  <c r="R194" i="213"/>
  <c r="Q195" i="213"/>
  <c r="S195" i="213" s="1" a="1"/>
  <c r="S195" i="213" s="1"/>
  <c r="R195" i="213"/>
  <c r="Q196" i="213"/>
  <c r="S196" i="213" s="1" a="1"/>
  <c r="S196" i="213" s="1"/>
  <c r="R196" i="213"/>
  <c r="Q174" i="213"/>
  <c r="S174" i="213" s="1" a="1"/>
  <c r="S174" i="213" s="1"/>
  <c r="B178" i="214" s="1"/>
  <c r="R174" i="213"/>
  <c r="Q175" i="213"/>
  <c r="S175" i="213" s="1" a="1"/>
  <c r="S175" i="213" s="1"/>
  <c r="B179" i="214" s="1"/>
  <c r="R175" i="213"/>
  <c r="Q176" i="213"/>
  <c r="S176" i="213" s="1" a="1"/>
  <c r="S176" i="213" s="1"/>
  <c r="B180" i="214" s="1"/>
  <c r="R176" i="213"/>
  <c r="Q177" i="213"/>
  <c r="S177" i="213" s="1" a="1"/>
  <c r="S177" i="213" s="1"/>
  <c r="B181" i="214" s="1"/>
  <c r="R177" i="213"/>
  <c r="Q178" i="213"/>
  <c r="S178" i="213" s="1" a="1"/>
  <c r="S178" i="213" s="1"/>
  <c r="B182" i="214" s="1"/>
  <c r="R178" i="213"/>
  <c r="Q179" i="213"/>
  <c r="S179" i="213" s="1" a="1"/>
  <c r="S179" i="213" s="1"/>
  <c r="B183" i="214" s="1"/>
  <c r="R179" i="213"/>
  <c r="Q180" i="213"/>
  <c r="S180" i="213" s="1" a="1"/>
  <c r="S180" i="213" s="1"/>
  <c r="B184" i="214" s="1"/>
  <c r="R180" i="213"/>
  <c r="Q181" i="213"/>
  <c r="S181" i="213" s="1" a="1"/>
  <c r="S181" i="213" s="1"/>
  <c r="B185" i="214" s="1"/>
  <c r="R181" i="213"/>
  <c r="Q182" i="213"/>
  <c r="S182" i="213" s="1" a="1"/>
  <c r="S182" i="213" s="1"/>
  <c r="B186" i="214" s="1"/>
  <c r="R182" i="213"/>
  <c r="Q183" i="213"/>
  <c r="S183" i="213" s="1" a="1"/>
  <c r="S183" i="213" s="1"/>
  <c r="B187" i="214" s="1"/>
  <c r="R183" i="213"/>
  <c r="Q184" i="213"/>
  <c r="S184" i="213" s="1" a="1"/>
  <c r="S184" i="213" s="1"/>
  <c r="B188" i="214" s="1"/>
  <c r="R184" i="213"/>
  <c r="Q185" i="213"/>
  <c r="S185" i="213" s="1" a="1"/>
  <c r="S185" i="213" s="1"/>
  <c r="B189" i="214" s="1"/>
  <c r="R185" i="213"/>
  <c r="Q16" i="213"/>
  <c r="S16" i="213" s="1" a="1"/>
  <c r="S16" i="213" s="1"/>
  <c r="B20" i="214" s="1"/>
  <c r="R16" i="213"/>
  <c r="Q17" i="213"/>
  <c r="R17" i="213"/>
  <c r="S17" i="213" a="1"/>
  <c r="S17" i="213" s="1"/>
  <c r="B21" i="214" s="1"/>
  <c r="Q18" i="213"/>
  <c r="S18" i="213" s="1" a="1"/>
  <c r="S18" i="213" s="1"/>
  <c r="B22" i="214" s="1"/>
  <c r="R18" i="213"/>
  <c r="Q19" i="213"/>
  <c r="R19" i="213"/>
  <c r="S19" i="213" a="1"/>
  <c r="S19" i="213" s="1"/>
  <c r="B23" i="214" s="1"/>
  <c r="Q20" i="213"/>
  <c r="S20" i="213" s="1" a="1"/>
  <c r="S20" i="213" s="1"/>
  <c r="B24" i="214" s="1"/>
  <c r="R20" i="213"/>
  <c r="Q21" i="213"/>
  <c r="R21" i="213"/>
  <c r="S21" i="213" a="1"/>
  <c r="S21" i="213" s="1"/>
  <c r="B25" i="214" s="1"/>
  <c r="Q22" i="213"/>
  <c r="S22" i="213" s="1" a="1"/>
  <c r="S22" i="213" s="1"/>
  <c r="B26" i="214" s="1"/>
  <c r="R22" i="213"/>
  <c r="Q23" i="213"/>
  <c r="R23" i="213"/>
  <c r="Q24" i="213"/>
  <c r="S24" i="213" s="1" a="1"/>
  <c r="S24" i="213" s="1"/>
  <c r="B28" i="214" s="1"/>
  <c r="R24" i="213"/>
  <c r="Q25" i="213"/>
  <c r="R25" i="213"/>
  <c r="S25" i="213" a="1"/>
  <c r="S25" i="213" s="1"/>
  <c r="B29" i="214" s="1"/>
  <c r="Q26" i="213"/>
  <c r="S26" i="213" s="1" a="1"/>
  <c r="S26" i="213" s="1"/>
  <c r="B30" i="214" s="1"/>
  <c r="R26" i="213"/>
  <c r="Q27" i="213"/>
  <c r="R27" i="213"/>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Q34" i="213"/>
  <c r="S34" i="213" s="1" a="1"/>
  <c r="S34" i="213" s="1"/>
  <c r="B38" i="214" s="1"/>
  <c r="R34" i="213"/>
  <c r="Q35" i="213"/>
  <c r="R35" i="213"/>
  <c r="S35" i="213" a="1"/>
  <c r="S35" i="213" s="1"/>
  <c r="B39" i="214" s="1"/>
  <c r="Q36" i="213"/>
  <c r="S36" i="213" s="1" a="1"/>
  <c r="S36" i="213" s="1"/>
  <c r="B40" i="214" s="1"/>
  <c r="R36" i="213"/>
  <c r="Q37" i="213"/>
  <c r="R37" i="213"/>
  <c r="S37" i="213" a="1"/>
  <c r="S37" i="213" s="1"/>
  <c r="B41" i="214" s="1"/>
  <c r="Q38" i="213"/>
  <c r="S38" i="213" s="1" a="1"/>
  <c r="S38" i="213" s="1"/>
  <c r="B42" i="214" s="1"/>
  <c r="R38" i="213"/>
  <c r="Q39" i="213"/>
  <c r="R39" i="213"/>
  <c r="S39" i="213" a="1"/>
  <c r="S39" i="213" s="1"/>
  <c r="B43" i="214" s="1"/>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S45" i="213" a="1"/>
  <c r="S45" i="213" s="1"/>
  <c r="B49" i="214" s="1"/>
  <c r="Q46" i="213"/>
  <c r="S46" i="213" s="1" a="1"/>
  <c r="S46" i="213" s="1"/>
  <c r="B50" i="214" s="1"/>
  <c r="R46" i="213"/>
  <c r="Q47" i="213"/>
  <c r="R47" i="213"/>
  <c r="Q48" i="213"/>
  <c r="S48" i="213" s="1" a="1"/>
  <c r="S48" i="213" s="1"/>
  <c r="B52" i="214" s="1"/>
  <c r="R48" i="213"/>
  <c r="Q49" i="213"/>
  <c r="R49" i="213"/>
  <c r="S49" i="213" a="1"/>
  <c r="S49" i="213" s="1"/>
  <c r="B53" i="214" s="1"/>
  <c r="Q50" i="213"/>
  <c r="S50" i="213" s="1" a="1"/>
  <c r="S50" i="213" s="1"/>
  <c r="B54" i="214" s="1"/>
  <c r="R50" i="213"/>
  <c r="Q51" i="213"/>
  <c r="R51" i="213"/>
  <c r="S51" i="213" a="1"/>
  <c r="S51" i="213" s="1"/>
  <c r="B55" i="214" s="1"/>
  <c r="Q52" i="213"/>
  <c r="S52" i="213" s="1" a="1"/>
  <c r="S52" i="213" s="1"/>
  <c r="B56" i="214" s="1"/>
  <c r="R52" i="213"/>
  <c r="Q53" i="213"/>
  <c r="R53" i="213"/>
  <c r="Q54" i="213"/>
  <c r="S54" i="213" s="1" a="1"/>
  <c r="S54" i="213" s="1"/>
  <c r="B58" i="214" s="1"/>
  <c r="R54" i="213"/>
  <c r="Q55" i="213"/>
  <c r="R55" i="213"/>
  <c r="S55" i="213" a="1"/>
  <c r="S55" i="213" s="1"/>
  <c r="B59" i="214" s="1"/>
  <c r="Q56" i="213"/>
  <c r="S56" i="213" s="1" a="1"/>
  <c r="S56" i="213" s="1"/>
  <c r="B60" i="214" s="1"/>
  <c r="R56" i="213"/>
  <c r="Q57" i="213"/>
  <c r="R57" i="213"/>
  <c r="S57" i="213" a="1"/>
  <c r="S57" i="213" s="1"/>
  <c r="B61" i="214" s="1"/>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S63" i="213" a="1"/>
  <c r="S63" i="213" s="1"/>
  <c r="B67" i="214" s="1"/>
  <c r="Q64" i="213"/>
  <c r="S64" i="213" s="1" a="1"/>
  <c r="S64" i="213" s="1"/>
  <c r="B68" i="214" s="1"/>
  <c r="R64" i="213"/>
  <c r="Q65" i="213"/>
  <c r="R65" i="213"/>
  <c r="Q66" i="213"/>
  <c r="S66" i="213" s="1" a="1"/>
  <c r="S66" i="213" s="1"/>
  <c r="B70" i="214" s="1"/>
  <c r="R66" i="213"/>
  <c r="Q67" i="213"/>
  <c r="R67" i="213"/>
  <c r="S67" i="213" a="1"/>
  <c r="S67" i="213" s="1"/>
  <c r="B71" i="214" s="1"/>
  <c r="Q68" i="213"/>
  <c r="R68" i="213"/>
  <c r="Q69" i="213"/>
  <c r="R69" i="213"/>
  <c r="Q70" i="213"/>
  <c r="S70" i="213" s="1" a="1"/>
  <c r="S70" i="213" s="1"/>
  <c r="B74" i="214" s="1"/>
  <c r="R70" i="213"/>
  <c r="Q71" i="213"/>
  <c r="R71" i="213"/>
  <c r="Q72" i="213"/>
  <c r="S72" i="213" s="1" a="1"/>
  <c r="S72" i="213" s="1"/>
  <c r="B76" i="214" s="1"/>
  <c r="R72" i="213"/>
  <c r="Q73" i="213"/>
  <c r="R73" i="213"/>
  <c r="S73" i="213" a="1"/>
  <c r="S73" i="213" s="1"/>
  <c r="B77" i="214" s="1"/>
  <c r="Q74" i="213"/>
  <c r="S74" i="213" s="1" a="1"/>
  <c r="S74" i="213" s="1"/>
  <c r="B78" i="214" s="1"/>
  <c r="R74" i="213"/>
  <c r="Q75" i="213"/>
  <c r="R75" i="213"/>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R86" i="213"/>
  <c r="Q87" i="213"/>
  <c r="R87" i="213"/>
  <c r="S87" i="213" a="1"/>
  <c r="S87" i="213" s="1"/>
  <c r="B91" i="214" s="1"/>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S93" i="213" a="1"/>
  <c r="S93" i="213" s="1"/>
  <c r="B97" i="214" s="1"/>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s="1"/>
  <c r="B107" i="214" s="1"/>
  <c r="Q104" i="213"/>
  <c r="S104" i="213" s="1" a="1"/>
  <c r="S104" i="213" s="1"/>
  <c r="B108" i="214" s="1"/>
  <c r="R104" i="213"/>
  <c r="Q105" i="213"/>
  <c r="R105" i="213"/>
  <c r="S105" i="213" a="1"/>
  <c r="S105" i="213" s="1"/>
  <c r="B109" i="214" s="1"/>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S111" i="213" a="1"/>
  <c r="S111" i="213" s="1"/>
  <c r="B115" i="214" s="1"/>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S117" i="213" a="1"/>
  <c r="S117" i="213" s="1"/>
  <c r="B121" i="214" s="1"/>
  <c r="Q118" i="213"/>
  <c r="S118" i="213" s="1" a="1"/>
  <c r="S118" i="213" s="1"/>
  <c r="B122" i="214" s="1"/>
  <c r="R118" i="213"/>
  <c r="Q119" i="213"/>
  <c r="R119" i="213"/>
  <c r="S119" i="213" a="1"/>
  <c r="S119" i="213" s="1"/>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s="1"/>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a="1"/>
  <c r="S137" i="213" s="1"/>
  <c r="B141" i="214" s="1"/>
  <c r="Q138" i="213"/>
  <c r="S138" i="213" s="1" a="1"/>
  <c r="S138" i="213" s="1"/>
  <c r="B142" i="214" s="1"/>
  <c r="R138" i="213"/>
  <c r="Q139" i="213"/>
  <c r="R139" i="213"/>
  <c r="S139" i="213" a="1"/>
  <c r="S139" i="213" s="1"/>
  <c r="B143" i="214" s="1"/>
  <c r="Q140" i="213"/>
  <c r="S140" i="213" s="1" a="1"/>
  <c r="S140" i="213" s="1"/>
  <c r="B144" i="214" s="1"/>
  <c r="R140" i="213"/>
  <c r="Q141" i="213"/>
  <c r="R141" i="213"/>
  <c r="S141" i="213" a="1"/>
  <c r="S141" i="213" s="1"/>
  <c r="B145" i="214" s="1"/>
  <c r="Q142" i="213"/>
  <c r="S142" i="213" s="1" a="1"/>
  <c r="S142" i="213" s="1"/>
  <c r="B146" i="214" s="1"/>
  <c r="R142" i="213"/>
  <c r="Q143" i="213"/>
  <c r="R143" i="213"/>
  <c r="S143" i="213" a="1"/>
  <c r="S143" i="213" s="1"/>
  <c r="B147" i="214" s="1"/>
  <c r="Q144" i="213"/>
  <c r="S144" i="213" s="1" a="1"/>
  <c r="S144" i="213" s="1"/>
  <c r="B148" i="214" s="1"/>
  <c r="R144" i="213"/>
  <c r="Q145" i="213"/>
  <c r="R145" i="213"/>
  <c r="S145" i="213" a="1"/>
  <c r="S145" i="213" s="1"/>
  <c r="B149" i="214" s="1"/>
  <c r="Q146" i="213"/>
  <c r="S146" i="213" s="1" a="1"/>
  <c r="S146" i="213" s="1"/>
  <c r="B150" i="214" s="1"/>
  <c r="R146" i="213"/>
  <c r="Q147" i="213"/>
  <c r="R147" i="213"/>
  <c r="S147" i="213" a="1"/>
  <c r="S147" i="213" s="1"/>
  <c r="B151" i="214" s="1"/>
  <c r="Q148" i="213"/>
  <c r="S148" i="213" s="1" a="1"/>
  <c r="S148" i="213" s="1"/>
  <c r="B152" i="214" s="1"/>
  <c r="R148" i="213"/>
  <c r="Q149" i="213"/>
  <c r="R149" i="213"/>
  <c r="S149" i="213" a="1"/>
  <c r="S149" i="213" s="1"/>
  <c r="B153" i="214" s="1"/>
  <c r="Q150" i="213"/>
  <c r="S150" i="213" s="1" a="1"/>
  <c r="S150" i="213" s="1"/>
  <c r="B154" i="214" s="1"/>
  <c r="R150" i="213"/>
  <c r="Q151" i="213"/>
  <c r="R151" i="213"/>
  <c r="S151" i="213" a="1"/>
  <c r="S151" i="213" s="1"/>
  <c r="B155" i="214" s="1"/>
  <c r="Q152" i="213"/>
  <c r="S152" i="213" s="1" a="1"/>
  <c r="S152" i="213" s="1"/>
  <c r="B156" i="214" s="1"/>
  <c r="R152" i="213"/>
  <c r="Q153" i="213"/>
  <c r="R153" i="213"/>
  <c r="S153" i="213" a="1"/>
  <c r="S153" i="213" s="1"/>
  <c r="B157" i="214" s="1"/>
  <c r="Q154" i="213"/>
  <c r="S154" i="213" s="1" a="1"/>
  <c r="S154" i="213" s="1"/>
  <c r="B158" i="214" s="1"/>
  <c r="R154" i="213"/>
  <c r="Q155" i="213"/>
  <c r="R155" i="213"/>
  <c r="S155" i="213"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S159" i="213" a="1"/>
  <c r="S159" i="213" s="1"/>
  <c r="B163" i="214" s="1"/>
  <c r="Q160" i="213"/>
  <c r="S160" i="213" s="1" a="1"/>
  <c r="S160" i="213" s="1"/>
  <c r="B164" i="214" s="1"/>
  <c r="R160" i="213"/>
  <c r="Q161" i="213"/>
  <c r="R161" i="213"/>
  <c r="S161" i="213" a="1"/>
  <c r="S161" i="213" s="1"/>
  <c r="B165" i="214" s="1"/>
  <c r="Q162" i="213"/>
  <c r="S162" i="213" s="1" a="1"/>
  <c r="S162" i="213" s="1"/>
  <c r="B166" i="214" s="1"/>
  <c r="R162" i="213"/>
  <c r="Q163" i="213"/>
  <c r="R163" i="213"/>
  <c r="S163" i="213" a="1"/>
  <c r="S163" i="213" s="1"/>
  <c r="B167" i="214" s="1"/>
  <c r="Q164" i="213"/>
  <c r="S164" i="213" s="1" a="1"/>
  <c r="S164" i="213" s="1"/>
  <c r="B168" i="214" s="1"/>
  <c r="R164" i="213"/>
  <c r="Q165" i="213"/>
  <c r="R165" i="213"/>
  <c r="S165" i="213" a="1"/>
  <c r="S165" i="213" s="1"/>
  <c r="B169" i="214" s="1"/>
  <c r="Q166" i="213"/>
  <c r="S166" i="213" s="1" a="1"/>
  <c r="S166" i="213" s="1"/>
  <c r="B170" i="214" s="1"/>
  <c r="R166" i="213"/>
  <c r="Q167" i="213"/>
  <c r="R167" i="213"/>
  <c r="S167" i="213" a="1"/>
  <c r="S167" i="213" s="1"/>
  <c r="B171" i="214" s="1"/>
  <c r="Q168" i="213"/>
  <c r="S168" i="213" s="1" a="1"/>
  <c r="S168" i="213" s="1"/>
  <c r="B172" i="214" s="1"/>
  <c r="R168" i="213"/>
  <c r="Q169" i="213"/>
  <c r="R169" i="213"/>
  <c r="S169" i="213" a="1"/>
  <c r="S169" i="213" s="1"/>
  <c r="B173" i="214" s="1"/>
  <c r="Q170" i="213"/>
  <c r="S170" i="213" s="1" a="1"/>
  <c r="S170" i="213" s="1"/>
  <c r="B174" i="214" s="1"/>
  <c r="R170" i="213"/>
  <c r="Q171" i="213"/>
  <c r="R171" i="213"/>
  <c r="S171" i="213" a="1"/>
  <c r="S171" i="213" s="1"/>
  <c r="B175" i="214" s="1"/>
  <c r="Q172" i="213"/>
  <c r="S172" i="213" s="1" a="1"/>
  <c r="S172" i="213" s="1"/>
  <c r="B176" i="214" s="1"/>
  <c r="R172" i="213"/>
  <c r="Q173" i="213"/>
  <c r="R173" i="213"/>
  <c r="S173" i="213" a="1"/>
  <c r="S173" i="213" s="1"/>
  <c r="B177" i="214"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J17" i="213"/>
  <c r="K17" i="213"/>
  <c r="L17" i="213"/>
  <c r="M17" i="213"/>
  <c r="N17" i="213"/>
  <c r="J18" i="213"/>
  <c r="K18" i="213"/>
  <c r="L18" i="213"/>
  <c r="M18" i="213"/>
  <c r="N18" i="213"/>
  <c r="I19" i="213"/>
  <c r="J19" i="213"/>
  <c r="K19" i="213"/>
  <c r="L19" i="213"/>
  <c r="M19" i="213"/>
  <c r="N19" i="213"/>
  <c r="I20" i="213"/>
  <c r="J20" i="213"/>
  <c r="K20" i="213"/>
  <c r="S47" i="213" s="1" a="1"/>
  <c r="S47" i="213" s="1"/>
  <c r="B51" i="214" s="1"/>
  <c r="L20" i="213"/>
  <c r="M20" i="213"/>
  <c r="N20" i="213"/>
  <c r="I21" i="213"/>
  <c r="J21" i="213"/>
  <c r="K21" i="213"/>
  <c r="S53" i="213" s="1" a="1"/>
  <c r="S53" i="213" s="1"/>
  <c r="B57" i="214" s="1"/>
  <c r="L21" i="213"/>
  <c r="M21" i="213"/>
  <c r="N21" i="213"/>
  <c r="I22" i="213"/>
  <c r="J22" i="213"/>
  <c r="K22" i="213"/>
  <c r="L22" i="213"/>
  <c r="M22" i="213"/>
  <c r="N22" i="213"/>
  <c r="I23" i="213"/>
  <c r="J23" i="213"/>
  <c r="K23" i="213"/>
  <c r="S65" i="213" s="1" a="1"/>
  <c r="S65" i="213" s="1"/>
  <c r="B69" i="214" s="1"/>
  <c r="L23" i="213"/>
  <c r="M23" i="213"/>
  <c r="N23" i="213"/>
  <c r="J24" i="213"/>
  <c r="K24" i="213"/>
  <c r="S71" i="213" s="1" a="1"/>
  <c r="S71" i="213" s="1"/>
  <c r="B75" i="214" s="1"/>
  <c r="L24" i="213"/>
  <c r="M24" i="213"/>
  <c r="N24"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33" i="244"/>
  <c r="B39" i="244"/>
  <c r="B65" i="244"/>
  <c r="B71" i="244"/>
  <c r="B81" i="244"/>
  <c r="B87" i="244"/>
  <c r="B111" i="244"/>
  <c r="Q16" i="243"/>
  <c r="S16" i="243" s="1" a="1"/>
  <c r="S16" i="243" s="1"/>
  <c r="B20" i="244" s="1"/>
  <c r="R16" i="243"/>
  <c r="Q17" i="243"/>
  <c r="R17" i="243"/>
  <c r="Q18" i="243"/>
  <c r="S18" i="243" s="1" a="1"/>
  <c r="S18" i="243" s="1"/>
  <c r="B22" i="244" s="1"/>
  <c r="R18" i="243"/>
  <c r="Q19" i="243"/>
  <c r="S19" i="243" s="1" a="1"/>
  <c r="S19" i="243" s="1"/>
  <c r="B23" i="244" s="1"/>
  <c r="R19" i="243"/>
  <c r="Q20" i="243"/>
  <c r="S20" i="243" s="1" a="1"/>
  <c r="S20" i="243" s="1"/>
  <c r="B24" i="244" s="1"/>
  <c r="R20" i="243"/>
  <c r="Q21" i="243"/>
  <c r="R21" i="243"/>
  <c r="Q22" i="243"/>
  <c r="S22" i="243" s="1" a="1"/>
  <c r="S22" i="243" s="1"/>
  <c r="B26" i="244" s="1"/>
  <c r="R22" i="243"/>
  <c r="Q23" i="243"/>
  <c r="R23" i="243"/>
  <c r="Q24" i="243"/>
  <c r="S24" i="243" s="1" a="1"/>
  <c r="S24" i="243" s="1"/>
  <c r="B28" i="244" s="1"/>
  <c r="R24" i="243"/>
  <c r="Q25" i="243"/>
  <c r="R25" i="243"/>
  <c r="Q26" i="243"/>
  <c r="S26" i="243" s="1" a="1"/>
  <c r="S26" i="243" s="1"/>
  <c r="B30" i="244" s="1"/>
  <c r="R26" i="243"/>
  <c r="Q27" i="243"/>
  <c r="R27" i="243"/>
  <c r="Q28" i="243"/>
  <c r="S28" i="243" s="1" a="1"/>
  <c r="S28" i="243" s="1"/>
  <c r="B32" i="244" s="1"/>
  <c r="R28" i="243"/>
  <c r="Q29" i="243"/>
  <c r="S29" i="243" s="1" a="1"/>
  <c r="R29" i="243"/>
  <c r="S29" i="243"/>
  <c r="Q30" i="243"/>
  <c r="S30" i="243" s="1" a="1"/>
  <c r="S30" i="243" s="1"/>
  <c r="B34" i="244" s="1"/>
  <c r="R30" i="243"/>
  <c r="Q31" i="243"/>
  <c r="S31" i="243" s="1" a="1"/>
  <c r="S31" i="243" s="1"/>
  <c r="B35" i="244" s="1"/>
  <c r="R31" i="243"/>
  <c r="Q32" i="243"/>
  <c r="S32" i="243" s="1" a="1"/>
  <c r="S32" i="243" s="1"/>
  <c r="B36" i="244" s="1"/>
  <c r="R32" i="243"/>
  <c r="Q33" i="243"/>
  <c r="R33" i="243"/>
  <c r="Q34" i="243"/>
  <c r="S34" i="243" s="1" a="1"/>
  <c r="S34" i="243" s="1"/>
  <c r="B38" i="244" s="1"/>
  <c r="R34" i="243"/>
  <c r="Q35" i="243"/>
  <c r="S35" i="243" s="1" a="1"/>
  <c r="S35" i="243" s="1"/>
  <c r="R35" i="243"/>
  <c r="Q36" i="243"/>
  <c r="S36" i="243" s="1" a="1"/>
  <c r="S36" i="243" s="1"/>
  <c r="B40" i="244" s="1"/>
  <c r="R36" i="243"/>
  <c r="Q37" i="243"/>
  <c r="R37" i="243"/>
  <c r="Q38" i="243"/>
  <c r="S38" i="243" s="1" a="1"/>
  <c r="S38" i="243" s="1"/>
  <c r="B42" i="244" s="1"/>
  <c r="R38" i="243"/>
  <c r="Q39" i="243"/>
  <c r="R39" i="243"/>
  <c r="Q40" i="243"/>
  <c r="S40" i="243" s="1" a="1"/>
  <c r="S40" i="243" s="1"/>
  <c r="B44" i="244" s="1"/>
  <c r="R40" i="243"/>
  <c r="Q41" i="243"/>
  <c r="R41" i="243"/>
  <c r="Q42" i="243"/>
  <c r="S42" i="243" s="1" a="1"/>
  <c r="S42" i="243" s="1"/>
  <c r="B46" i="244" s="1"/>
  <c r="R42" i="243"/>
  <c r="Q43" i="243"/>
  <c r="R43" i="243"/>
  <c r="Q44" i="243"/>
  <c r="S44" i="243" s="1" a="1"/>
  <c r="S44" i="243" s="1"/>
  <c r="B48" i="244" s="1"/>
  <c r="R44" i="243"/>
  <c r="Q45" i="243"/>
  <c r="R45" i="243"/>
  <c r="Q46" i="243"/>
  <c r="S46" i="243" s="1" a="1"/>
  <c r="S46" i="243" s="1"/>
  <c r="B50" i="244" s="1"/>
  <c r="R46" i="243"/>
  <c r="Q47" i="243"/>
  <c r="S47" i="243" s="1" a="1"/>
  <c r="S47" i="243" s="1"/>
  <c r="B51" i="244" s="1"/>
  <c r="R47" i="243"/>
  <c r="Q48" i="243"/>
  <c r="S48" i="243" s="1" a="1"/>
  <c r="S48" i="243" s="1"/>
  <c r="B52" i="244" s="1"/>
  <c r="R48" i="243"/>
  <c r="Q49" i="243"/>
  <c r="R49" i="243"/>
  <c r="Q50" i="243"/>
  <c r="S50" i="243" s="1" a="1"/>
  <c r="S50" i="243" s="1"/>
  <c r="B54" i="244" s="1"/>
  <c r="R50" i="243"/>
  <c r="Q51" i="243"/>
  <c r="S51" i="243" s="1" a="1"/>
  <c r="S51" i="243" s="1"/>
  <c r="B55" i="244" s="1"/>
  <c r="R51" i="243"/>
  <c r="Q52" i="243"/>
  <c r="S52" i="243" s="1" a="1"/>
  <c r="S52" i="243" s="1"/>
  <c r="B56" i="244" s="1"/>
  <c r="R52" i="243"/>
  <c r="Q53" i="243"/>
  <c r="R53" i="243"/>
  <c r="Q54" i="243"/>
  <c r="S54" i="243" s="1" a="1"/>
  <c r="S54" i="243" s="1"/>
  <c r="B58" i="244" s="1"/>
  <c r="R54" i="243"/>
  <c r="Q55" i="243"/>
  <c r="R55" i="243"/>
  <c r="Q56" i="243"/>
  <c r="S56" i="243" s="1" a="1"/>
  <c r="S56" i="243" s="1"/>
  <c r="B60" i="244" s="1"/>
  <c r="R56" i="243"/>
  <c r="Q57" i="243"/>
  <c r="R57" i="243"/>
  <c r="Q58" i="243"/>
  <c r="S58" i="243" s="1" a="1"/>
  <c r="S58" i="243" s="1"/>
  <c r="B62" i="244" s="1"/>
  <c r="R58" i="243"/>
  <c r="Q59" i="243"/>
  <c r="R59" i="243"/>
  <c r="Q60" i="243"/>
  <c r="S60" i="243" s="1" a="1"/>
  <c r="S60" i="243" s="1"/>
  <c r="B64" i="244" s="1"/>
  <c r="R60" i="243"/>
  <c r="Q61" i="243"/>
  <c r="S61" i="243" s="1" a="1"/>
  <c r="R61" i="243"/>
  <c r="S61" i="243"/>
  <c r="Q62" i="243"/>
  <c r="S62" i="243" s="1" a="1"/>
  <c r="S62" i="243" s="1"/>
  <c r="B66" i="244" s="1"/>
  <c r="R62" i="243"/>
  <c r="Q63" i="243"/>
  <c r="R63" i="243"/>
  <c r="Q64" i="243"/>
  <c r="S64" i="243" s="1" a="1"/>
  <c r="S64" i="243" s="1"/>
  <c r="B68" i="244" s="1"/>
  <c r="R64" i="243"/>
  <c r="Q65" i="243"/>
  <c r="R65" i="243"/>
  <c r="Q66" i="243"/>
  <c r="S66" i="243" s="1" a="1"/>
  <c r="S66" i="243" s="1"/>
  <c r="B70" i="244" s="1"/>
  <c r="R66" i="243"/>
  <c r="Q67" i="243"/>
  <c r="S67" i="243" s="1" a="1"/>
  <c r="S67" i="243" s="1"/>
  <c r="R67" i="243"/>
  <c r="Q68" i="243"/>
  <c r="R68" i="243"/>
  <c r="Q69" i="243"/>
  <c r="R69" i="243"/>
  <c r="Q70" i="243"/>
  <c r="S70" i="243" s="1" a="1"/>
  <c r="S70" i="243" s="1"/>
  <c r="B74" i="244" s="1"/>
  <c r="R70" i="243"/>
  <c r="Q71" i="243"/>
  <c r="R71" i="243"/>
  <c r="Q72" i="243"/>
  <c r="R72" i="243"/>
  <c r="Q73" i="243"/>
  <c r="R73" i="243"/>
  <c r="Q74" i="243"/>
  <c r="R74" i="243"/>
  <c r="Q75" i="243"/>
  <c r="R75" i="243"/>
  <c r="Q76" i="243"/>
  <c r="R76" i="243"/>
  <c r="Q77" i="243"/>
  <c r="S77" i="243" s="1" a="1"/>
  <c r="S77" i="243" s="1"/>
  <c r="R77" i="243"/>
  <c r="Q78" i="243"/>
  <c r="S78" i="243" s="1" a="1"/>
  <c r="S78" i="243" s="1"/>
  <c r="B82" i="244" s="1"/>
  <c r="R78" i="243"/>
  <c r="Q79" i="243"/>
  <c r="S79" i="243" s="1" a="1"/>
  <c r="S79" i="243" s="1"/>
  <c r="B83" i="244" s="1"/>
  <c r="R79" i="243"/>
  <c r="Q80" i="243"/>
  <c r="S80" i="243" s="1" a="1"/>
  <c r="S80" i="243" s="1"/>
  <c r="B84" i="244" s="1"/>
  <c r="R80" i="243"/>
  <c r="Q81" i="243"/>
  <c r="R81" i="243"/>
  <c r="Q82" i="243"/>
  <c r="S82" i="243" s="1" a="1"/>
  <c r="S82" i="243" s="1"/>
  <c r="B86" i="244" s="1"/>
  <c r="R82" i="243"/>
  <c r="Q83" i="243"/>
  <c r="S83" i="243" s="1" a="1"/>
  <c r="S83" i="243" s="1"/>
  <c r="R83" i="243"/>
  <c r="Q84" i="243"/>
  <c r="R84" i="243"/>
  <c r="Q85" i="243"/>
  <c r="R85" i="243"/>
  <c r="Q86" i="243"/>
  <c r="S86" i="243" s="1" a="1"/>
  <c r="S86" i="243" s="1"/>
  <c r="B90" i="244" s="1"/>
  <c r="R86" i="243"/>
  <c r="Q87" i="243"/>
  <c r="R87" i="243"/>
  <c r="Q88" i="243"/>
  <c r="R88" i="243"/>
  <c r="Q89" i="243"/>
  <c r="R89" i="243"/>
  <c r="Q90" i="243"/>
  <c r="R90" i="243"/>
  <c r="Q91" i="243"/>
  <c r="S91" i="243" s="1" a="1"/>
  <c r="S91" i="243" s="1"/>
  <c r="B95" i="244" s="1"/>
  <c r="R91" i="243"/>
  <c r="Q92" i="243"/>
  <c r="R92" i="243"/>
  <c r="Q93" i="243"/>
  <c r="R93" i="243"/>
  <c r="Q94" i="243"/>
  <c r="S94" i="243" s="1" a="1"/>
  <c r="S94" i="243" s="1"/>
  <c r="B98" i="244" s="1"/>
  <c r="R94" i="243"/>
  <c r="Q95" i="243"/>
  <c r="S95" i="243" s="1" a="1"/>
  <c r="S95" i="243" s="1"/>
  <c r="B99" i="244" s="1"/>
  <c r="R95" i="243"/>
  <c r="Q96" i="243"/>
  <c r="S96" i="243" s="1" a="1"/>
  <c r="S96" i="243" s="1"/>
  <c r="B100" i="244" s="1"/>
  <c r="R96" i="243"/>
  <c r="Q97" i="243"/>
  <c r="R97" i="243"/>
  <c r="Q98" i="243"/>
  <c r="S98" i="243" s="1" a="1"/>
  <c r="S98" i="243" s="1"/>
  <c r="B102" i="244" s="1"/>
  <c r="R98" i="243"/>
  <c r="Q99" i="243"/>
  <c r="R99" i="243"/>
  <c r="Q100" i="243"/>
  <c r="R100" i="243"/>
  <c r="Q101" i="243"/>
  <c r="R101" i="243"/>
  <c r="Q102" i="243"/>
  <c r="S102" i="243" s="1" a="1"/>
  <c r="S102" i="243" s="1"/>
  <c r="B106" i="244"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I18" i="213" s="1"/>
  <c r="S33" i="213" s="1" a="1"/>
  <c r="S33" i="213" s="1"/>
  <c r="B37" i="214" s="1"/>
  <c r="C18" i="213"/>
  <c r="C86" i="166"/>
  <c r="C85" i="166"/>
  <c r="C84" i="166"/>
  <c r="C60" i="166"/>
  <c r="C59" i="166"/>
  <c r="C58" i="166"/>
  <c r="C36" i="166"/>
  <c r="C3" i="166"/>
  <c r="C2" i="166"/>
  <c r="C1" i="166"/>
  <c r="B23" i="240"/>
  <c r="B33" i="240"/>
  <c r="B39" i="240"/>
  <c r="B41" i="240"/>
  <c r="Q16" i="239"/>
  <c r="S16" i="239" s="1" a="1"/>
  <c r="S16" i="239" s="1"/>
  <c r="B20" i="240" s="1"/>
  <c r="R16" i="239"/>
  <c r="Q17" i="239"/>
  <c r="S17" i="239" s="1" a="1"/>
  <c r="S17" i="239" s="1"/>
  <c r="B21" i="240" s="1"/>
  <c r="R17" i="239"/>
  <c r="Q18" i="239"/>
  <c r="S18" i="239" s="1" a="1"/>
  <c r="S18" i="239" s="1"/>
  <c r="B22" i="240" s="1"/>
  <c r="R18" i="239"/>
  <c r="Q19" i="239"/>
  <c r="S19" i="239" s="1" a="1"/>
  <c r="S19" i="239" s="1"/>
  <c r="R19" i="239"/>
  <c r="Q20" i="239"/>
  <c r="S20" i="239" s="1" a="1"/>
  <c r="S20" i="239" s="1"/>
  <c r="B24" i="240" s="1"/>
  <c r="R20" i="239"/>
  <c r="Q21" i="239"/>
  <c r="R21" i="239"/>
  <c r="Q22" i="239"/>
  <c r="S22" i="239" s="1" a="1"/>
  <c r="S22" i="239" s="1"/>
  <c r="B26" i="240" s="1"/>
  <c r="R22" i="239"/>
  <c r="Q23" i="239"/>
  <c r="S23" i="239" s="1" a="1"/>
  <c r="S23" i="239" s="1"/>
  <c r="B27" i="240" s="1"/>
  <c r="R23" i="239"/>
  <c r="Q24" i="239"/>
  <c r="S24" i="239" s="1" a="1"/>
  <c r="S24" i="239" s="1"/>
  <c r="B28" i="240" s="1"/>
  <c r="R24" i="239"/>
  <c r="Q25" i="239"/>
  <c r="S25" i="239" s="1" a="1"/>
  <c r="R25" i="239"/>
  <c r="S25" i="239"/>
  <c r="B29" i="240" s="1"/>
  <c r="Q26" i="239"/>
  <c r="S26" i="239" s="1" a="1"/>
  <c r="S26" i="239" s="1"/>
  <c r="B30" i="240" s="1"/>
  <c r="R26" i="239"/>
  <c r="Q27" i="239"/>
  <c r="S27" i="239" s="1" a="1"/>
  <c r="S27" i="239" s="1"/>
  <c r="B31" i="240" s="1"/>
  <c r="R27" i="239"/>
  <c r="Q28" i="239"/>
  <c r="S28" i="239" s="1" a="1"/>
  <c r="S28" i="239" s="1"/>
  <c r="B32" i="240" s="1"/>
  <c r="R28" i="239"/>
  <c r="Q29" i="239"/>
  <c r="S29" i="239" s="1" a="1"/>
  <c r="S29" i="239" s="1"/>
  <c r="R29" i="239"/>
  <c r="Q30" i="239"/>
  <c r="S30" i="239" s="1" a="1"/>
  <c r="S30" i="239" s="1"/>
  <c r="B34" i="240" s="1"/>
  <c r="R30" i="239"/>
  <c r="Q31" i="239"/>
  <c r="S31" i="239" s="1" a="1"/>
  <c r="S31" i="239" s="1"/>
  <c r="B35" i="240" s="1"/>
  <c r="R31" i="239"/>
  <c r="Q32" i="239"/>
  <c r="S32" i="239" s="1" a="1"/>
  <c r="S32" i="239" s="1"/>
  <c r="B36" i="240" s="1"/>
  <c r="R32" i="239"/>
  <c r="Q33" i="239"/>
  <c r="R33" i="239"/>
  <c r="Q34" i="239"/>
  <c r="S34" i="239" s="1" a="1"/>
  <c r="S34" i="239" s="1"/>
  <c r="B38" i="240" s="1"/>
  <c r="R34" i="239"/>
  <c r="Q35" i="239"/>
  <c r="S35" i="239" s="1" a="1"/>
  <c r="S35" i="239" s="1"/>
  <c r="R35" i="239"/>
  <c r="Q36" i="239"/>
  <c r="S36" i="239" s="1" a="1"/>
  <c r="S36" i="239" s="1"/>
  <c r="B40" i="240" s="1"/>
  <c r="R36" i="239"/>
  <c r="Q37" i="239"/>
  <c r="S37" i="239" s="1" a="1"/>
  <c r="S37" i="239" s="1"/>
  <c r="R37" i="239"/>
  <c r="Q38" i="239"/>
  <c r="S38" i="239" s="1" a="1"/>
  <c r="S38" i="239" s="1"/>
  <c r="B42" i="240" s="1"/>
  <c r="R38" i="239"/>
  <c r="Q39" i="239"/>
  <c r="S39" i="239" s="1" a="1"/>
  <c r="R39" i="239"/>
  <c r="S39" i="239"/>
  <c r="B43" i="240" s="1"/>
  <c r="Q40" i="239"/>
  <c r="S40" i="239" s="1" a="1"/>
  <c r="S40" i="239" s="1"/>
  <c r="B44" i="240" s="1"/>
  <c r="R40" i="239"/>
  <c r="Q41" i="239"/>
  <c r="S41" i="239" s="1" a="1"/>
  <c r="S41" i="239" s="1"/>
  <c r="B45" i="240" s="1"/>
  <c r="R41" i="239"/>
  <c r="Q42" i="239"/>
  <c r="S42" i="239" s="1" a="1"/>
  <c r="S42" i="239" s="1"/>
  <c r="B46" i="240" s="1"/>
  <c r="R42" i="239"/>
  <c r="Q43" i="239"/>
  <c r="S43" i="239" s="1" a="1"/>
  <c r="S43" i="239" s="1"/>
  <c r="B47" i="240" s="1"/>
  <c r="R43" i="239"/>
  <c r="Q44" i="239"/>
  <c r="S44" i="239" s="1" a="1"/>
  <c r="S44" i="239" s="1"/>
  <c r="B48" i="240"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S55" i="239" s="1"/>
  <c r="R55" i="239"/>
  <c r="Q56" i="239"/>
  <c r="S56" i="239" s="1" a="1"/>
  <c r="S56" i="239" s="1"/>
  <c r="R56" i="239"/>
  <c r="Q57" i="239"/>
  <c r="S57" i="239" s="1" a="1"/>
  <c r="S57" i="239" s="1"/>
  <c r="R57" i="239"/>
  <c r="Q58" i="239"/>
  <c r="S58" i="239" s="1" a="1"/>
  <c r="S58" i="239" s="1"/>
  <c r="R58" i="239"/>
  <c r="Q59" i="239"/>
  <c r="S59" i="239" s="1" a="1"/>
  <c r="S59" i="239" s="1"/>
  <c r="R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S65" i="239" s="1"/>
  <c r="R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S71" i="239" s="1"/>
  <c r="R71" i="239"/>
  <c r="Q72" i="239"/>
  <c r="S72" i="239" s="1" a="1"/>
  <c r="S72" i="239" s="1"/>
  <c r="R72" i="239"/>
  <c r="Q73" i="239"/>
  <c r="S73" i="239" s="1" a="1"/>
  <c r="S73" i="239" s="1"/>
  <c r="R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S87" i="239" s="1"/>
  <c r="R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S95" i="239" s="1"/>
  <c r="R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S111" i="239" s="1"/>
  <c r="R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68" i="213" l="1" a="1"/>
  <c r="S68" i="213" s="1"/>
  <c r="B72" i="214" s="1"/>
  <c r="C16" i="171"/>
  <c r="S86" i="213" a="1"/>
  <c r="S86" i="213" s="1"/>
  <c r="B90" i="214" s="1"/>
  <c r="S38" i="255" a="1"/>
  <c r="S38" i="255" s="1"/>
  <c r="B262" i="200" s="1"/>
  <c r="S32" i="255" a="1"/>
  <c r="S32" i="255" s="1"/>
  <c r="B256" i="200" s="1"/>
  <c r="S26" i="255" a="1"/>
  <c r="S26" i="255" s="1"/>
  <c r="B250" i="200" s="1"/>
  <c r="S93" i="243" a="1"/>
  <c r="S93" i="243" s="1"/>
  <c r="B97" i="244" s="1"/>
  <c r="S99" i="243" a="1"/>
  <c r="S99" i="243" s="1"/>
  <c r="B103" i="244" s="1"/>
  <c r="S45" i="243" a="1"/>
  <c r="S45" i="243" s="1"/>
  <c r="B49" i="244" s="1"/>
  <c r="S75" i="243" a="1"/>
  <c r="S75" i="243" s="1"/>
  <c r="B79" i="244" s="1"/>
  <c r="S63" i="243" a="1"/>
  <c r="S63" i="243" s="1"/>
  <c r="B67" i="244" s="1"/>
  <c r="S153" i="215" a="1"/>
  <c r="S153" i="215" s="1"/>
  <c r="B157" i="216" s="1"/>
  <c r="S33" i="239" a="1"/>
  <c r="S33" i="239" s="1"/>
  <c r="B37" i="240" s="1"/>
  <c r="S21" i="239" a="1"/>
  <c r="S21" i="239" s="1"/>
  <c r="B25" i="240" s="1"/>
  <c r="S293" i="178"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C190" i="171" s="1"/>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C131" i="171" s="1"/>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B360" i="200" s="1"/>
  <c r="S120" i="255" a="1"/>
  <c r="S120" i="255" s="1"/>
  <c r="B344" i="200" s="1"/>
  <c r="S104" i="255" a="1"/>
  <c r="S104" i="255" s="1"/>
  <c r="B328" i="200" s="1"/>
  <c r="S88" i="255" a="1"/>
  <c r="S88" i="255" s="1"/>
  <c r="B312" i="200" s="1"/>
  <c r="S84" i="255" a="1"/>
  <c r="S84" i="255" s="1"/>
  <c r="B308" i="200" s="1"/>
  <c r="S80" i="255" a="1"/>
  <c r="S80" i="255" s="1"/>
  <c r="B304" i="200" s="1"/>
  <c r="S76" i="255" a="1"/>
  <c r="S76" i="255" s="1"/>
  <c r="B300" i="200" s="1"/>
  <c r="S72" i="255" a="1"/>
  <c r="S72" i="255" s="1"/>
  <c r="B296" i="200" s="1"/>
  <c r="S68" i="255" a="1"/>
  <c r="S68" i="255" s="1"/>
  <c r="B292" i="200" s="1"/>
  <c r="S64" i="255" a="1"/>
  <c r="S64" i="255" s="1"/>
  <c r="B288" i="200" s="1"/>
  <c r="S48" i="255" a="1"/>
  <c r="S48" i="255" s="1"/>
  <c r="B272" i="200" s="1"/>
  <c r="S148" i="255" a="1"/>
  <c r="S148" i="255" s="1"/>
  <c r="B372" i="200" s="1"/>
  <c r="S132" i="255" a="1"/>
  <c r="S132" i="255" s="1"/>
  <c r="B356" i="200" s="1"/>
  <c r="S116" i="255" a="1"/>
  <c r="S116" i="255" s="1"/>
  <c r="B340" i="200" s="1"/>
  <c r="S100" i="255" a="1"/>
  <c r="S100" i="255" s="1"/>
  <c r="B324" i="200" s="1"/>
  <c r="S154" i="255" a="1"/>
  <c r="S154" i="255" s="1"/>
  <c r="S138" i="255" a="1"/>
  <c r="S138" i="255" s="1"/>
  <c r="B362" i="200" s="1"/>
  <c r="S122" i="255" a="1"/>
  <c r="S122" i="255" s="1"/>
  <c r="B346" i="200" s="1"/>
  <c r="S106" i="255" a="1"/>
  <c r="S106" i="255" s="1"/>
  <c r="B330" i="200" s="1"/>
  <c r="S90" i="255" a="1"/>
  <c r="S90" i="255" s="1"/>
  <c r="B314" i="200" s="1"/>
  <c r="S156" i="255" a="1"/>
  <c r="S156" i="255" s="1"/>
  <c r="S140" i="255" a="1"/>
  <c r="S140" i="255" s="1"/>
  <c r="B364" i="200" s="1"/>
  <c r="S124" i="255" a="1"/>
  <c r="S124" i="255" s="1"/>
  <c r="B348" i="200" s="1"/>
  <c r="S108" i="255" a="1"/>
  <c r="S108" i="255" s="1"/>
  <c r="B332" i="200" s="1"/>
  <c r="S92" i="255" a="1"/>
  <c r="S92" i="255" s="1"/>
  <c r="B316" i="200"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B112" i="244" s="1"/>
  <c r="S105" i="243" a="1"/>
  <c r="S105" i="243" s="1"/>
  <c r="B109" i="244" s="1"/>
  <c r="S92" i="243" a="1"/>
  <c r="S92" i="243" s="1"/>
  <c r="B96" i="244" s="1"/>
  <c r="S89" i="243" a="1"/>
  <c r="S89" i="243" s="1"/>
  <c r="B93" i="244" s="1"/>
  <c r="S76" i="243" a="1"/>
  <c r="S76" i="243" s="1"/>
  <c r="B80" i="244" s="1"/>
  <c r="S73" i="243" a="1"/>
  <c r="S73" i="243" s="1"/>
  <c r="B77" i="244" s="1"/>
  <c r="S57" i="243" a="1"/>
  <c r="S57" i="243" s="1"/>
  <c r="B61" i="244" s="1"/>
  <c r="S41" i="243" a="1"/>
  <c r="S41" i="243" s="1"/>
  <c r="B45" i="244" s="1"/>
  <c r="S25" i="243" a="1"/>
  <c r="S25" i="243" s="1"/>
  <c r="B29" i="244" s="1"/>
  <c r="S104" i="243" a="1"/>
  <c r="S104" i="243" s="1"/>
  <c r="B108" i="244" s="1"/>
  <c r="S101" i="243" a="1"/>
  <c r="S101" i="243" s="1"/>
  <c r="B105" i="244" s="1"/>
  <c r="S88" i="243" a="1"/>
  <c r="S88" i="243" s="1"/>
  <c r="B92" i="244" s="1"/>
  <c r="S85" i="243" a="1"/>
  <c r="S85" i="243" s="1"/>
  <c r="B89" i="244" s="1"/>
  <c r="S72" i="243" a="1"/>
  <c r="S72" i="243" s="1"/>
  <c r="B76" i="244" s="1"/>
  <c r="S69" i="243" a="1"/>
  <c r="S69" i="243" s="1"/>
  <c r="B73" i="244" s="1"/>
  <c r="S53" i="243" a="1"/>
  <c r="S53" i="243" s="1"/>
  <c r="B57" i="244" s="1"/>
  <c r="S37" i="243" a="1"/>
  <c r="S37" i="243" s="1"/>
  <c r="B41" i="244" s="1"/>
  <c r="S21" i="243" a="1"/>
  <c r="S21" i="243" s="1"/>
  <c r="B25" i="244" s="1"/>
  <c r="S59" i="243" a="1"/>
  <c r="S59" i="243" s="1"/>
  <c r="B63" i="244" s="1"/>
  <c r="S43" i="243" a="1"/>
  <c r="S43" i="243" s="1"/>
  <c r="B47" i="244" s="1"/>
  <c r="S27" i="243" a="1"/>
  <c r="S27" i="243" s="1"/>
  <c r="B31" i="244" s="1"/>
  <c r="S100" i="243" a="1"/>
  <c r="S100" i="243" s="1"/>
  <c r="B104" i="244" s="1"/>
  <c r="S97" i="243" a="1"/>
  <c r="S97" i="243" s="1"/>
  <c r="B101" i="244" s="1"/>
  <c r="S84" i="243" a="1"/>
  <c r="S84" i="243" s="1"/>
  <c r="B88" i="244" s="1"/>
  <c r="S81" i="243" a="1"/>
  <c r="S81" i="243" s="1"/>
  <c r="B85" i="244" s="1"/>
  <c r="S68" i="243" a="1"/>
  <c r="S68" i="243" s="1"/>
  <c r="B72" i="244" s="1"/>
  <c r="S65" i="243" a="1"/>
  <c r="S65" i="243" s="1"/>
  <c r="B69" i="244" s="1"/>
  <c r="S49" i="243" a="1"/>
  <c r="S49" i="243" s="1"/>
  <c r="B53" i="244" s="1"/>
  <c r="S33" i="243" a="1"/>
  <c r="S33" i="243" s="1"/>
  <c r="B37" i="244" s="1"/>
  <c r="S17" i="243" a="1"/>
  <c r="S17" i="243" s="1"/>
  <c r="B21" i="244" s="1"/>
  <c r="S112" i="243" a="1"/>
  <c r="S112" i="243" s="1"/>
  <c r="S106" i="243" a="1"/>
  <c r="S106" i="243" s="1"/>
  <c r="B110" i="244" s="1"/>
  <c r="S103" i="243" a="1"/>
  <c r="S103" i="243" s="1"/>
  <c r="B107" i="244" s="1"/>
  <c r="S90" i="243" a="1"/>
  <c r="S90" i="243" s="1"/>
  <c r="B94" i="244" s="1"/>
  <c r="S87" i="243" a="1"/>
  <c r="S87" i="243" s="1"/>
  <c r="B91" i="244" s="1"/>
  <c r="S74" i="243" a="1"/>
  <c r="S74" i="243" s="1"/>
  <c r="B78" i="244" s="1"/>
  <c r="S71" i="243" a="1"/>
  <c r="S71" i="243" s="1"/>
  <c r="B75" i="244" s="1"/>
  <c r="S55" i="243" a="1"/>
  <c r="S55" i="243" s="1"/>
  <c r="B59" i="244" s="1"/>
  <c r="S39" i="243" a="1"/>
  <c r="S39" i="243" s="1"/>
  <c r="B43" i="244" s="1"/>
  <c r="S23" i="243" a="1"/>
  <c r="S23" i="243" s="1"/>
  <c r="B27" i="244"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S23" i="213" s="1" a="1"/>
  <c r="S23" i="213" s="1"/>
  <c r="B27" i="214" s="1"/>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9" i="210"/>
  <c r="C140" i="210"/>
  <c r="C141" i="210"/>
  <c r="C142" i="210"/>
  <c r="C143" i="210"/>
  <c r="C144" i="210"/>
  <c r="C145" i="210"/>
  <c r="C146" i="210"/>
  <c r="C147" i="210"/>
  <c r="C126" i="210"/>
  <c r="C127" i="210"/>
  <c r="C125" i="210"/>
  <c r="C118" i="210"/>
  <c r="C119" i="210"/>
  <c r="C120" i="210"/>
  <c r="C121" i="210"/>
  <c r="C122" i="210"/>
  <c r="C91" i="210"/>
  <c r="C93" i="210"/>
  <c r="C94" i="210"/>
  <c r="C95" i="210"/>
  <c r="C99" i="210"/>
  <c r="C100" i="210"/>
  <c r="C101" i="210"/>
  <c r="C102" i="210"/>
  <c r="C103" i="210"/>
  <c r="C104" i="210"/>
  <c r="C105" i="210"/>
  <c r="C106" i="210"/>
  <c r="C107" i="210"/>
  <c r="C108" i="210"/>
  <c r="C114" i="210"/>
  <c r="C116" i="210"/>
  <c r="C117" i="210"/>
  <c r="C89" i="210"/>
  <c r="C86" i="210"/>
  <c r="C87" i="210"/>
  <c r="C85" i="210"/>
  <c r="C80" i="210"/>
  <c r="C81" i="210"/>
  <c r="C82" i="210"/>
  <c r="C83" i="210"/>
  <c r="C50" i="210"/>
  <c r="C52" i="210"/>
  <c r="C54" i="210"/>
  <c r="C55" i="210"/>
  <c r="C56"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8" i="210"/>
  <c r="C19" i="210"/>
  <c r="C20" i="210"/>
  <c r="C21" i="210"/>
  <c r="C22" i="210"/>
  <c r="C23" i="210"/>
  <c r="C24" i="210"/>
  <c r="C25" i="210"/>
  <c r="C26" i="210"/>
  <c r="C27" i="210"/>
  <c r="L9" i="209"/>
  <c r="N9" i="209" s="1"/>
  <c r="L10" i="209"/>
  <c r="L11" i="209"/>
  <c r="N11" i="209" s="1"/>
  <c r="L12" i="209"/>
  <c r="N12" i="209" s="1"/>
  <c r="C53" i="210" s="1"/>
  <c r="L13" i="209"/>
  <c r="N13" i="209" s="1"/>
  <c r="L14" i="209"/>
  <c r="N14" i="209" s="1"/>
  <c r="L15" i="209"/>
  <c r="N15" i="209" s="1"/>
  <c r="L16" i="209"/>
  <c r="L17" i="209"/>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17" i="209" l="1"/>
  <c r="C58" i="210" s="1"/>
  <c r="P17" i="209"/>
  <c r="R17" i="209"/>
  <c r="N16" i="209"/>
  <c r="C57" i="210" s="1"/>
  <c r="R16" i="209"/>
  <c r="C136" i="210" s="1"/>
  <c r="P16" i="209"/>
  <c r="C16" i="210"/>
  <c r="N10" i="209"/>
  <c r="C51" i="210" s="1"/>
  <c r="R10" i="209"/>
  <c r="C130" i="210" s="1"/>
  <c r="P10" i="209"/>
  <c r="C90" i="210" s="1"/>
  <c r="N9" i="159"/>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S154" i="184" s="1" a="1"/>
  <c r="S154" i="184" s="1"/>
  <c r="B240" i="181" s="1"/>
  <c r="B39" i="184"/>
  <c r="C39" i="184"/>
  <c r="S160" i="184" s="1" a="1"/>
  <c r="S160" i="184" s="1"/>
  <c r="B246" i="181" s="1"/>
  <c r="B40" i="184"/>
  <c r="C40" i="184"/>
  <c r="S166" i="184" s="1" a="1"/>
  <c r="S166" i="184" s="1"/>
  <c r="B252" i="181" s="1"/>
  <c r="B41" i="184"/>
  <c r="C41" i="184"/>
  <c r="S172" i="184" s="1" a="1"/>
  <c r="S172" i="184" s="1"/>
  <c r="B258" i="181" s="1"/>
  <c r="B42" i="184"/>
  <c r="C42" i="184"/>
  <c r="S178" i="184" s="1" a="1"/>
  <c r="S178" i="184" s="1"/>
  <c r="B264" i="181" s="1"/>
  <c r="B43" i="184"/>
  <c r="C43" i="184"/>
  <c r="S184" i="184" s="1" a="1"/>
  <c r="S184" i="184" s="1"/>
  <c r="B270" i="181" s="1"/>
  <c r="B44" i="184"/>
  <c r="C44" i="184"/>
  <c r="S190" i="184" s="1" a="1"/>
  <c r="S190" i="184" s="1"/>
  <c r="B276" i="181" s="1"/>
  <c r="B45" i="184"/>
  <c r="C45" i="184"/>
  <c r="S196" i="184" s="1" a="1"/>
  <c r="S196" i="184" s="1"/>
  <c r="B282" i="181" s="1"/>
  <c r="B46" i="184"/>
  <c r="C46" i="184"/>
  <c r="S202" i="184" s="1" a="1"/>
  <c r="S202" i="184" s="1"/>
  <c r="B288" i="181" s="1"/>
  <c r="B47" i="184"/>
  <c r="C47" i="184"/>
  <c r="S208" i="184" s="1" a="1"/>
  <c r="S208" i="184" s="1"/>
  <c r="B294" i="181" s="1"/>
  <c r="B36" i="184"/>
  <c r="C36" i="184"/>
  <c r="S142" i="184" s="1" a="1"/>
  <c r="S142" i="184" s="1"/>
  <c r="B228" i="181" s="1"/>
  <c r="B37" i="184"/>
  <c r="C37" i="184"/>
  <c r="S148" i="184" s="1" a="1"/>
  <c r="S148" i="184" s="1"/>
  <c r="B234"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C123" i="210" l="1"/>
  <c r="C96" i="210"/>
  <c r="E6" i="253"/>
  <c r="B16" i="254" s="1"/>
  <c r="B14" i="254"/>
  <c r="B14" i="250"/>
  <c r="E6" i="249"/>
  <c r="B16" i="250" s="1"/>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S22" i="184" s="1" a="1"/>
  <c r="S22" i="184" s="1"/>
  <c r="B108" i="181" s="1"/>
  <c r="B17" i="184"/>
  <c r="C17" i="184"/>
  <c r="S28" i="184" s="1" a="1"/>
  <c r="S28" i="184" s="1"/>
  <c r="B114" i="181" s="1"/>
  <c r="B18" i="184"/>
  <c r="C18" i="184"/>
  <c r="S34" i="184" s="1" a="1"/>
  <c r="S34" i="184" s="1"/>
  <c r="B120" i="181" s="1"/>
  <c r="B19" i="184"/>
  <c r="C19" i="184"/>
  <c r="S40" i="184" s="1" a="1"/>
  <c r="S40" i="184" s="1"/>
  <c r="B126" i="181" s="1"/>
  <c r="B20" i="184"/>
  <c r="C20" i="184"/>
  <c r="S46" i="184" s="1" a="1"/>
  <c r="S46" i="184" s="1"/>
  <c r="B132" i="181" s="1"/>
  <c r="B21" i="184"/>
  <c r="C21" i="184"/>
  <c r="S52" i="184" s="1" a="1"/>
  <c r="S52" i="184" s="1"/>
  <c r="B138" i="181" s="1"/>
  <c r="B22" i="184"/>
  <c r="C22" i="184"/>
  <c r="S58" i="184" s="1" a="1"/>
  <c r="S58" i="184" s="1"/>
  <c r="B144" i="181" s="1"/>
  <c r="B23" i="184"/>
  <c r="C23" i="184"/>
  <c r="S64" i="184" s="1" a="1"/>
  <c r="S64" i="184" s="1"/>
  <c r="B150" i="181" s="1"/>
  <c r="B24" i="184"/>
  <c r="C24" i="184"/>
  <c r="S70" i="184" s="1" a="1"/>
  <c r="S70" i="184" s="1"/>
  <c r="B156" i="181" s="1"/>
  <c r="B25" i="184"/>
  <c r="C25" i="184"/>
  <c r="S76" i="184" s="1" a="1"/>
  <c r="S76" i="184" s="1"/>
  <c r="B162" i="181" s="1"/>
  <c r="B26" i="184"/>
  <c r="C26" i="184"/>
  <c r="S82" i="184" s="1" a="1"/>
  <c r="S82" i="184" s="1"/>
  <c r="B168" i="181" s="1"/>
  <c r="B27" i="184"/>
  <c r="C27" i="184"/>
  <c r="S88" i="184" s="1" a="1"/>
  <c r="S88" i="184" s="1"/>
  <c r="B174" i="181" s="1"/>
  <c r="B28" i="184"/>
  <c r="C28" i="184"/>
  <c r="S94" i="184" s="1" a="1"/>
  <c r="S94" i="184" s="1"/>
  <c r="B180" i="181" s="1"/>
  <c r="B29" i="184"/>
  <c r="C29" i="184"/>
  <c r="S100" i="184" s="1" a="1"/>
  <c r="S100" i="184" s="1"/>
  <c r="B186" i="181" s="1"/>
  <c r="B30" i="184"/>
  <c r="C30" i="184"/>
  <c r="S106" i="184" s="1" a="1"/>
  <c r="S106" i="184" s="1"/>
  <c r="B192" i="181" s="1"/>
  <c r="B31" i="184"/>
  <c r="C31" i="184"/>
  <c r="S112" i="184" s="1" a="1"/>
  <c r="S112" i="184" s="1"/>
  <c r="B198" i="181" s="1"/>
  <c r="B32" i="184"/>
  <c r="C32" i="184"/>
  <c r="S118" i="184" s="1" a="1"/>
  <c r="S118" i="184" s="1"/>
  <c r="B204" i="181" s="1"/>
  <c r="B33" i="184"/>
  <c r="C33" i="184"/>
  <c r="S124" i="184" s="1" a="1"/>
  <c r="S124" i="184" s="1"/>
  <c r="B210" i="181" s="1"/>
  <c r="B34" i="184"/>
  <c r="C34" i="184"/>
  <c r="S130" i="184" s="1" a="1"/>
  <c r="S130" i="184" s="1"/>
  <c r="B216" i="181" s="1"/>
  <c r="B35" i="184"/>
  <c r="C35" i="184"/>
  <c r="S136" i="184" s="1" a="1"/>
  <c r="S136" i="184" s="1"/>
  <c r="B222" i="181"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I17" i="213" s="1"/>
  <c r="S27" i="213" s="1" a="1"/>
  <c r="S27" i="213" s="1"/>
  <c r="B31" i="214" s="1"/>
  <c r="B19" i="213"/>
  <c r="B20" i="213"/>
  <c r="B21" i="213"/>
  <c r="B22" i="213"/>
  <c r="B23" i="213"/>
  <c r="B24" i="213"/>
  <c r="I24" i="213" s="1"/>
  <c r="S69" i="213" s="1" a="1"/>
  <c r="S69" i="213" s="1"/>
  <c r="B73" i="214" s="1"/>
  <c r="B25" i="213"/>
  <c r="I25" i="213" s="1"/>
  <c r="S75" i="213" s="1" a="1"/>
  <c r="S75" i="213" s="1"/>
  <c r="B79" i="214" s="1"/>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8" i="186" l="1"/>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S147" i="184" a="1"/>
  <c r="S147" i="184" s="1"/>
  <c r="B233" i="181" s="1"/>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S129" i="184" a="1"/>
  <c r="S129" i="184" s="1"/>
  <c r="B215"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B365" i="181" s="1"/>
  <c r="S56" i="185" a="1"/>
  <c r="S56" i="185" s="1"/>
  <c r="S54" i="185" a="1"/>
  <c r="S54" i="185" s="1"/>
  <c r="S55" i="185" a="1"/>
  <c r="S55" i="185" s="1"/>
  <c r="S70" i="185" a="1"/>
  <c r="S70" i="185" s="1"/>
  <c r="B364" i="181" s="1"/>
  <c r="S85" i="185" a="1"/>
  <c r="S85" i="185" s="1"/>
  <c r="S72" i="185" a="1"/>
  <c r="S72" i="185" s="1"/>
  <c r="B366" i="181" s="1"/>
  <c r="S73" i="185" a="1"/>
  <c r="S73" i="185" s="1"/>
  <c r="B367" i="181" s="1"/>
  <c r="E66" i="185"/>
  <c r="E78" i="185"/>
  <c r="I52" i="185"/>
  <c r="S52" i="185" s="1" a="1"/>
  <c r="S52" i="185" s="1"/>
  <c r="B349" i="181" s="1"/>
  <c r="I81" i="185"/>
  <c r="S53" i="185" a="1"/>
  <c r="S53" i="185" s="1"/>
  <c r="C8" i="212"/>
  <c r="B14" i="240"/>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51" i="184" a="1"/>
  <c r="S51" i="184" s="1"/>
  <c r="B137"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B161" i="181" s="1"/>
  <c r="S39" i="184" a="1"/>
  <c r="S39" i="184" s="1"/>
  <c r="B125" i="181" s="1"/>
  <c r="S27" i="184" a="1"/>
  <c r="S27" i="184" s="1"/>
  <c r="B113" i="181" s="1"/>
  <c r="I15" i="184"/>
  <c r="S15" i="184" s="1" a="1"/>
  <c r="S15" i="184" s="1"/>
  <c r="B101" i="181" s="1"/>
  <c r="S93" i="184" a="1"/>
  <c r="S93" i="184" s="1"/>
  <c r="B179" i="181" s="1"/>
  <c r="S69" i="184" a="1"/>
  <c r="S69" i="184" s="1"/>
  <c r="B155" i="181" s="1"/>
  <c r="S45" i="184" a="1"/>
  <c r="S45" i="184" s="1"/>
  <c r="B131" i="181" s="1"/>
  <c r="S21" i="184" a="1"/>
  <c r="S21" i="184" s="1"/>
  <c r="B107" i="181" s="1"/>
  <c r="S16" i="183" a="1"/>
  <c r="S16" i="183" s="1"/>
  <c r="S81" i="184" a="1"/>
  <c r="S81" i="184" s="1"/>
  <c r="B167" i="181" s="1"/>
  <c r="S57" i="184" a="1"/>
  <c r="S57" i="184" s="1"/>
  <c r="B143" i="181" s="1"/>
  <c r="S33" i="184" a="1"/>
  <c r="S33" i="184" s="1"/>
  <c r="B119" i="181" s="1"/>
  <c r="S87" i="184" a="1"/>
  <c r="S87" i="184" s="1"/>
  <c r="B173" i="181" s="1"/>
  <c r="S63" i="184" a="1"/>
  <c r="S63" i="184" s="1"/>
  <c r="B149"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2" i="171" s="1"/>
  <c r="P8" i="169"/>
  <c r="C123" i="171" s="1"/>
  <c r="C8" i="171"/>
  <c r="B330" i="181"/>
  <c r="C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<sst xmlns="http://schemas.openxmlformats.org/spreadsheetml/2006/main" count="7875" uniqueCount="2545">
  <si>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</si>
  <si>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</si>
  <si>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</si>
  <si>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</si>
  <si>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</si>
  <si>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</si>
  <si>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</si>
  <si>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</si>
  <si>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</si>
  <si>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</si>
  <si>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</si>
  <si>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</si>
  <si>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</si>
  <si>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</si>
  <si>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</si>
  <si>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</si>
  <si>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</si>
  <si>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</si>
  <si>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</si>
  <si>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</si>
  <si>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</si>
  <si>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</si>
  <si>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</si>
  <si>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</si>
  <si>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</si>
  <si>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</si>
  <si>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</si>
  <si>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</si>
  <si>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</si>
  <si>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</si>
  <si>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</si>
  <si>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</si>
  <si>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</si>
  <si>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</si>
  <si>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</si>
  <si>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</si>
  <si>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</si>
  <si>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</si>
  <si>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</si>
  <si>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</si>
  <si>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</si>
  <si>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</si>
  <si>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</si>
  <si>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</si>
  <si>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</si>
  <si>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</si>
  <si>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</si>
  <si>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</si>
  <si>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</si>
  <si>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</si>
  <si>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</si>
  <si>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</si>
  <si>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</si>
  <si>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</si>
  <si>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</si>
  <si>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</si>
  <si>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</si>
  <si>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</si>
  <si>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</si>
  <si>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</si>
  <si>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</si>
  <si>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</si>
  <si>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</si>
  <si>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</si>
  <si>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</si>
  <si>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</si>
  <si>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</si>
  <si>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</si>
  <si>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</si>
  <si>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</si>
  <si>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</si>
  <si>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</si>
  <si>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</si>
  <si>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</si>
  <si>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</si>
  <si>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</si>
  <si>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</si>
  <si>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</si>
  <si>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</si>
  <si>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</si>
  <si>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</si>
  <si>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</si>
  <si>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</si>
  <si>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</si>
  <si>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</si>
  <si>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</si>
  <si>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</si>
  <si>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</si>
  <si>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</si>
  <si>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</si>
  <si>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</si>
  <si>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</si>
  <si>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</si>
  <si>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</si>
  <si>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</si>
  <si>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</si>
  <si>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</si>
  <si>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</si>
  <si>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</si>
  <si>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</si>
  <si>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</si>
  <si>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</si>
  <si>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</si>
  <si>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</si>
  <si>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</si>
  <si>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</si>
  <si>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</si>
  <si>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</si>
  <si>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</si>
  <si>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</si>
  <si>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</si>
  <si>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</si>
  <si>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</si>
  <si>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</si>
  <si>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</si>
  <si>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</si>
  <si>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</si>
  <si>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</si>
  <si>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</si>
  <si>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</si>
  <si>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</si>
  <si>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</si>
  <si>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</si>
  <si>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</si>
  <si>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</si>
  <si>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</si>
  <si>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</si>
  <si>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</si>
  <si>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</si>
  <si>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</si>
  <si>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</si>
  <si>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</si>
  <si>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</si>
  <si>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</si>
  <si>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</si>
  <si>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</si>
  <si>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</si>
  <si>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</si>
  <si>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</si>
  <si>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</si>
  <si>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</si>
  <si>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</si>
  <si>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</si>
  <si>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</si>
  <si>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</si>
  <si>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</si>
  <si>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</si>
  <si>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</si>
  <si>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</si>
  <si>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</si>
  <si>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</si>
  <si>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</si>
  <si>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</si>
  <si>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</si>
  <si>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</si>
  <si>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</si>
  <si>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</si>
  <si>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</si>
  <si>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</si>
  <si>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</si>
  <si>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</si>
  <si>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</si>
  <si>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</si>
  <si>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</si>
  <si>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</si>
  <si>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</si>
  <si>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</si>
  <si>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</si>
  <si>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</si>
  <si>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</si>
  <si>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</si>
  <si>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</si>
  <si>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</si>
  <si>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</si>
  <si>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</si>
  <si>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</si>
  <si>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</si>
  <si>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</si>
  <si>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</si>
  <si>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</si>
  <si>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</si>
  <si>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</si>
  <si>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</si>
  <si>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</si>
  <si>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</si>
  <si>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</si>
  <si>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</si>
  <si>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</si>
  <si>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</si>
  <si>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</si>
  <si>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</si>
  <si>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</si>
  <si>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</si>
  <si>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</si>
  <si>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</si>
  <si>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</si>
  <si>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</si>
  <si>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</si>
  <si>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</si>
  <si>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</si>
  <si>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</si>
  <si>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</si>
  <si>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</si>
  <si>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</si>
  <si>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</si>
  <si>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</si>
  <si>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</si>
  <si>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</si>
  <si>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</si>
  <si>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</si>
  <si>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</si>
  <si>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</si>
  <si>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</si>
  <si>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</si>
  <si>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</si>
  <si>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</si>
  <si>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</si>
  <si>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</si>
  <si>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</si>
  <si>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</si>
  <si>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</si>
  <si>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</si>
  <si>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</si>
  <si>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</si>
  <si>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</si>
  <si>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</si>
  <si>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</si>
  <si>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</si>
  <si>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</si>
  <si>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</si>
  <si>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</si>
  <si>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</si>
  <si>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</si>
  <si>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</si>
  <si>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</si>
  <si>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</si>
  <si>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</si>
  <si>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</si>
  <si>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</si>
  <si>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</si>
  <si>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</si>
  <si>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</si>
  <si>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</si>
  <si>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</si>
  <si>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</si>
  <si>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</si>
  <si>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</si>
  <si>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</si>
  <si>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</si>
  <si>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</si>
  <si>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</si>
  <si>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</si>
  <si>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</si>
  <si>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</si>
  <si>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</si>
  <si>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</si>
  <si>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</si>
  <si>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</si>
  <si>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</si>
  <si>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</si>
  <si>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</si>
  <si>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</si>
  <si>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</si>
  <si>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</si>
  <si>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</si>
  <si>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</si>
  <si>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</si>
  <si>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</si>
  <si>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</si>
  <si>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</si>
  <si>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</si>
  <si>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</si>
  <si>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</si>
  <si>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</si>
  <si>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</si>
  <si>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</si>
  <si>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</si>
  <si>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</si>
  <si>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</si>
  <si>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</si>
  <si>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</si>
  <si>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</si>
  <si>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</si>
  <si>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</si>
  <si>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</si>
  <si>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</si>
  <si>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</si>
  <si>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</si>
  <si>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</si>
  <si>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</si>
  <si>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</si>
  <si>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</si>
  <si>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</si>
  <si>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</si>
  <si>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</si>
  <si>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</si>
  <si>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</si>
  <si>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</si>
  <si>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</si>
  <si>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</si>
  <si>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</si>
  <si>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</si>
  <si>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</si>
  <si>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</si>
  <si>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</si>
  <si>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</si>
  <si>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</si>
  <si>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</si>
  <si>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</si>
  <si>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</si>
  <si>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</si>
  <si>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</si>
  <si>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</si>
  <si>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</si>
  <si>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</si>
  <si>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</si>
  <si>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</si>
  <si>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</si>
  <si>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</si>
  <si>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</si>
  <si>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</si>
  <si>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</si>
  <si>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</si>
  <si>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</si>
  <si>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</si>
  <si>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</si>
  <si>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</si>
  <si>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</si>
  <si>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</si>
  <si>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</si>
  <si>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</si>
  <si>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</si>
  <si>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</si>
  <si>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</si>
  <si>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</si>
  <si>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</si>
  <si>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</si>
  <si>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</si>
  <si>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</si>
  <si>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</si>
  <si>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</si>
  <si>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</si>
  <si>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</si>
  <si>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</si>
  <si>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</si>
  <si>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</si>
  <si>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</si>
  <si>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</si>
  <si>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</si>
  <si>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</si>
  <si>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</si>
  <si>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</si>
  <si>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</si>
  <si>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</si>
  <si>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</si>
  <si>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</si>
  <si>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</si>
  <si>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</si>
  <si>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</si>
  <si>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</si>
  <si>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</si>
  <si>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</si>
  <si>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</si>
  <si>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</si>
  <si>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</si>
  <si>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</si>
  <si>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</si>
  <si>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</si>
  <si>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</si>
  <si>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</si>
  <si>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</si>
  <si>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</si>
  <si>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</si>
  <si>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</si>
  <si>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</si>
  <si>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</si>
  <si>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</si>
  <si>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</si>
  <si>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</si>
  <si>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</si>
  <si>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</si>
  <si>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</si>
  <si>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</si>
  <si>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</si>
  <si>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</si>
  <si>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</si>
  <si>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</si>
  <si>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</si>
  <si>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</si>
  <si>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</si>
  <si>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</si>
  <si>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</si>
  <si>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</si>
  <si>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</si>
  <si>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</si>
  <si>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</si>
  <si>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</si>
  <si>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</si>
  <si>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</si>
  <si>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</si>
  <si>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</si>
  <si>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</si>
  <si>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</si>
  <si>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</si>
  <si>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</si>
  <si>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</si>
  <si>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</si>
  <si>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</si>
  <si>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</si>
  <si>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</si>
  <si>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</si>
  <si>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</si>
  <si>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</si>
  <si>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</si>
  <si>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</si>
  <si>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</si>
  <si>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</si>
  <si>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</si>
  <si>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</si>
  <si>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</si>
  <si>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</si>
  <si>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</si>
  <si>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</si>
  <si>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</si>
  <si>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</si>
  <si>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</si>
  <si>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</si>
  <si>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</si>
  <si>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</si>
  <si>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</si>
  <si>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</si>
  <si>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</si>
  <si>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</si>
  <si>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</si>
  <si>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</si>
  <si>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</si>
  <si>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</si>
  <si>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</si>
  <si>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</si>
  <si>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</si>
  <si>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</si>
  <si>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</si>
  <si>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</si>
  <si>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</si>
  <si>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</si>
  <si>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</si>
  <si>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</si>
  <si>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</si>
  <si>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</si>
  <si>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</si>
  <si>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</si>
  <si>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</si>
  <si>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</si>
  <si>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</si>
  <si>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</si>
  <si>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</si>
  <si>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</si>
  <si>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</si>
  <si>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</si>
  <si>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</si>
  <si>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</si>
  <si>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</si>
  <si>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</si>
  <si>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</si>
  <si>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</si>
  <si>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</si>
  <si>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</si>
  <si>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</si>
  <si>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</si>
  <si>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</si>
  <si>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</si>
  <si>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</si>
  <si>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</si>
  <si>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</si>
  <si>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</si>
  <si>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</si>
  <si>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</si>
  <si>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</si>
  <si>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</si>
  <si>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</si>
  <si>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</si>
  <si>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</si>
  <si>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</si>
  <si>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</si>
  <si>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</si>
  <si>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</si>
  <si>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</si>
  <si>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</si>
  <si>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</si>
  <si>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</si>
  <si>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</si>
  <si>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</si>
  <si>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</si>
  <si>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</si>
  <si>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</si>
  <si>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</si>
  <si>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</si>
  <si>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</si>
  <si>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</si>
  <si>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</si>
  <si>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</si>
  <si>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</si>
  <si>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</si>
  <si>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</si>
  <si>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</si>
  <si>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</si>
  <si>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</si>
  <si>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</si>
  <si>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</si>
  <si>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</si>
  <si>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</si>
  <si>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</si>
  <si>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</si>
  <si>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</si>
  <si>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</si>
  <si>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</si>
  <si>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</si>
  <si>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</si>
  <si>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</si>
  <si>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</si>
  <si>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</si>
  <si>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</si>
  <si>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</si>
  <si>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</si>
  <si>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</si>
  <si>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</si>
  <si>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</si>
  <si>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</si>
  <si>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</si>
  <si>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</si>
  <si>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</si>
  <si>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</si>
  <si>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</si>
  <si>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</si>
  <si>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</si>
  <si>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</si>
  <si>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</si>
  <si>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</si>
  <si>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</si>
  <si>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</si>
  <si>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</si>
  <si>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</si>
  <si>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</si>
  <si>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</si>
  <si>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</si>
  <si>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</si>
  <si>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</si>
  <si>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</si>
  <si>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</si>
  <si>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</si>
  <si>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</si>
  <si>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</si>
  <si>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</si>
  <si>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</si>
  <si>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</si>
  <si>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</si>
  <si>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</si>
  <si>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</si>
  <si>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</si>
  <si>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</si>
  <si>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</si>
  <si>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</si>
  <si>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</si>
  <si>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</si>
  <si>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</si>
  <si>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</si>
  <si>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</si>
  <si>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</si>
  <si>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</si>
  <si>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</si>
  <si>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</si>
  <si>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</si>
  <si>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</si>
  <si>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</si>
  <si>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</si>
  <si>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</si>
  <si>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</si>
  <si>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</si>
  <si>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</si>
  <si>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</si>
  <si>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</si>
  <si>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</si>
  <si>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</si>
  <si>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</si>
  <si>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</si>
  <si>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</si>
  <si>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</si>
  <si>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</si>
  <si>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</si>
  <si>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</si>
  <si>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</si>
  <si>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</si>
  <si>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</si>
  <si>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</si>
  <si>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</si>
  <si>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</si>
  <si>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</si>
  <si>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</si>
  <si>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</si>
  <si>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</si>
  <si>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</si>
  <si>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</si>
  <si>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</si>
  <si>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</si>
  <si>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</si>
  <si>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</si>
  <si>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</si>
  <si>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</si>
  <si>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</si>
  <si>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</si>
  <si>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</si>
  <si>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</si>
  <si>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</si>
  <si>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</si>
  <si>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</si>
  <si>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</si>
  <si>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</si>
  <si>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</si>
  <si>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</si>
  <si>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</si>
  <si>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</si>
  <si>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</si>
  <si>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</si>
  <si>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</si>
  <si>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</si>
  <si>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</si>
  <si>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</si>
  <si>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</si>
  <si>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</si>
  <si>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</si>
  <si>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</si>
  <si>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</si>
  <si>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</si>
  <si>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</si>
  <si>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</si>
  <si>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</si>
  <si>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</si>
  <si>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</si>
  <si>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</si>
  <si>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</si>
  <si>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</si>
  <si>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</si>
  <si>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</si>
  <si>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</si>
  <si>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</si>
  <si>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</si>
  <si>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</si>
  <si>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</si>
  <si>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</si>
  <si>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</si>
  <si>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</si>
  <si>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</si>
  <si>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</si>
  <si>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</si>
  <si>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</si>
  <si>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</si>
  <si>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</si>
  <si>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</si>
  <si>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</si>
  <si>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</si>
  <si>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</si>
  <si>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</si>
  <si>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</si>
  <si>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</si>
  <si>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</si>
  <si>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</si>
  <si>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</si>
  <si>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</si>
  <si>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</si>
  <si>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</si>
  <si>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</si>
  <si>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</si>
  <si>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</si>
  <si>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</si>
  <si>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</si>
  <si>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</si>
  <si>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</si>
  <si>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</si>
  <si>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</si>
  <si>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</si>
  <si>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</si>
  <si>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</si>
  <si>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</si>
  <si>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</si>
  <si>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</si>
  <si>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</si>
  <si>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</si>
  <si>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</si>
  <si>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</si>
  <si>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</si>
  <si>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</si>
  <si>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</si>
  <si>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</si>
  <si>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</si>
  <si>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</si>
  <si>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</si>
  <si>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</si>
  <si>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</si>
  <si>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</si>
  <si>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</si>
  <si>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</si>
  <si>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</si>
  <si>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</si>
  <si>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</si>
  <si>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</si>
  <si>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</si>
  <si>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</si>
  <si>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</si>
  <si>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</si>
  <si>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</si>
  <si>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</si>
  <si>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</si>
  <si>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</si>
  <si>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</si>
  <si>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</si>
  <si>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</si>
  <si>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</si>
  <si>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</si>
  <si>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</si>
  <si>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</si>
  <si>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</si>
  <si>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</si>
  <si>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</si>
  <si>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</si>
  <si>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</si>
  <si>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</si>
  <si>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</si>
  <si>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</si>
  <si>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</si>
  <si>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</si>
  <si>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</si>
  <si>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</si>
  <si>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</si>
  <si>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</si>
  <si>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</si>
  <si>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</si>
  <si>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</si>
  <si>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</si>
  <si>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</si>
  <si>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</si>
  <si>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</si>
  <si>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</si>
  <si>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</si>
  <si>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</si>
  <si>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</si>
  <si>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</si>
  <si>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</si>
  <si>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</si>
  <si>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</si>
  <si>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</si>
  <si>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</si>
  <si>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</si>
  <si>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</si>
  <si>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</si>
  <si>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</si>
  <si>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</si>
  <si>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</si>
  <si>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</si>
  <si>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</si>
  <si>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</si>
  <si>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</si>
  <si>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</si>
  <si>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</si>
  <si>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</si>
  <si>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</si>
  <si>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</si>
  <si>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</si>
  <si>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</si>
  <si>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</si>
  <si>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</si>
  <si>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</si>
  <si>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</si>
  <si>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</si>
  <si>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</si>
  <si>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</si>
  <si>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</si>
  <si>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</si>
  <si>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</si>
  <si>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</si>
  <si>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</si>
  <si>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</si>
  <si>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</si>
  <si>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</si>
  <si>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</si>
  <si>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</si>
  <si>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</si>
  <si>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</si>
  <si>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</si>
  <si>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</si>
  <si>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</si>
  <si>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</si>
  <si>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</si>
  <si>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</si>
  <si>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</si>
  <si>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</si>
  <si>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</si>
  <si>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</si>
  <si>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</si>
  <si>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</si>
  <si>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</si>
  <si>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</si>
  <si>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</si>
  <si>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</si>
  <si>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</si>
  <si>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</si>
  <si>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</si>
  <si>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</si>
  <si>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</si>
  <si>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</si>
  <si>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</si>
  <si>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</si>
  <si>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</si>
  <si>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</si>
  <si>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</si>
  <si>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</si>
  <si>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</si>
  <si>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</si>
  <si>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</si>
  <si>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</si>
  <si>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</si>
  <si>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</si>
  <si>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</si>
  <si>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</si>
  <si>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</si>
  <si>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</si>
  <si>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</si>
  <si>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</si>
  <si>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</si>
  <si>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</si>
  <si>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</si>
  <si>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</si>
  <si>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</si>
  <si>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</si>
  <si>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</si>
  <si>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</si>
  <si>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</si>
  <si>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</si>
  <si>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</si>
  <si>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</si>
  <si>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</si>
  <si>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</si>
  <si>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</si>
  <si>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</si>
  <si>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</si>
  <si>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</si>
  <si>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</si>
  <si>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</si>
  <si>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</si>
  <si>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</si>
  <si>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</si>
  <si>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</si>
  <si>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</si>
  <si>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</si>
  <si>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</si>
  <si>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</si>
  <si>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</si>
  <si>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</si>
  <si>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</si>
  <si>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</si>
  <si>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</si>
  <si>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</si>
  <si>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</si>
  <si>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</si>
  <si>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</si>
  <si>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</si>
  <si>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</si>
  <si>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</si>
  <si>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</si>
  <si>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</si>
  <si>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</si>
  <si>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</si>
  <si>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</si>
  <si>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</si>
  <si>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</si>
  <si>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</si>
  <si>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</si>
  <si>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</si>
  <si>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</si>
  <si>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</si>
  <si>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</si>
  <si>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</si>
  <si>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</si>
  <si>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</si>
  <si>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</si>
  <si>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</si>
  <si>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</si>
  <si>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</si>
  <si>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</si>
  <si>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</si>
  <si>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</si>
  <si>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</si>
  <si>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</si>
  <si>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</si>
  <si>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</si>
  <si>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</si>
  <si>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</si>
  <si>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</si>
  <si>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</si>
  <si>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</si>
  <si>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</si>
  <si>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</si>
  <si>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</si>
  <si>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</si>
  <si>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</si>
  <si>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</si>
  <si>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</si>
  <si>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</si>
  <si>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</si>
  <si>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</si>
  <si>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</si>
  <si>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</si>
  <si>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</si>
  <si>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</si>
  <si>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</si>
  <si>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</si>
  <si>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</si>
  <si>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</si>
  <si>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</si>
  <si>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</si>
  <si>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</si>
  <si>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</si>
  <si>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</si>
  <si>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</si>
  <si>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</si>
  <si>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</si>
  <si>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</si>
  <si>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</si>
  <si>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</si>
  <si>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</si>
  <si>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</si>
  <si>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</si>
  <si>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</si>
  <si>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</si>
  <si>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</si>
  <si>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</si>
  <si>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</si>
  <si>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</si>
  <si>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</si>
  <si>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</si>
  <si>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</si>
  <si>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</si>
  <si>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</si>
  <si>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</si>
  <si>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</si>
  <si>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</si>
  <si>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</si>
  <si>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</si>
  <si>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</si>
  <si>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</si>
  <si>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</si>
  <si>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</si>
  <si>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</si>
  <si>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</si>
  <si>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</si>
  <si>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</si>
  <si>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</si>
  <si>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</si>
  <si>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</si>
  <si>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</si>
  <si>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</si>
  <si>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</si>
  <si>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</si>
  <si>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</si>
  <si>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</si>
  <si>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</si>
  <si>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</si>
  <si>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</si>
  <si>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</si>
  <si>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</si>
  <si>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</si>
  <si>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</si>
  <si>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</si>
  <si>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</si>
  <si>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</si>
  <si>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</si>
  <si>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</si>
  <si>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</si>
  <si>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</si>
  <si>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</si>
  <si>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</si>
  <si>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</si>
  <si>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</si>
  <si>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</si>
  <si>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</si>
  <si>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</si>
  <si>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</si>
  <si>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</si>
  <si>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</si>
  <si>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</si>
  <si>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</si>
  <si>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</si>
  <si>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</si>
  <si>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</si>
  <si>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</si>
  <si>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</si>
  <si>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</si>
  <si>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</si>
  <si>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</si>
  <si>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</si>
  <si>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</si>
  <si>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</si>
  <si>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</si>
  <si>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</si>
  <si>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</si>
  <si>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</si>
  <si>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</si>
  <si>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</si>
  <si>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</si>
  <si>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</si>
  <si>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</si>
  <si>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</si>
  <si>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</si>
  <si>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</si>
  <si>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</si>
  <si>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</si>
  <si>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</si>
  <si>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</si>
  <si>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</si>
  <si>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</si>
  <si>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</si>
  <si>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</si>
  <si>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</si>
  <si>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</si>
  <si>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</si>
  <si>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</si>
  <si>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</si>
  <si>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</si>
  <si>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</si>
  <si>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</si>
  <si>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</si>
  <si>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</si>
  <si>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</si>
  <si>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</si>
  <si>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</si>
  <si>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</si>
  <si>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</si>
  <si>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</si>
  <si>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</si>
  <si>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</si>
  <si>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</si>
  <si>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</si>
  <si>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</si>
  <si>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</si>
  <si>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</si>
  <si>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</si>
  <si>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</si>
  <si>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</si>
  <si>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</si>
  <si>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</si>
  <si>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</si>
  <si>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</si>
  <si>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</si>
  <si>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</si>
  <si>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</si>
  <si>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</si>
  <si>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</si>
  <si>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</si>
  <si>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</si>
  <si>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</si>
  <si>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</si>
  <si>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</si>
  <si>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</si>
  <si>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</si>
  <si>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</si>
  <si>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</si>
  <si>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</si>
  <si>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</si>
  <si>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</si>
  <si>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</si>
  <si>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</si>
  <si>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</si>
  <si>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</si>
  <si>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</si>
  <si>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</si>
  <si>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</si>
  <si>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</si>
  <si>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</si>
  <si>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</si>
  <si>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</si>
  <si>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</si>
  <si>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</si>
  <si>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</si>
  <si>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</si>
  <si>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</si>
  <si>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</si>
  <si>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</si>
  <si>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</si>
  <si>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</si>
  <si>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</si>
  <si>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</si>
  <si>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</si>
  <si>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</si>
  <si>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</si>
  <si>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</si>
  <si>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</si>
  <si>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</si>
  <si>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</si>
  <si>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</si>
  <si>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</si>
  <si>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</si>
  <si>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</si>
  <si>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</si>
  <si>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</si>
  <si>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</si>
  <si>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</si>
  <si>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</si>
  <si>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</si>
  <si>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</si>
  <si>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</si>
  <si>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</si>
  <si>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</si>
  <si>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</si>
  <si>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</si>
  <si>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</si>
  <si>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</si>
  <si>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</si>
  <si>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</si>
  <si>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</si>
  <si>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</si>
  <si>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</si>
  <si>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</si>
  <si>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</si>
  <si>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</si>
  <si>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</si>
  <si>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</si>
  <si>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</si>
  <si>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</si>
  <si>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</si>
  <si>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</si>
  <si>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</si>
  <si>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</si>
  <si>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</si>
  <si>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</si>
  <si>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</si>
  <si>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</si>
  <si>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</si>
  <si>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</si>
  <si>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</si>
  <si>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</si>
  <si>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</si>
  <si>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</si>
  <si>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</si>
  <si>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</si>
  <si>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</si>
  <si>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</si>
  <si>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</si>
  <si>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</si>
  <si>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</si>
  <si>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</si>
  <si>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</si>
  <si>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</si>
  <si>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</si>
  <si>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</si>
  <si>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</si>
  <si>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</si>
  <si>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</si>
  <si>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</si>
  <si>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</si>
  <si>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</si>
  <si>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</si>
  <si>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</si>
  <si>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</si>
  <si>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</si>
  <si>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</si>
  <si>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</si>
  <si>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</si>
  <si>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</si>
  <si>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</si>
  <si>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</si>
  <si>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</si>
  <si>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</si>
  <si>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</si>
  <si>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</si>
  <si>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</si>
  <si>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</si>
  <si>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</si>
  <si>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</si>
  <si>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</si>
  <si>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</si>
  <si>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</si>
  <si>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</si>
  <si>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</si>
  <si>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</si>
  <si>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</si>
  <si>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</si>
  <si>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</si>
  <si>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</si>
  <si>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</si>
  <si>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</si>
  <si>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</si>
  <si>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</si>
  <si>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</si>
  <si>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</si>
  <si>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</si>
  <si>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</si>
  <si>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</si>
  <si>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</si>
  <si>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</si>
  <si>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</si>
  <si>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</si>
  <si>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</si>
  <si>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</si>
  <si>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</si>
  <si>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</si>
  <si>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</si>
  <si>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</si>
  <si>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</si>
  <si>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</si>
  <si>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</si>
  <si>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</si>
  <si>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</si>
  <si>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</si>
  <si>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</si>
  <si>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</si>
  <si>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</si>
  <si>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</si>
  <si>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</si>
  <si>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</si>
  <si>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</si>
  <si>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</si>
  <si>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</si>
  <si>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</si>
  <si>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</si>
  <si>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</si>
  <si>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</si>
  <si>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</si>
  <si>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</si>
  <si>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</si>
  <si>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</si>
  <si>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</si>
  <si>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</si>
  <si>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</si>
  <si>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</si>
  <si>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</si>
  <si>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</si>
  <si>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</si>
  <si>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</si>
  <si>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</si>
  <si>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</si>
  <si>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</si>
  <si>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</si>
  <si>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</si>
  <si>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</si>
  <si>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</si>
  <si>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</si>
  <si>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</si>
  <si>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</si>
  <si>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</si>
  <si>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</si>
  <si>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</si>
  <si>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</si>
  <si>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</si>
  <si>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</si>
  <si>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</si>
  <si>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</si>
  <si>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</si>
  <si>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</si>
  <si>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</si>
  <si>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</si>
  <si>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</si>
  <si>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</si>
  <si>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</si>
  <si>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</si>
  <si>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</si>
  <si>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</si>
  <si>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</si>
  <si>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</si>
  <si>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</si>
  <si>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</si>
  <si>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</si>
  <si>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</si>
  <si>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</si>
  <si>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</si>
  <si>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</si>
  <si>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</si>
  <si>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</si>
  <si>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</si>
  <si>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</si>
  <si>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</si>
  <si>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</si>
  <si>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</si>
  <si>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</si>
  <si>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</si>
  <si>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</si>
  <si>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</si>
  <si>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</si>
  <si>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</si>
  <si>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</si>
  <si>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</si>
  <si>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</si>
  <si>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</si>
  <si>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</si>
  <si>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</si>
  <si>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</si>
  <si>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</si>
  <si>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</si>
  <si>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</si>
  <si>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</si>
  <si>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</si>
  <si>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</si>
  <si>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</si>
  <si>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</si>
  <si>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</si>
  <si>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</si>
  <si>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</si>
  <si>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</si>
  <si>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</si>
  <si>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</si>
  <si>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</si>
  <si>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</si>
  <si>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</si>
  <si>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</si>
  <si>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</si>
  <si>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</si>
  <si>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</si>
  <si>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</si>
  <si>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</si>
  <si>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</si>
  <si>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</si>
  <si>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</si>
  <si>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</si>
  <si>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</si>
  <si>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</si>
  <si>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</si>
  <si>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</si>
  <si>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</si>
  <si>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</si>
  <si>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</si>
  <si>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</si>
  <si>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</si>
  <si>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</si>
  <si>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</si>
  <si>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</si>
  <si>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</si>
  <si>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</si>
  <si>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</si>
  <si>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</si>
  <si>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</si>
  <si>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</si>
  <si>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</si>
  <si>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</si>
  <si>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</si>
  <si>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</si>
  <si>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</si>
  <si>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</si>
  <si>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</si>
  <si>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</si>
  <si>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</si>
  <si>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</si>
  <si>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</si>
  <si>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</si>
  <si>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</si>
  <si>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</si>
  <si>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</si>
  <si>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</si>
  <si>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</si>
  <si>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</si>
  <si>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</si>
  <si>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</si>
  <si>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</si>
  <si>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</si>
  <si>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</si>
  <si>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</si>
  <si>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</si>
  <si>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</si>
  <si>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</si>
  <si>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</si>
  <si>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</si>
  <si>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</si>
  <si>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</si>
  <si>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</si>
  <si>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</si>
  <si>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</si>
  <si>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</si>
  <si>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</si>
  <si>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</si>
  <si>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</si>
  <si>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</si>
  <si>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</si>
  <si>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</si>
  <si>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</si>
  <si>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</si>
  <si>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</si>
  <si>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</si>
  <si>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</si>
  <si>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</si>
  <si>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</si>
  <si>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</si>
  <si>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</si>
  <si>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</si>
  <si>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</si>
  <si>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</si>
  <si>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</si>
  <si>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</si>
  <si>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</si>
  <si>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</si>
  <si>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</si>
  <si>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</si>
  <si>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</si>
  <si>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</si>
  <si>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</si>
  <si>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</si>
  <si>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</si>
  <si>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</si>
  <si>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</si>
  <si>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</si>
  <si>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</si>
  <si>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</si>
  <si>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</si>
  <si>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</si>
  <si>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</si>
  <si>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</si>
  <si>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</si>
  <si>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</si>
  <si>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</si>
  <si>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</si>
  <si>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</si>
  <si>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</si>
  <si>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</si>
  <si>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</si>
  <si>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</si>
  <si>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</si>
  <si>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</si>
  <si>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</si>
  <si>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</si>
  <si>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</si>
  <si>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</si>
  <si>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</si>
  <si>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</si>
  <si>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</si>
  <si>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</si>
  <si>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</si>
  <si>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</si>
  <si>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</si>
  <si>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</si>
  <si>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</si>
  <si>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</si>
  <si>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</si>
  <si>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</si>
  <si>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</si>
  <si>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</si>
  <si>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</si>
  <si>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</si>
  <si>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</si>
  <si>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</si>
  <si>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</si>
  <si>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</si>
  <si>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</si>
  <si>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</si>
  <si>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</si>
  <si>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</si>
  <si>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</si>
  <si>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</si>
  <si>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</si>
  <si>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</si>
  <si>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</si>
  <si>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</si>
  <si>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</si>
  <si>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</si>
  <si>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</si>
  <si>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</si>
  <si>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</si>
  <si>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</si>
  <si>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</si>
  <si>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</si>
  <si>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</si>
  <si>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</si>
  <si>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</si>
  <si>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</si>
  <si>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</si>
  <si>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</si>
  <si>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</si>
  <si>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</si>
  <si>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</si>
  <si>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</si>
  <si>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</si>
  <si>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</si>
  <si>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</si>
  <si>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</si>
  <si>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</si>
  <si>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</si>
  <si>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</si>
  <si>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</si>
  <si>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</si>
  <si>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</si>
  <si>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</si>
  <si>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</si>
  <si>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</si>
  <si>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</si>
  <si>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</si>
  <si>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</si>
  <si>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</si>
  <si>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</si>
  <si>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</si>
  <si>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</si>
  <si>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</si>
  <si>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</si>
  <si>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</si>
  <si>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</si>
  <si>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</si>
  <si>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</si>
  <si>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</si>
  <si>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</si>
  <si>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</si>
  <si>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</si>
  <si>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</si>
  <si>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</si>
  <si>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</si>
  <si>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</si>
  <si>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</si>
  <si>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</si>
  <si>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</si>
  <si>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</si>
  <si>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</si>
  <si>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</si>
  <si>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</si>
  <si>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</si>
  <si>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</si>
  <si>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</si>
  <si>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</si>
  <si>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</si>
  <si>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</si>
  <si>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</si>
  <si>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</si>
  <si>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</si>
  <si>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</si>
  <si>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</si>
  <si>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</si>
  <si>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</si>
  <si>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</si>
  <si>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</si>
  <si>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</si>
  <si>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</si>
  <si>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</si>
  <si>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</si>
  <si>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</si>
  <si>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</si>
  <si>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</si>
  <si>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</si>
  <si>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</si>
  <si>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</si>
  <si>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</si>
  <si>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</si>
  <si>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</si>
  <si>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</si>
  <si>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</si>
  <si>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</si>
  <si>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</si>
  <si>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</si>
  <si>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</si>
  <si>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</si>
  <si>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</si>
  <si>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</si>
  <si>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</si>
  <si>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</si>
  <si>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</si>
  <si>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</si>
  <si>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</si>
  <si>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</si>
  <si>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</si>
  <si>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</si>
  <si>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</si>
  <si>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</si>
  <si>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</si>
  <si>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</si>
  <si>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</si>
  <si>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</si>
  <si>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</si>
  <si>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</si>
  <si>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</si>
  <si>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</si>
  <si>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</si>
  <si>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</si>
  <si>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</si>
  <si>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</si>
  <si>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</si>
  <si>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</si>
  <si>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</si>
  <si>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</si>
  <si>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</si>
  <si>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</si>
  <si>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</si>
  <si>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</si>
  <si>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</si>
  <si>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</si>
  <si>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</si>
  <si>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</si>
  <si>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</si>
  <si>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</si>
  <si>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</si>
  <si>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</si>
  <si>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</si>
  <si>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</si>
  <si>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</si>
  <si>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</si>
  <si>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</si>
  <si>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</si>
  <si>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</si>
  <si>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</si>
  <si>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</si>
  <si>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</si>
  <si>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</si>
  <si>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</si>
  <si>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</si>
  <si>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</si>
  <si>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</si>
  <si>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</si>
  <si>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</si>
  <si>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</si>
  <si>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</si>
  <si>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</si>
  <si>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</si>
  <si>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</si>
  <si>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</si>
  <si>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</si>
  <si>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</si>
  <si>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</si>
  <si>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</si>
  <si>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</si>
  <si>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</si>
  <si>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</si>
  <si>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</si>
  <si>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</si>
  <si>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</si>
  <si>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</si>
  <si>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</si>
  <si>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</si>
  <si>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</si>
  <si>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</si>
  <si>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</si>
  <si>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</si>
  <si>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</si>
  <si>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</si>
  <si>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</si>
  <si>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</si>
  <si>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</si>
  <si>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</si>
  <si>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</si>
  <si>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</si>
  <si>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</si>
  <si>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</si>
  <si>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</si>
  <si>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</si>
  <si>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</si>
  <si>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</si>
  <si>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</si>
  <si>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</si>
  <si>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</si>
  <si>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</si>
  <si>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</si>
  <si>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</si>
  <si>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</si>
  <si>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</si>
  <si>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</si>
  <si>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</si>
  <si>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</si>
  <si>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</si>
  <si>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</si>
  <si>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</si>
  <si>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</si>
  <si>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</si>
  <si>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</si>
  <si>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</si>
  <si>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</si>
  <si>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</si>
  <si>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</si>
  <si>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</si>
  <si>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</si>
  <si>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</si>
  <si>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</si>
  <si>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</si>
  <si>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</si>
  <si>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</si>
  <si>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</si>
  <si>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</si>
  <si>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</si>
  <si>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</si>
  <si>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</si>
  <si>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</si>
  <si>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</si>
  <si>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</si>
  <si>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</si>
  <si>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</si>
  <si>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</si>
  <si>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</si>
  <si>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</si>
  <si>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</si>
  <si>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</si>
  <si>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</si>
  <si>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</si>
  <si>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</si>
  <si>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</si>
  <si>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</si>
  <si>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</si>
  <si>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</si>
  <si>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</si>
  <si>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</si>
  <si>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</si>
  <si>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</si>
  <si>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</si>
  <si>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</si>
  <si>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</si>
  <si>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</si>
  <si>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</si>
  <si>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</si>
  <si>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</si>
  <si>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</si>
  <si>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</si>
  <si>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</si>
  <si>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</si>
  <si>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</si>
  <si>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</si>
  <si>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</si>
  <si>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</si>
  <si>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</si>
  <si>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</si>
  <si>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</si>
  <si>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</si>
  <si>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</si>
  <si>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</si>
  <si>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</si>
  <si>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</si>
  <si>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</si>
  <si>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</si>
  <si>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</si>
  <si>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</si>
  <si>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</si>
  <si>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</si>
  <si>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</si>
  <si>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</si>
  <si>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</si>
  <si>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</si>
  <si>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</si>
  <si>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</si>
  <si>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</si>
  <si>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</si>
  <si>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</si>
  <si>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</si>
  <si>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</si>
  <si>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</si>
  <si>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</si>
  <si>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</si>
  <si>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</si>
  <si>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</si>
  <si>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</si>
  <si>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</si>
  <si>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</si>
  <si>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</si>
  <si>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</si>
  <si>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</si>
  <si>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</si>
  <si>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</si>
  <si>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</si>
  <si>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</si>
  <si>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</si>
  <si>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</si>
  <si>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</si>
  <si>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</si>
  <si>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</si>
  <si>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</si>
  <si>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</si>
  <si>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</si>
  <si>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</si>
  <si>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</si>
  <si>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</si>
  <si>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</si>
  <si>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</si>
  <si>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</si>
  <si>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</si>
  <si>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</si>
  <si>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</si>
  <si>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</si>
  <si>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</si>
  <si>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</si>
  <si>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</si>
  <si>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</si>
  <si>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</si>
  <si>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</si>
  <si>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</si>
  <si>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</si>
  <si>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</si>
  <si>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</si>
  <si>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</si>
  <si>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</si>
  <si>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</si>
  <si>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</si>
  <si>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</si>
  <si>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</si>
  <si>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</si>
  <si>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</si>
  <si>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</si>
  <si>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</si>
  <si>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</si>
  <si>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</si>
  <si>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</si>
  <si>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</si>
  <si>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</si>
  <si>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</si>
  <si>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</si>
  <si>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</si>
  <si>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</si>
  <si>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</si>
  <si>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</si>
  <si>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</si>
  <si>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</si>
  <si>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</si>
  <si>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</si>
  <si>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</si>
  <si>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</si>
  <si>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</si>
  <si>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</si>
  <si>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</si>
  <si>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</si>
  <si>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</si>
  <si>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</si>
  <si>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</si>
  <si>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</si>
  <si>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</si>
  <si>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</si>
  <si>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</si>
  <si>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</si>
  <si>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</si>
  <si>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</si>
  <si>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</si>
  <si>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</si>
  <si>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</si>
  <si>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</si>
  <si>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</si>
  <si>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</si>
  <si>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</si>
  <si>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</si>
  <si>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</si>
  <si>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</si>
  <si>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</si>
  <si>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</si>
  <si>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</si>
  <si>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</si>
  <si>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</si>
  <si>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</si>
  <si>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</si>
  <si>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</si>
  <si>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</si>
  <si>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</si>
  <si>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</si>
  <si>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</si>
  <si>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</si>
  <si>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</si>
  <si>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</si>
  <si>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</si>
  <si>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</si>
  <si>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</si>
  <si>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</si>
  <si>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</si>
  <si>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</si>
  <si>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</si>
  <si>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</si>
  <si>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</si>
  <si>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</si>
  <si>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</si>
  <si>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</si>
  <si>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</si>
  <si>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</si>
  <si>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</si>
  <si>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</si>
  <si>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</si>
  <si>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</si>
  <si>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</si>
  <si>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</si>
  <si>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</si>
  <si>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</si>
  <si>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</si>
  <si>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</si>
  <si>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</si>
  <si>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</si>
  <si>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</si>
  <si>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</si>
  <si>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</si>
  <si>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</si>
  <si>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</si>
  <si>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</si>
  <si>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</si>
  <si>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</si>
  <si>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</si>
  <si>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</si>
  <si>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</si>
  <si>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</si>
  <si>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</si>
  <si>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</si>
  <si>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</si>
  <si>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</si>
  <si>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</si>
  <si>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</si>
  <si>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</si>
  <si>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</si>
  <si>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</si>
  <si>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</si>
  <si>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</si>
  <si>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</si>
  <si>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</si>
  <si>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</si>
  <si>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</si>
  <si>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</si>
  <si>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</si>
  <si>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</si>
  <si>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</si>
  <si>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</si>
  <si>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</si>
  <si>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</si>
  <si>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</si>
  <si>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</si>
  <si>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</si>
  <si>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</si>
  <si>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</si>
  <si>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</si>
  <si>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</si>
  <si>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</si>
  <si>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</si>
  <si>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</si>
  <si>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</si>
  <si>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</si>
  <si>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</si>
  <si>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</si>
  <si>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</si>
  <si>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</si>
  <si>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</si>
  <si>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</si>
  <si>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</si>
  <si>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</si>
  <si>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</si>
  <si>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</si>
  <si>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</si>
  <si>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</si>
  <si>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</si>
  <si>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</si>
  <si>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</si>
  <si>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</si>
  <si>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</si>
  <si>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</si>
  <si>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</si>
  <si>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</si>
  <si>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</si>
  <si>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</si>
  <si>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</si>
  <si>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</si>
  <si>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</si>
  <si>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</si>
  <si>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</si>
  <si>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</si>
  <si>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</si>
  <si>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</si>
  <si>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</si>
  <si>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</si>
  <si>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</si>
  <si>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</si>
  <si>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</si>
  <si>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</si>
  <si>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</si>
  <si>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</si>
  <si>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</si>
  <si>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</si>
  <si>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</si>
  <si>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</si>
  <si>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</si>
  <si>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</si>
  <si>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</si>
  <si>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</si>
  <si>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</si>
  <si>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</si>
  <si>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</si>
  <si>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</si>
  <si>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</si>
  <si>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</si>
  <si>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</si>
  <si>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</si>
  <si>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</si>
  <si>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</si>
  <si>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</si>
  <si>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</si>
  <si>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</si>
  <si>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</si>
  <si>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</si>
  <si>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</si>
  <si>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</si>
  <si>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</si>
  <si>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</si>
  <si>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</si>
  <si>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</si>
  <si>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</si>
  <si>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</si>
  <si>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</si>
  <si>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</si>
  <si>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</si>
  <si>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</si>
  <si>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</si>
  <si>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</si>
  <si>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</si>
  <si>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</si>
  <si>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</si>
  <si>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</si>
  <si>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</si>
  <si>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</si>
  <si>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</si>
  <si>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</si>
  <si>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</si>
  <si>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</si>
  <si>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</si>
  <si>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</si>
  <si>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</si>
  <si>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</si>
  <si>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</si>
  <si>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</si>
  <si>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</si>
  <si>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</si>
  <si>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</si>
  <si>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</si>
  <si>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</si>
  <si>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</si>
  <si>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</si>
  <si>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</si>
  <si>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</si>
  <si>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</si>
  <si>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</si>
  <si>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</si>
  <si>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</si>
  <si>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</si>
  <si>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</si>
  <si>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</si>
  <si>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</si>
  <si>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</si>
  <si>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</si>
  <si>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</si>
  <si>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</si>
  <si>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</si>
  <si>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</si>
  <si>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</si>
  <si>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</si>
  <si>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</si>
  <si>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</si>
  <si>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</si>
  <si>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</si>
  <si>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</si>
  <si>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</si>
  <si>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</si>
  <si>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</si>
  <si>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</si>
  <si>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</si>
  <si>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</si>
  <si>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</si>
  <si>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</si>
  <si>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</si>
  <si>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</si>
  <si>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</si>
  <si>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</si>
  <si>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</si>
  <si>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</si>
  <si>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</si>
  <si>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</si>
  <si>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</si>
  <si>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</si>
  <si>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</si>
  <si>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</si>
  <si>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</si>
  <si>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</si>
  <si>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</si>
  <si>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</si>
  <si>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</si>
  <si>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</si>
  <si>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</si>
  <si>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</si>
  <si>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</si>
  <si>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</si>
  <si>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</si>
  <si>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</si>
  <si>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</si>
  <si>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</si>
  <si>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</si>
  <si>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</si>
  <si>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</si>
  <si>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</si>
  <si>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</si>
  <si>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</si>
  <si>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</si>
  <si>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</si>
  <si>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</si>
  <si>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</si>
  <si>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</si>
  <si>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</si>
  <si>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</si>
  <si>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</si>
  <si>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</si>
  <si>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</si>
  <si>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</si>
  <si>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</si>
  <si>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</si>
  <si>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</si>
  <si>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</si>
  <si>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</si>
  <si>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</si>
  <si>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</si>
  <si>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</si>
  <si>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</si>
  <si>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</si>
  <si>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</si>
  <si>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</si>
  <si>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</si>
  <si>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</si>
  <si>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</si>
  <si>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</si>
  <si>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</si>
  <si>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</si>
  <si>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</si>
  <si>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</si>
  <si>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</si>
  <si>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</si>
  <si>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</si>
  <si>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</si>
  <si>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</si>
  <si>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</si>
  <si>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</si>
  <si>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</si>
  <si>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</si>
  <si>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</si>
  <si>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</si>
  <si>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</si>
  <si>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</si>
  <si>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</si>
  <si>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</si>
  <si>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</si>
  <si>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</si>
  <si>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</si>
  <si>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</si>
  <si>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</si>
  <si>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</si>
  <si>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</si>
  <si>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</si>
  <si>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</si>
  <si>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</si>
  <si>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</si>
  <si>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</si>
  <si>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</si>
  <si>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</si>
  <si>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</si>
  <si>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</si>
  <si>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</si>
  <si>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</si>
  <si>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</si>
  <si>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</si>
  <si>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</si>
  <si>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</si>
  <si>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</si>
  <si>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</si>
  <si>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</si>
  <si>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</si>
  <si>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</si>
  <si>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</si>
  <si>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</si>
  <si>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</si>
  <si>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</si>
  <si>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</si>
  <si>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</si>
  <si>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</si>
  <si>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</si>
  <si>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</si>
  <si>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</si>
  <si>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</si>
  <si>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</si>
  <si>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</si>
  <si>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</si>
  <si>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</si>
  <si>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</si>
  <si>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</si>
  <si>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</si>
  <si>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</si>
  <si>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</si>
  <si>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</si>
  <si>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</si>
  <si>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</si>
  <si>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</si>
  <si>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</si>
  <si>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</si>
  <si>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</si>
  <si>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</si>
  <si>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</si>
  <si>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</si>
  <si>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</si>
  <si>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</si>
  <si>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</si>
  <si>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</si>
  <si>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</si>
  <si>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</si>
  <si>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</si>
  <si>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</si>
  <si>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</si>
  <si>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</si>
  <si>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</si>
  <si>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</si>
  <si>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</si>
  <si>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</si>
  <si>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</si>
  <si>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</si>
  <si>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</si>
  <si>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</si>
  <si>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</si>
  <si>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</si>
  <si>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</si>
  <si>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</si>
  <si>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</si>
  <si>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</si>
  <si>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</si>
  <si>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</si>
  <si>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</si>
  <si>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</si>
  <si>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</si>
  <si>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</si>
  <si>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</si>
  <si>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</si>
  <si>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</si>
  <si>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</si>
  <si>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</si>
  <si>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</si>
  <si>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</si>
  <si>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</si>
  <si>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</si>
  <si>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</si>
  <si>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</si>
  <si>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</si>
  <si>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</si>
  <si>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</si>
  <si>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</si>
  <si>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</si>
  <si>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</si>
  <si>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</si>
  <si>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</si>
  <si>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</si>
  <si>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</si>
  <si>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</si>
  <si>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</si>
  <si>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</si>
  <si>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</si>
  <si>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</si>
  <si>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</si>
  <si>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</si>
  <si>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</si>
  <si>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</si>
  <si>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</si>
  <si>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</si>
  <si>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</si>
  <si>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</si>
  <si>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</si>
  <si>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</si>
  <si>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</si>
  <si>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</si>
  <si>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</si>
  <si>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</si>
  <si>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</si>
  <si>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</si>
  <si>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</si>
  <si>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</si>
  <si>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</si>
  <si>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</si>
  <si>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</si>
  <si>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</si>
  <si>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</si>
  <si>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</si>
  <si>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</si>
  <si>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</si>
  <si>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</si>
  <si>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</si>
  <si>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</si>
  <si>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</si>
  <si>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</si>
  <si>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</si>
  <si>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</si>
  <si>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</si>
  <si>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</si>
  <si>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</si>
  <si>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</si>
  <si>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</si>
  <si>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</si>
  <si>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</si>
  <si>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</si>
  <si>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</si>
  <si>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</si>
  <si>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</si>
  <si>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</si>
  <si>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</si>
  <si>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</si>
  <si>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</si>
  <si>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</si>
  <si>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</si>
  <si>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</si>
  <si>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</si>
  <si>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</si>
  <si>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</si>
  <si>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</si>
  <si>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</si>
  <si>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</si>
  <si>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</si>
  <si>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</si>
  <si>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</si>
  <si>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</si>
  <si>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</si>
  <si>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</si>
  <si>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</si>
  <si>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</si>
  <si>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</si>
  <si>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</si>
  <si>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</si>
  <si>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</si>
  <si>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</si>
  <si>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</si>
  <si>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</si>
  <si>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</si>
  <si>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</si>
  <si>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</si>
  <si>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</si>
  <si>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</si>
  <si>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</si>
  <si>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</si>
  <si>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</si>
  <si>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</si>
  <si>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</si>
  <si>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</si>
  <si>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</si>
  <si>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</si>
  <si>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</si>
  <si>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</si>
  <si>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</si>
  <si>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</si>
  <si>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</si>
  <si>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</si>
  <si>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</si>
  <si>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</si>
  <si>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</si>
  <si>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</si>
  <si>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</si>
  <si>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</si>
  <si>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</si>
  <si>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</si>
  <si>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</si>
  <si>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</si>
  <si>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</si>
  <si>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</si>
  <si>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</si>
  <si>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</si>
  <si>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</si>
  <si>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</si>
  <si>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</si>
  <si>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</si>
  <si>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</si>
  <si>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</si>
  <si>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</si>
  <si>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</si>
  <si>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</si>
  <si>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</si>
  <si>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</si>
  <si>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</si>
  <si>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</si>
  <si>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</si>
  <si>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</si>
  <si>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</si>
  <si>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</si>
  <si>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</si>
  <si>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</si>
  <si>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</si>
  <si>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</si>
  <si>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</si>
  <si>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</si>
  <si>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</si>
  <si>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</si>
  <si>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</si>
  <si>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</si>
  <si>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</si>
  <si>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</si>
  <si>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</si>
  <si>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</si>
  <si>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</si>
  <si>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</si>
  <si>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</si>
  <si>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</si>
  <si>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</si>
  <si>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</si>
  <si>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</si>
  <si>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</si>
  <si>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</si>
  <si>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</si>
  <si>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</si>
  <si>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</si>
  <si>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</si>
  <si>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</si>
  <si>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</si>
  <si>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</si>
  <si>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</si>
  <si>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</si>
  <si>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</si>
  <si>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</si>
  <si>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</si>
  <si>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</si>
  <si>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</si>
  <si>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</si>
  <si>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</si>
  <si>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</si>
  <si>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</si>
  <si>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</si>
  <si>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</si>
  <si>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</si>
  <si>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</si>
  <si>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</si>
  <si>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</si>
  <si>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</si>
  <si>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</si>
  <si>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</si>
  <si>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</si>
  <si>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</si>
  <si>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</si>
  <si>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</si>
  <si>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</si>
  <si>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</si>
  <si>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</si>
  <si>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</si>
  <si>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</si>
  <si>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</si>
  <si>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</si>
  <si>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</si>
  <si>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</si>
  <si>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</si>
  <si>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</si>
  <si>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</si>
  <si>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</si>
  <si>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</si>
  <si>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</si>
  <si>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</si>
  <si>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</si>
  <si>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</si>
  <si>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</si>
  <si>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</si>
  <si>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</si>
  <si>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</si>
  <si>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</si>
  <si>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</si>
  <si>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</si>
  <si>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</si>
  <si>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</si>
  <si>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</si>
  <si>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</si>
  <si>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</si>
  <si>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</si>
  <si>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</si>
  <si>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</si>
  <si>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</si>
  <si>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</si>
  <si>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</si>
  <si>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</si>
  <si>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</si>
  <si>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</si>
  <si>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</si>
  <si>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</si>
  <si>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</si>
  <si>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</si>
  <si>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</si>
  <si>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</si>
  <si>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</si>
  <si>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</si>
  <si>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</si>
  <si>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</si>
  <si>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</si>
  <si>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</si>
  <si>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</si>
  <si>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</si>
  <si>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</si>
  <si>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</si>
  <si>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</si>
  <si>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</si>
  <si>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</si>
  <si>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</si>
  <si>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</si>
  <si>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</si>
  <si>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</si>
  <si>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</si>
  <si>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</si>
  <si>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</si>
  <si>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</si>
  <si>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</si>
  <si>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</si>
  <si>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</si>
  <si>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</si>
  <si>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</si>
  <si>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</si>
  <si>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</si>
  <si>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</si>
  <si>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</si>
  <si>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</si>
  <si>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</si>
  <si>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</si>
  <si>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</si>
  <si>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</si>
  <si>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</si>
  <si>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</si>
  <si>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</si>
  <si>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</si>
  <si>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</si>
  <si>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</si>
  <si>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</si>
  <si>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</si>
  <si>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</si>
  <si>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</si>
  <si>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</si>
  <si>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</si>
  <si>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</si>
  <si>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</si>
  <si>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</si>
  <si>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</si>
  <si>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</si>
  <si>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</si>
  <si>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</si>
  <si>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</si>
  <si>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</si>
  <si>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</si>
  <si>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</si>
  <si>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</si>
  <si>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</si>
  <si>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</si>
  <si>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</si>
  <si>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</si>
  <si>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</si>
  <si>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</si>
  <si>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</si>
  <si>
    <t>Followup2FHIR</t>
  </si>
  <si>
    <t>If this exists with  code = $athena#35225724 Metastasis to soft tissues</t>
  </si>
  <si>
    <t>If this exists with  code =$athena#36769243 Distant spread to lymph node</t>
  </si>
  <si>
    <t>If this exists with  code =$athena#36770283  Metastasis to lung</t>
  </si>
  <si>
    <t>to be checked.
True if code = $athena#4019656 'Isolated limb perfusion'</t>
  </si>
  <si>
    <t>to be checked.
True if code is a $athena#4045162 'Reconstruction procedure'</t>
  </si>
  <si>
    <t>Surgery2FHIR</t>
  </si>
  <si>
    <t>AdverseEvent2FHIR</t>
  </si>
  <si>
    <t>adverseEvent2FHIR</t>
  </si>
  <si>
    <t>Height/weight (BMI)</t>
  </si>
  <si>
    <t>extension:ProcedureCategoryR5/type.valueCodeableConcept</t>
  </si>
  <si>
    <t>extension:ProcedureCategoryR5/intent.valueCodeableConcept</t>
  </si>
  <si>
    <t>specimenMitoticCount</t>
  </si>
  <si>
    <t>specimenGradingOnlyInUntreatedTumours</t>
  </si>
  <si>
    <t>extension:procedure-method.valueCodeableConcept</t>
  </si>
  <si>
    <t>extension:supportingInfoR5</t>
  </si>
  <si>
    <t>Is the tumor rupture a supporting info or a complication ?
IN the secodn case the supportingInfo refers an Observation conforming to the XYZ profile, where observation.code is = XXX
add map group including the target profile</t>
  </si>
  <si>
    <t>Check how this differs from the same info in Cancer Episode.
The supportingInfo refers an Observation conforming to the ObservationSimpleResult profile, where observation.code is = $athena#4227243 'Number of mitoses per 10 high power fields'
Add a map to the target profile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</si>
</sst>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1.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4.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0.bin"/><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2.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7.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8.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40.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2.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5.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6.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7.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9.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50.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1.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2.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3.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4.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5.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6.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7.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topLeftCell="C13" zoomScale="115" zoomScaleNormal="115" workbookViewId="0">
      <selection activeCell="C17" sqref="C17"/>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2055</v>
      </c>
      <c r="J7" s="118" t="s">
        <v>2056</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29.5" x14ac:dyDescent="0.75">
      <c r="A10" s="152">
        <v>2</v>
      </c>
      <c r="B10" s="11" t="s">
        <v>2395</v>
      </c>
      <c r="C10" s="12" t="s">
        <v>2393</v>
      </c>
      <c r="D10" s="12" t="s">
        <v>2394</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1966</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59"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29.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1967</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29.5" x14ac:dyDescent="0.75">
      <c r="A16" s="11">
        <v>9</v>
      </c>
      <c r="B16" s="11" t="s">
        <v>1919</v>
      </c>
      <c r="C16" s="11" t="s">
        <v>2536</v>
      </c>
      <c r="D16" s="11" t="s">
        <v>1920</v>
      </c>
      <c r="E16" s="11">
        <v>0</v>
      </c>
      <c r="F16" s="11">
        <v>1</v>
      </c>
      <c r="G16" s="67" t="s">
        <v>1971</v>
      </c>
      <c r="H16" s="119"/>
      <c r="I16" s="12" t="b">
        <v>0</v>
      </c>
      <c r="J16" s="12" t="b">
        <v>1</v>
      </c>
      <c r="K16" s="25"/>
      <c r="L16" s="12" t="str">
        <f t="shared" si="7"/>
        <v>* bMI 0..1 Quantity ##34#Height/weight (BMI)##34#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1921</v>
      </c>
      <c r="C17" s="11" t="s">
        <v>1922</v>
      </c>
      <c r="D17" s="11" t="s">
        <v>1923</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2061</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59"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1926</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1927</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59" x14ac:dyDescent="0.75">
      <c r="A22" s="11">
        <v>15</v>
      </c>
      <c r="B22" s="68" t="s">
        <v>1509</v>
      </c>
      <c r="C22" s="12" t="s">
        <v>1439</v>
      </c>
      <c r="D22" s="67" t="s">
        <v>1928</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29.5" x14ac:dyDescent="0.75">
      <c r="A23" s="11">
        <v>16</v>
      </c>
      <c r="B23" s="11" t="s">
        <v>1500</v>
      </c>
      <c r="C23" s="12" t="s">
        <v>1440</v>
      </c>
      <c r="D23" s="67" t="s">
        <v>1929</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1930</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1931</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29.5" x14ac:dyDescent="0.75">
      <c r="A26" s="11">
        <v>19</v>
      </c>
      <c r="B26" s="11" t="s">
        <v>1512</v>
      </c>
      <c r="C26" s="12" t="s">
        <v>1443</v>
      </c>
      <c r="D26" s="67" t="s">
        <v>1932</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29.5" x14ac:dyDescent="0.75">
      <c r="A27" s="11">
        <v>20</v>
      </c>
      <c r="B27" s="11" t="s">
        <v>1504</v>
      </c>
      <c r="C27" s="12" t="s">
        <v>1444</v>
      </c>
      <c r="D27" s="67" t="s">
        <v>1933</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1934</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1935</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1936</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29.5" x14ac:dyDescent="0.75">
      <c r="A31" s="11">
        <v>24</v>
      </c>
      <c r="B31" s="11" t="s">
        <v>1498</v>
      </c>
      <c r="C31" s="12" t="s">
        <v>1448</v>
      </c>
      <c r="D31" s="67" t="s">
        <v>1937</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1938</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1939</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1940</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29.5" x14ac:dyDescent="0.75">
      <c r="A35" s="11">
        <v>28</v>
      </c>
      <c r="B35" s="11" t="s">
        <v>1499</v>
      </c>
      <c r="C35" s="12" t="s">
        <v>1452</v>
      </c>
      <c r="D35" s="67" t="s">
        <v>1941</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29.5" x14ac:dyDescent="0.75">
      <c r="A36" s="11">
        <v>29</v>
      </c>
      <c r="B36" s="68" t="s">
        <v>1924</v>
      </c>
      <c r="C36" s="12" t="s">
        <v>1942</v>
      </c>
      <c r="D36" s="67" t="s">
        <v>1943</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29.5" x14ac:dyDescent="0.75">
      <c r="A37" s="11">
        <v>30</v>
      </c>
      <c r="B37" s="68" t="s">
        <v>1925</v>
      </c>
      <c r="C37" s="12" t="s">
        <v>1944</v>
      </c>
      <c r="D37" s="67" t="s">
        <v>1945</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29.5" x14ac:dyDescent="0.75">
      <c r="A38" s="11">
        <v>31</v>
      </c>
      <c r="B38" s="11" t="s">
        <v>1515</v>
      </c>
      <c r="C38" s="12" t="s">
        <v>1453</v>
      </c>
      <c r="D38" s="67" t="s">
        <v>1946</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2401</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2402</v>
      </c>
      <c r="C40" s="12" t="s">
        <v>2399</v>
      </c>
      <c r="D40" s="12" t="s">
        <v>2400</v>
      </c>
      <c r="E40" s="11">
        <v>0</v>
      </c>
      <c r="F40" s="11">
        <v>1</v>
      </c>
      <c r="G40" s="67" t="s">
        <v>1465</v>
      </c>
      <c r="H40" s="119" t="s">
        <v>1968</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5" x14ac:dyDescent="0.75">
      <c r="A41" s="11">
        <v>33</v>
      </c>
      <c r="B41" s="66" t="s">
        <v>1524</v>
      </c>
      <c r="C41" s="12" t="s">
        <v>38</v>
      </c>
      <c r="D41" s="12" t="s">
        <v>38</v>
      </c>
      <c r="E41" s="11">
        <v>0</v>
      </c>
      <c r="F41" s="11">
        <v>1</v>
      </c>
      <c r="G41" s="67" t="s">
        <v>1382</v>
      </c>
      <c r="H41" s="119" t="s">
        <v>2398</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2396</v>
      </c>
      <c r="C42" s="12" t="s">
        <v>2397</v>
      </c>
      <c r="D42" s="12" t="s">
        <v>38</v>
      </c>
      <c r="E42" s="11">
        <v>0</v>
      </c>
      <c r="F42" s="11">
        <v>1</v>
      </c>
      <c r="G42" s="67" t="s">
        <v>1465</v>
      </c>
      <c r="H42" s="119" t="s">
        <v>1969</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1947</v>
      </c>
      <c r="C43" s="11" t="s">
        <v>2431</v>
      </c>
      <c r="D43" s="12" t="s">
        <v>2060</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2062</v>
      </c>
      <c r="C44" s="11" t="s">
        <v>1948</v>
      </c>
      <c r="D44" s="11" t="s">
        <v>1948</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2063</v>
      </c>
      <c r="C45" s="11" t="s">
        <v>1949</v>
      </c>
      <c r="D45" s="11" t="s">
        <v>1949</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2064</v>
      </c>
      <c r="C46" s="11" t="s">
        <v>1950</v>
      </c>
      <c r="D46" s="11" t="s">
        <v>1950</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2065</v>
      </c>
      <c r="C47" s="11" t="s">
        <v>1951</v>
      </c>
      <c r="D47" s="11" t="s">
        <v>1951</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2066</v>
      </c>
      <c r="C48" s="11" t="s">
        <v>1952</v>
      </c>
      <c r="D48" s="11" t="s">
        <v>1952</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2067</v>
      </c>
      <c r="C49" s="11" t="s">
        <v>1953</v>
      </c>
      <c r="D49" s="11" t="s">
        <v>1965</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2068</v>
      </c>
      <c r="C50" s="11" t="s">
        <v>1954</v>
      </c>
      <c r="D50" s="11" t="s">
        <v>1954</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2069</v>
      </c>
      <c r="C51" s="11" t="s">
        <v>1955</v>
      </c>
      <c r="D51" s="11" t="s">
        <v>1955</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2070</v>
      </c>
      <c r="C52" s="11" t="s">
        <v>1956</v>
      </c>
      <c r="D52" s="11" t="s">
        <v>1956</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2071</v>
      </c>
      <c r="C53" s="11" t="s">
        <v>1957</v>
      </c>
      <c r="D53" s="11" t="s">
        <v>1957</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2072</v>
      </c>
      <c r="C54" s="11" t="s">
        <v>2432</v>
      </c>
      <c r="D54" s="11" t="s">
        <v>2432</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1958</v>
      </c>
      <c r="C55" s="11" t="s">
        <v>1959</v>
      </c>
      <c r="D55" s="11" t="s">
        <v>1959</v>
      </c>
      <c r="E55" s="11">
        <v>1</v>
      </c>
      <c r="F55" s="11">
        <v>1</v>
      </c>
      <c r="G55" s="11" t="s">
        <v>1465</v>
      </c>
      <c r="H55" s="119" t="s">
        <v>2507</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1960</v>
      </c>
      <c r="C56" s="11" t="s">
        <v>1961</v>
      </c>
      <c r="D56" s="11" t="s">
        <v>1961</v>
      </c>
      <c r="E56" s="11">
        <v>1</v>
      </c>
      <c r="F56" s="11">
        <v>1</v>
      </c>
      <c r="G56" s="11" t="s">
        <v>1465</v>
      </c>
      <c r="H56" s="119" t="s">
        <v>2506</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B1" zoomScale="85" zoomScaleNormal="85" workbookViewId="0">
      <selection activeCell="P15" sqref="P15:T46"/>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2059</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2508</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2403</v>
      </c>
      <c r="E17" s="11"/>
      <c r="F17" s="49" t="s">
        <v>1315</v>
      </c>
      <c r="G17" s="49" t="s">
        <v>2404</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D1" workbookViewId="0">
      <selection activeCell="P15" sqref="P15:S16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5"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zoomScale="55" zoomScaleNormal="55" workbookViewId="0">
      <selection activeCell="D37" sqref="D3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1970</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Subject!B23</f>
        <v>comorbidity.dementia</v>
      </c>
      <c r="C20" s="11" t="str">
        <f>Subject!C23</f>
        <v>Dementia</v>
      </c>
      <c r="D20" s="12" t="s">
        <v>1540</v>
      </c>
      <c r="E20" s="11"/>
      <c r="F20" s="49" t="s">
        <v>1315</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c r="E36" s="12"/>
      <c r="F36" s="49" t="s">
        <v>1315</v>
      </c>
      <c r="G36" s="77" t="s">
        <v>1970</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#Subject.comorbidity.diabetesWithoutComplications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#Subject.comorbidity.solidTumorNonMetastatic</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27" zoomScale="85" zoomScaleNormal="85" workbookViewId="0">
      <selection activeCell="E92" sqref="E92"/>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2405</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2249</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2405</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1973</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2248</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1974</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Height/weight (BMI)</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2509</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2510</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2247</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2246</v>
      </c>
      <c r="E106" s="12"/>
      <c r="F106" s="49" t="s">
        <v>1316</v>
      </c>
      <c r="G106" s="134" t="s">
        <v>2245</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87" sqref="B387:B394"/>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x14ac:dyDescent="0.75">
      <c r="B364" s="12" t="str">
        <f>IF('Subject-ConceptMap-5-x'!S70=0,"//---END",'Subject-ConceptMap-5-x'!S70)</f>
        <v>* group[=].element[=].display = ##34#Height/weight (BMI)##34#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1898</v>
      </c>
      <c r="L4" s="16" t="str">
        <f>CONCATENATE("Logical: ",B4)</f>
        <v>Logical: HospitalPatientRecordsI4rc</v>
      </c>
    </row>
    <row r="5" spans="1:18" ht="15.5" thickBot="1" x14ac:dyDescent="0.9">
      <c r="A5" s="14" t="s">
        <v>16</v>
      </c>
      <c r="B5" s="30" t="s">
        <v>1823</v>
      </c>
      <c r="L5" s="16" t="str">
        <f>CONCATENATE("Id: ",B5)</f>
        <v>Id: HospitalPatientRecords</v>
      </c>
    </row>
    <row r="6" spans="1:18" ht="15.5" thickBot="1" x14ac:dyDescent="0.9">
      <c r="A6" s="14" t="s">
        <v>10</v>
      </c>
      <c r="B6" s="30" t="s">
        <v>1824</v>
      </c>
      <c r="L6" s="17" t="str">
        <f>CONCATENATE("Title: ##34#",B6,"##34#")</f>
        <v>Title: ##34#Hospital Patient Records##34#</v>
      </c>
    </row>
    <row r="7" spans="1:18" x14ac:dyDescent="0.75">
      <c r="A7" s="26" t="s">
        <v>2</v>
      </c>
      <c r="B7" s="95" t="s">
        <v>1824</v>
      </c>
      <c r="C7" s="9" t="s">
        <v>3</v>
      </c>
      <c r="D7" s="1" t="s">
        <v>4</v>
      </c>
      <c r="E7" s="3" t="s">
        <v>5</v>
      </c>
      <c r="F7" s="3" t="s">
        <v>6</v>
      </c>
      <c r="G7" s="3" t="s">
        <v>7</v>
      </c>
      <c r="H7" s="64" t="s">
        <v>1383</v>
      </c>
      <c r="I7" s="118" t="s">
        <v>2055</v>
      </c>
      <c r="J7" s="118" t="s">
        <v>2056</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1813</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1814</v>
      </c>
      <c r="C9" s="11" t="s">
        <v>1815</v>
      </c>
      <c r="D9" s="11" t="s">
        <v>1816</v>
      </c>
      <c r="E9" s="11">
        <v>1</v>
      </c>
      <c r="F9" s="11">
        <v>1</v>
      </c>
      <c r="G9" s="73" t="s">
        <v>1</v>
      </c>
      <c r="H9" s="11" t="s">
        <v>1817</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1822</v>
      </c>
      <c r="C10" s="11" t="s">
        <v>1811</v>
      </c>
      <c r="D10" s="11" t="s">
        <v>1812</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1818</v>
      </c>
      <c r="C11" s="11" t="s">
        <v>1819</v>
      </c>
      <c r="D11" s="11" t="s">
        <v>1820</v>
      </c>
      <c r="E11" s="11">
        <v>1</v>
      </c>
      <c r="F11" s="11">
        <v>1</v>
      </c>
      <c r="G11" s="11" t="s">
        <v>42</v>
      </c>
      <c r="H11" s="11" t="s">
        <v>1821</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1825</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1907</v>
      </c>
      <c r="D3" s="47" t="s">
        <v>1470</v>
      </c>
      <c r="E3" s="71" t="str">
        <f>$C$1&amp;B14</f>
        <v>http://hl7.eu/fhir/ig/idea4rc/StructureDefinition/HospitalPatientRecords</v>
      </c>
    </row>
    <row r="4" spans="1:19" x14ac:dyDescent="0.75">
      <c r="B4" s="47" t="s">
        <v>16</v>
      </c>
      <c r="C4" s="28" t="s">
        <v>1907</v>
      </c>
      <c r="D4" s="47" t="s">
        <v>1471</v>
      </c>
      <c r="E4" s="156" t="s">
        <v>1910</v>
      </c>
      <c r="F4" s="157"/>
      <c r="G4" s="157"/>
    </row>
    <row r="5" spans="1:19" x14ac:dyDescent="0.75">
      <c r="B5" s="47" t="s">
        <v>10</v>
      </c>
      <c r="C5" s="7" t="s">
        <v>1908</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1908</v>
      </c>
      <c r="D8" s="47"/>
      <c r="E8" s="7"/>
      <c r="I8" s="12" t="s">
        <v>1288</v>
      </c>
      <c r="J8" s="12" t="s">
        <v>1289</v>
      </c>
      <c r="K8" s="12" t="s">
        <v>1290</v>
      </c>
      <c r="L8" s="12" t="s">
        <v>1291</v>
      </c>
      <c r="M8" s="11" t="s">
        <v>1292</v>
      </c>
      <c r="P8" s="34" t="s">
        <v>1327</v>
      </c>
      <c r="Q8" s="34">
        <v>6</v>
      </c>
    </row>
    <row r="9" spans="1:19" ht="30.25" thickBot="1" x14ac:dyDescent="0.9">
      <c r="B9" s="47" t="s">
        <v>1475</v>
      </c>
      <c r="C9" s="12" t="s">
        <v>1909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1911</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1912</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1913</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1914</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1902</v>
      </c>
      <c r="L4" s="16" t="str">
        <f>CONCATENATE("Logical: ",B4)</f>
        <v>Logical: PatientFollowUpI4rc</v>
      </c>
    </row>
    <row r="5" spans="1:18" ht="15.5" thickBot="1" x14ac:dyDescent="0.9">
      <c r="A5" s="14" t="s">
        <v>16</v>
      </c>
      <c r="B5" s="30" t="s">
        <v>1842</v>
      </c>
      <c r="L5" s="16" t="str">
        <f>CONCATENATE("Id: ",B5)</f>
        <v>Id: PatientFollowUp</v>
      </c>
    </row>
    <row r="6" spans="1:18" ht="15.5" thickBot="1" x14ac:dyDescent="0.9">
      <c r="A6" s="14" t="s">
        <v>10</v>
      </c>
      <c r="B6" s="30" t="s">
        <v>1843</v>
      </c>
      <c r="L6" s="17" t="str">
        <f>CONCATENATE("Title: ##34#",B6,"##34#")</f>
        <v>Title: ##34#Patient Follow Up##34#</v>
      </c>
    </row>
    <row r="7" spans="1:18" x14ac:dyDescent="0.75">
      <c r="A7" s="26" t="s">
        <v>2</v>
      </c>
      <c r="B7" s="30" t="s">
        <v>1843</v>
      </c>
      <c r="C7" s="9" t="s">
        <v>3</v>
      </c>
      <c r="D7" s="1" t="s">
        <v>4</v>
      </c>
      <c r="E7" s="3" t="s">
        <v>5</v>
      </c>
      <c r="F7" s="3" t="s">
        <v>6</v>
      </c>
      <c r="G7" s="3" t="s">
        <v>7</v>
      </c>
      <c r="H7" s="64" t="s">
        <v>1383</v>
      </c>
      <c r="I7" s="118" t="s">
        <v>2055</v>
      </c>
      <c r="J7" s="118" t="s">
        <v>2056</v>
      </c>
      <c r="L7" s="17" t="str">
        <f>CONCATENATE("Description: "," ##334#",B7,"##334#",)</f>
        <v>Description:  ##334#Patient Follow Up##334#</v>
      </c>
    </row>
    <row r="8" spans="1:18" ht="29.5" x14ac:dyDescent="0.75">
      <c r="A8" s="59">
        <v>0</v>
      </c>
      <c r="B8" s="11" t="s">
        <v>1484</v>
      </c>
      <c r="C8" s="11" t="s">
        <v>14</v>
      </c>
      <c r="D8" s="11" t="s">
        <v>1826</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1827</v>
      </c>
      <c r="C9" s="11" t="s">
        <v>1828</v>
      </c>
      <c r="D9" s="11" t="s">
        <v>1829</v>
      </c>
      <c r="E9" s="11">
        <v>1</v>
      </c>
      <c r="F9" s="11">
        <v>1</v>
      </c>
      <c r="G9" s="73" t="s">
        <v>1465</v>
      </c>
      <c r="H9" s="149" t="s">
        <v>2381</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1830</v>
      </c>
      <c r="C10" s="11" t="s">
        <v>1831</v>
      </c>
      <c r="D10" s="11" t="s">
        <v>1832</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1833</v>
      </c>
      <c r="C11" s="11" t="s">
        <v>1834</v>
      </c>
      <c r="D11" s="11" t="s">
        <v>1835</v>
      </c>
      <c r="E11" s="11">
        <v>1</v>
      </c>
      <c r="F11" s="11">
        <v>1</v>
      </c>
      <c r="G11" s="11" t="s">
        <v>1465</v>
      </c>
      <c r="H11" s="11" t="s">
        <v>2382</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1836</v>
      </c>
      <c r="C12" s="11" t="s">
        <v>1837</v>
      </c>
      <c r="D12" s="11" t="s">
        <v>1838</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1839</v>
      </c>
      <c r="C13" s="11" t="s">
        <v>1840</v>
      </c>
      <c r="D13" s="11" t="s">
        <v>1841</v>
      </c>
      <c r="E13" s="11">
        <v>1</v>
      </c>
      <c r="F13" s="11">
        <v>1</v>
      </c>
      <c r="G13" s="11" t="s">
        <v>1465</v>
      </c>
      <c r="H13" s="12" t="s">
        <v>2269</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1962</v>
      </c>
      <c r="C14" s="6" t="s">
        <v>1963</v>
      </c>
      <c r="D14" s="6" t="s">
        <v>1964</v>
      </c>
      <c r="E14" s="11">
        <v>1</v>
      </c>
      <c r="F14" s="11">
        <v>1</v>
      </c>
      <c r="G14" s="11" t="s">
        <v>1972</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1844</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C4" sqref="C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2527</v>
      </c>
      <c r="D3" s="47" t="s">
        <v>1470</v>
      </c>
      <c r="E3" s="71" t="str">
        <f>$C$1&amp;B14</f>
        <v>http://hl7.eu/fhir/ig/idea4rc/StructureDefinition/PatientFollowUp</v>
      </c>
    </row>
    <row r="4" spans="1:19" x14ac:dyDescent="0.75">
      <c r="B4" s="47" t="s">
        <v>16</v>
      </c>
      <c r="C4" s="28" t="s">
        <v>1915</v>
      </c>
      <c r="D4" s="47" t="s">
        <v>1471</v>
      </c>
      <c r="E4" s="156" t="str">
        <f>C1&amp;"/"&amp;H4</f>
        <v>http://hl7.eu/fhir/ig/idea4rc/StructureDefinition//Bundle-eu-i4rc</v>
      </c>
      <c r="F4" s="157"/>
      <c r="G4" s="157"/>
      <c r="H4" t="s">
        <v>2385</v>
      </c>
      <c r="I4" s="80"/>
    </row>
    <row r="5" spans="1:19" x14ac:dyDescent="0.75">
      <c r="B5" s="47" t="s">
        <v>10</v>
      </c>
      <c r="C5" s="7" t="s">
        <v>1916</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1916</v>
      </c>
      <c r="D8" s="47"/>
      <c r="E8" s="7"/>
      <c r="I8" s="12" t="s">
        <v>1288</v>
      </c>
      <c r="J8" s="12" t="s">
        <v>1289</v>
      </c>
      <c r="K8" s="12" t="s">
        <v>1290</v>
      </c>
      <c r="L8" s="12" t="s">
        <v>1291</v>
      </c>
      <c r="M8" s="11" t="s">
        <v>1292</v>
      </c>
      <c r="P8" s="34" t="s">
        <v>1327</v>
      </c>
      <c r="Q8" s="34">
        <v>6</v>
      </c>
    </row>
    <row r="9" spans="1:19" ht="30.25" thickBot="1" x14ac:dyDescent="0.9">
      <c r="B9" s="47" t="s">
        <v>1475</v>
      </c>
      <c r="C9" s="12" t="s">
        <v>1917</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1918</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2250</v>
      </c>
      <c r="E16" s="12"/>
      <c r="F16" s="49" t="s">
        <v>1293</v>
      </c>
      <c r="G16" s="77" t="s">
        <v>2384</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1914</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2250</v>
      </c>
      <c r="E18" s="12"/>
      <c r="F18" s="49" t="s">
        <v>1293</v>
      </c>
      <c r="G18" s="77" t="s">
        <v>2252</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2250</v>
      </c>
      <c r="E19" s="12"/>
      <c r="F19" s="49" t="s">
        <v>1293</v>
      </c>
      <c r="G19" s="77" t="s">
        <v>2252</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2250</v>
      </c>
      <c r="E20" s="12"/>
      <c r="F20" s="49" t="s">
        <v>1293</v>
      </c>
      <c r="G20" s="77" t="s">
        <v>2252</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1915</v>
      </c>
      <c r="D3" s="47" t="s">
        <v>1470</v>
      </c>
      <c r="E3" s="71" t="str">
        <f>$C$1&amp;B14</f>
        <v>http://hl7.eu/fhir/ig/idea4rc/StructureDefinition/PatientFollowUp</v>
      </c>
    </row>
    <row r="4" spans="1:19" x14ac:dyDescent="0.75">
      <c r="B4" s="47" t="s">
        <v>16</v>
      </c>
      <c r="C4" s="28" t="s">
        <v>1915</v>
      </c>
      <c r="D4" s="47" t="s">
        <v>1471</v>
      </c>
      <c r="E4" s="156" t="str">
        <f>'PatientFollowUp-ConceptMap-1'!E4</f>
        <v>http://hl7.eu/fhir/ig/idea4rc/StructureDefinition//Bundle-eu-i4rc</v>
      </c>
      <c r="F4" s="157"/>
      <c r="G4" s="157"/>
    </row>
    <row r="5" spans="1:19" x14ac:dyDescent="0.75">
      <c r="B5" s="47" t="s">
        <v>10</v>
      </c>
      <c r="C5" s="7" t="s">
        <v>1916</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1916</v>
      </c>
      <c r="D8" s="47"/>
      <c r="E8" s="7"/>
      <c r="I8" s="12" t="s">
        <v>1288</v>
      </c>
      <c r="J8" s="12" t="s">
        <v>1289</v>
      </c>
      <c r="K8" s="12" t="s">
        <v>1290</v>
      </c>
      <c r="L8" s="12" t="s">
        <v>1291</v>
      </c>
      <c r="M8" s="11" t="s">
        <v>1292</v>
      </c>
      <c r="P8" s="34" t="s">
        <v>1327</v>
      </c>
      <c r="Q8" s="34">
        <v>6</v>
      </c>
    </row>
    <row r="9" spans="1:19" ht="30.25" thickBot="1" x14ac:dyDescent="0.9">
      <c r="B9" s="47" t="s">
        <v>1475</v>
      </c>
      <c r="C9" s="12" t="s">
        <v>1917</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2384</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1328</v>
      </c>
      <c r="E18" s="12"/>
      <c r="F18" s="49" t="s">
        <v>1315</v>
      </c>
      <c r="G18" s="77" t="s">
        <v>2251</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2258</v>
      </c>
      <c r="E19" s="12"/>
      <c r="F19" s="49" t="s">
        <v>1315</v>
      </c>
      <c r="G19" s="77" t="s">
        <v>2259</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2251</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1915</v>
      </c>
      <c r="D3" s="47" t="s">
        <v>1470</v>
      </c>
      <c r="E3" s="71" t="str">
        <f>$C$1&amp;B14</f>
        <v>http://hl7.eu/fhir/ig/idea4rc/StructureDefinition/PatientFollowUp</v>
      </c>
    </row>
    <row r="4" spans="1:19" x14ac:dyDescent="0.75">
      <c r="B4" s="47" t="s">
        <v>16</v>
      </c>
      <c r="C4" s="28" t="s">
        <v>1915</v>
      </c>
      <c r="D4" s="47" t="s">
        <v>1471</v>
      </c>
      <c r="E4" s="156" t="str">
        <f>'PatientFollowUp-ConceptMap-1'!E4</f>
        <v>http://hl7.eu/fhir/ig/idea4rc/StructureDefinition//Bundle-eu-i4rc</v>
      </c>
      <c r="F4" s="157"/>
      <c r="G4" s="157"/>
    </row>
    <row r="5" spans="1:19" x14ac:dyDescent="0.75">
      <c r="B5" s="47" t="s">
        <v>10</v>
      </c>
      <c r="C5" s="7" t="s">
        <v>1916</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1916</v>
      </c>
      <c r="D8" s="47"/>
      <c r="E8" s="7"/>
      <c r="I8" s="12" t="s">
        <v>1288</v>
      </c>
      <c r="J8" s="12" t="s">
        <v>1289</v>
      </c>
      <c r="K8" s="12" t="s">
        <v>1290</v>
      </c>
      <c r="L8" s="12" t="s">
        <v>1291</v>
      </c>
      <c r="M8" s="11" t="s">
        <v>1292</v>
      </c>
      <c r="P8" s="34" t="s">
        <v>1327</v>
      </c>
      <c r="Q8" s="34">
        <v>6</v>
      </c>
    </row>
    <row r="9" spans="1:19" ht="30.25" thickBot="1" x14ac:dyDescent="0.9">
      <c r="B9" s="47" t="s">
        <v>1475</v>
      </c>
      <c r="C9" s="12" t="s">
        <v>1917</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1915</v>
      </c>
      <c r="D3" s="47" t="s">
        <v>1470</v>
      </c>
      <c r="E3" s="71" t="str">
        <f>$C$1&amp;B14</f>
        <v>http://hl7.eu/fhir/ig/idea4rc/StructureDefinition/PatientFollowUp</v>
      </c>
    </row>
    <row r="4" spans="1:19" x14ac:dyDescent="0.75">
      <c r="B4" s="47" t="s">
        <v>16</v>
      </c>
      <c r="C4" s="28" t="s">
        <v>1915</v>
      </c>
      <c r="D4" s="47" t="s">
        <v>1471</v>
      </c>
      <c r="E4" s="156" t="str">
        <f>'PatientFollowUp-ConceptMap-1'!E4</f>
        <v>http://hl7.eu/fhir/ig/idea4rc/StructureDefinition//Bundle-eu-i4rc</v>
      </c>
      <c r="F4" s="157"/>
      <c r="G4" s="157"/>
    </row>
    <row r="5" spans="1:19" x14ac:dyDescent="0.75">
      <c r="B5" s="47" t="s">
        <v>10</v>
      </c>
      <c r="C5" s="7" t="s">
        <v>1916</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
        <v>2247</v>
      </c>
      <c r="F7" s="157"/>
      <c r="G7" s="157"/>
    </row>
    <row r="8" spans="1:19" ht="45" thickBot="1" x14ac:dyDescent="0.9">
      <c r="B8" s="47" t="s">
        <v>1474</v>
      </c>
      <c r="C8" s="7" t="s">
        <v>1916</v>
      </c>
      <c r="D8" s="47"/>
      <c r="E8"/>
      <c r="I8" s="12" t="s">
        <v>1288</v>
      </c>
      <c r="J8" s="12" t="s">
        <v>1289</v>
      </c>
      <c r="K8" s="12" t="s">
        <v>1290</v>
      </c>
      <c r="L8" s="12" t="s">
        <v>1291</v>
      </c>
      <c r="M8" s="11" t="s">
        <v>1292</v>
      </c>
      <c r="P8" s="34" t="s">
        <v>1327</v>
      </c>
      <c r="Q8" s="34">
        <v>6</v>
      </c>
    </row>
    <row r="9" spans="1:19" ht="30.25" thickBot="1" x14ac:dyDescent="0.9">
      <c r="B9" s="47" t="s">
        <v>1475</v>
      </c>
      <c r="C9" s="12" t="s">
        <v>1917</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2246</v>
      </c>
      <c r="E16" s="12"/>
      <c r="F16" s="49" t="s">
        <v>1315</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1845</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2055</v>
      </c>
      <c r="J7" s="118" t="s">
        <v>2056</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1975</v>
      </c>
      <c r="C10" t="s">
        <v>1976</v>
      </c>
      <c r="D10" s="2" t="s">
        <v>1977</v>
      </c>
      <c r="E10" s="11">
        <v>1</v>
      </c>
      <c r="F10" s="11">
        <v>1</v>
      </c>
      <c r="G10" s="12" t="s">
        <v>1465</v>
      </c>
      <c r="H10" s="2" t="s">
        <v>2049</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1486</v>
      </c>
      <c r="C11" s="12" t="s">
        <v>1350</v>
      </c>
      <c r="D11" s="12" t="s">
        <v>1461</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1978</v>
      </c>
      <c r="C13" t="s">
        <v>1979</v>
      </c>
      <c r="D13" s="2" t="s">
        <v>1980</v>
      </c>
      <c r="E13" s="11">
        <v>1</v>
      </c>
      <c r="F13" s="11">
        <v>1</v>
      </c>
      <c r="G13" s="12" t="s">
        <v>43</v>
      </c>
      <c r="H13" s="2" t="s">
        <v>2050</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2051</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2074</v>
      </c>
      <c r="C15" s="4" t="s">
        <v>2075</v>
      </c>
      <c r="D15" s="4" t="s">
        <v>2075</v>
      </c>
      <c r="E15" s="6">
        <v>1</v>
      </c>
      <c r="F15" s="6">
        <v>1</v>
      </c>
      <c r="G15" s="4" t="s">
        <v>1</v>
      </c>
      <c r="H15" s="4" t="s">
        <v>2052</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2076</v>
      </c>
      <c r="C16" s="12" t="s">
        <v>1353</v>
      </c>
      <c r="D16" s="12" t="s">
        <v>1354</v>
      </c>
      <c r="E16" s="11">
        <v>1</v>
      </c>
      <c r="F16" s="11">
        <v>1</v>
      </c>
      <c r="G16" s="12" t="s">
        <v>1465</v>
      </c>
      <c r="H16" s="2" t="s">
        <v>2030</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2077</v>
      </c>
      <c r="C17" s="12" t="s">
        <v>1355</v>
      </c>
      <c r="D17" s="12" t="s">
        <v>1356</v>
      </c>
      <c r="E17" s="11">
        <v>1</v>
      </c>
      <c r="F17" s="11">
        <v>1</v>
      </c>
      <c r="G17" s="12" t="s">
        <v>1465</v>
      </c>
      <c r="H17" s="2" t="s">
        <v>2031</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2078</v>
      </c>
      <c r="C18" s="12" t="s">
        <v>1357</v>
      </c>
      <c r="D18" s="12" t="s">
        <v>1358</v>
      </c>
      <c r="E18" s="11">
        <v>1</v>
      </c>
      <c r="F18" s="11">
        <v>1</v>
      </c>
      <c r="G18" s="12" t="s">
        <v>1465</v>
      </c>
      <c r="H18" s="2" t="s">
        <v>2032</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2079</v>
      </c>
      <c r="C19" s="12" t="s">
        <v>1359</v>
      </c>
      <c r="D19" s="12" t="s">
        <v>1360</v>
      </c>
      <c r="E19" s="11">
        <v>1</v>
      </c>
      <c r="F19" s="11">
        <v>1</v>
      </c>
      <c r="G19" s="12" t="s">
        <v>1465</v>
      </c>
      <c r="H19" s="2" t="s">
        <v>2033</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2080</v>
      </c>
      <c r="C20" s="116" t="s">
        <v>1361</v>
      </c>
      <c r="D20" s="116" t="s">
        <v>1362</v>
      </c>
      <c r="E20" s="3">
        <v>1</v>
      </c>
      <c r="F20" s="3">
        <v>1</v>
      </c>
      <c r="G20" s="116" t="s">
        <v>1465</v>
      </c>
      <c r="H20" s="2" t="s">
        <v>2034</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2253</v>
      </c>
      <c r="B21" s="6" t="s">
        <v>2073</v>
      </c>
      <c r="C21" s="6" t="s">
        <v>2081</v>
      </c>
      <c r="D21" s="6" t="s">
        <v>2081</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2515</v>
      </c>
      <c r="C22" s="11" t="s">
        <v>1981</v>
      </c>
      <c r="D22" s="12" t="s">
        <v>1982</v>
      </c>
      <c r="E22" s="11">
        <v>1</v>
      </c>
      <c r="F22" s="11">
        <v>1</v>
      </c>
      <c r="G22" s="12" t="s">
        <v>1465</v>
      </c>
      <c r="H22" s="12" t="s">
        <v>2035</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2516</v>
      </c>
      <c r="C23" s="11" t="s">
        <v>1983</v>
      </c>
      <c r="D23" s="73" t="s">
        <v>1983</v>
      </c>
      <c r="E23" s="11">
        <v>1</v>
      </c>
      <c r="F23" s="11">
        <v>1</v>
      </c>
      <c r="G23" s="12" t="s">
        <v>1465</v>
      </c>
      <c r="H23" s="12" t="s">
        <v>2036</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2517</v>
      </c>
      <c r="C24" s="11" t="s">
        <v>2421</v>
      </c>
      <c r="D24" s="11" t="s">
        <v>2421</v>
      </c>
      <c r="E24" s="11">
        <v>1</v>
      </c>
      <c r="F24" s="11">
        <v>1</v>
      </c>
      <c r="G24" s="12" t="s">
        <v>1465</v>
      </c>
      <c r="H24" s="12" t="s">
        <v>2037</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2082</v>
      </c>
      <c r="C25" s="11" t="s">
        <v>2422</v>
      </c>
      <c r="D25" s="11" t="s">
        <v>2422</v>
      </c>
      <c r="E25" s="11">
        <v>1</v>
      </c>
      <c r="F25" s="11">
        <v>1</v>
      </c>
      <c r="G25" s="12" t="s">
        <v>1465</v>
      </c>
      <c r="H25" s="2" t="s">
        <v>2038</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2083</v>
      </c>
      <c r="C26" s="11" t="s">
        <v>2424</v>
      </c>
      <c r="D26" s="11" t="s">
        <v>2424</v>
      </c>
      <c r="E26" s="11">
        <v>1</v>
      </c>
      <c r="F26" s="11">
        <v>1</v>
      </c>
      <c r="G26" s="12" t="s">
        <v>1465</v>
      </c>
      <c r="H26" s="2" t="s">
        <v>2039</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2084</v>
      </c>
      <c r="C27" s="11" t="s">
        <v>1984</v>
      </c>
      <c r="D27" s="11" t="s">
        <v>1984</v>
      </c>
      <c r="E27" s="11">
        <v>1</v>
      </c>
      <c r="F27" s="11">
        <v>1</v>
      </c>
      <c r="G27" s="12" t="s">
        <v>1465</v>
      </c>
      <c r="H27" s="2" t="s">
        <v>2040</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2085</v>
      </c>
      <c r="C28" s="11" t="s">
        <v>1985</v>
      </c>
      <c r="D28" s="11" t="s">
        <v>1985</v>
      </c>
      <c r="E28" s="11">
        <v>1</v>
      </c>
      <c r="F28" s="11">
        <v>1</v>
      </c>
      <c r="G28" s="12" t="s">
        <v>1465</v>
      </c>
      <c r="H28" s="12" t="s">
        <v>2041</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2086</v>
      </c>
      <c r="C29" s="11" t="s">
        <v>2425</v>
      </c>
      <c r="D29" s="11" t="s">
        <v>2425</v>
      </c>
      <c r="E29" s="11">
        <v>1</v>
      </c>
      <c r="F29" s="11">
        <v>1</v>
      </c>
      <c r="G29" s="12" t="s">
        <v>1465</v>
      </c>
      <c r="H29" s="12" t="s">
        <v>2042</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2087</v>
      </c>
      <c r="C30" s="11" t="s">
        <v>1986</v>
      </c>
      <c r="D30" s="11" t="s">
        <v>1986</v>
      </c>
      <c r="E30" s="11">
        <v>1</v>
      </c>
      <c r="F30" s="11">
        <v>1</v>
      </c>
      <c r="G30" s="12" t="s">
        <v>1465</v>
      </c>
      <c r="H30" s="12" t="s">
        <v>2043</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2088</v>
      </c>
      <c r="C31" s="11" t="s">
        <v>1987</v>
      </c>
      <c r="D31" s="11" t="s">
        <v>1987</v>
      </c>
      <c r="E31" s="11">
        <v>1</v>
      </c>
      <c r="F31" s="11">
        <v>1</v>
      </c>
      <c r="G31" s="12" t="s">
        <v>1465</v>
      </c>
      <c r="H31" s="12" t="s">
        <v>2044</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2089</v>
      </c>
      <c r="C32" s="11" t="s">
        <v>1988</v>
      </c>
      <c r="D32" s="11" t="s">
        <v>1988</v>
      </c>
      <c r="E32" s="11">
        <v>1</v>
      </c>
      <c r="F32" s="11">
        <v>1</v>
      </c>
      <c r="G32" s="12" t="s">
        <v>1465</v>
      </c>
      <c r="H32" s="12" t="s">
        <v>2045</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2518</v>
      </c>
      <c r="C33" s="11" t="s">
        <v>1989</v>
      </c>
      <c r="D33" s="11" t="s">
        <v>1989</v>
      </c>
      <c r="E33" s="11">
        <v>1</v>
      </c>
      <c r="F33" s="11">
        <v>1</v>
      </c>
      <c r="G33" s="12" t="s">
        <v>1465</v>
      </c>
      <c r="H33" s="12" t="s">
        <v>2046</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2090</v>
      </c>
      <c r="C34" s="11" t="s">
        <v>1990</v>
      </c>
      <c r="D34" s="11" t="s">
        <v>1990</v>
      </c>
      <c r="E34" s="11">
        <v>1</v>
      </c>
      <c r="F34" s="11">
        <v>1</v>
      </c>
      <c r="G34" s="12" t="s">
        <v>1465</v>
      </c>
      <c r="H34" s="12" t="s">
        <v>2047</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2091</v>
      </c>
      <c r="C35" s="11" t="s">
        <v>1991</v>
      </c>
      <c r="D35" s="11" t="s">
        <v>1991</v>
      </c>
      <c r="E35" s="11">
        <v>1</v>
      </c>
      <c r="F35" s="11">
        <v>1</v>
      </c>
      <c r="G35" s="12" t="s">
        <v>1465</v>
      </c>
      <c r="H35" s="12" t="s">
        <v>2048</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2008</v>
      </c>
      <c r="C36" s="11" t="s">
        <v>2008</v>
      </c>
      <c r="D36" s="11" t="s">
        <v>2008</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2093</v>
      </c>
      <c r="C37" s="12" t="s">
        <v>1363</v>
      </c>
      <c r="D37" s="12" t="s">
        <v>1364</v>
      </c>
      <c r="E37" s="11">
        <v>1</v>
      </c>
      <c r="F37" s="11">
        <v>1</v>
      </c>
      <c r="G37" s="12" t="s">
        <v>1465</v>
      </c>
      <c r="H37" s="12" t="s">
        <v>2014</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2094</v>
      </c>
      <c r="C38" s="12" t="s">
        <v>1365</v>
      </c>
      <c r="D38" s="12" t="s">
        <v>1366</v>
      </c>
      <c r="E38" s="11">
        <v>1</v>
      </c>
      <c r="F38" s="11">
        <v>1</v>
      </c>
      <c r="G38" s="12" t="s">
        <v>1465</v>
      </c>
      <c r="H38" s="12" t="s">
        <v>2015</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2095</v>
      </c>
      <c r="C39" s="115" t="s">
        <v>1367</v>
      </c>
      <c r="D39" s="115" t="s">
        <v>1368</v>
      </c>
      <c r="E39" s="46">
        <v>1</v>
      </c>
      <c r="F39" s="46">
        <v>1</v>
      </c>
      <c r="G39" s="115" t="s">
        <v>1465</v>
      </c>
      <c r="H39" s="115" t="s">
        <v>2016</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2096</v>
      </c>
      <c r="C40" s="12" t="s">
        <v>1369</v>
      </c>
      <c r="D40" s="12" t="s">
        <v>1370</v>
      </c>
      <c r="E40" s="11">
        <v>1</v>
      </c>
      <c r="F40" s="11">
        <v>1</v>
      </c>
      <c r="G40" s="12" t="s">
        <v>1465</v>
      </c>
      <c r="H40" s="12" t="s">
        <v>2017</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2097</v>
      </c>
      <c r="C41" s="12" t="s">
        <v>1371</v>
      </c>
      <c r="D41" s="12" t="s">
        <v>1372</v>
      </c>
      <c r="E41" s="11">
        <v>1</v>
      </c>
      <c r="F41" s="11">
        <v>1</v>
      </c>
      <c r="G41" s="12" t="s">
        <v>1465</v>
      </c>
      <c r="H41" s="12" t="s">
        <v>2018</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2098</v>
      </c>
      <c r="C42" s="12" t="s">
        <v>1373</v>
      </c>
      <c r="D42" s="12" t="s">
        <v>1374</v>
      </c>
      <c r="E42" s="11">
        <v>1</v>
      </c>
      <c r="F42" s="11">
        <v>1</v>
      </c>
      <c r="G42" s="12" t="s">
        <v>1465</v>
      </c>
      <c r="H42" s="12" t="s">
        <v>2019</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2099</v>
      </c>
      <c r="C43" s="12" t="s">
        <v>1375</v>
      </c>
      <c r="D43" s="12" t="s">
        <v>1376</v>
      </c>
      <c r="E43" s="11">
        <v>1</v>
      </c>
      <c r="F43" s="11">
        <v>1</v>
      </c>
      <c r="G43" s="12" t="s">
        <v>1465</v>
      </c>
      <c r="H43" s="12" t="s">
        <v>2020</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2100</v>
      </c>
      <c r="C44" s="11" t="s">
        <v>1992</v>
      </c>
      <c r="D44" s="12" t="s">
        <v>1993</v>
      </c>
      <c r="E44" s="11">
        <v>1</v>
      </c>
      <c r="F44" s="11">
        <v>1</v>
      </c>
      <c r="G44" s="12" t="s">
        <v>1465</v>
      </c>
      <c r="H44" s="12" t="s">
        <v>2021</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2009</v>
      </c>
      <c r="C45" s="11" t="s">
        <v>1994</v>
      </c>
      <c r="D45" s="12" t="s">
        <v>1993</v>
      </c>
      <c r="E45" s="11">
        <v>1</v>
      </c>
      <c r="F45" s="11">
        <v>1</v>
      </c>
      <c r="G45" s="12" t="s">
        <v>1465</v>
      </c>
      <c r="H45" s="12" t="s">
        <v>2022</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2010</v>
      </c>
      <c r="C46" s="11" t="s">
        <v>1995</v>
      </c>
      <c r="D46" s="12" t="s">
        <v>1993</v>
      </c>
      <c r="E46" s="11">
        <v>1</v>
      </c>
      <c r="F46" s="11">
        <v>1</v>
      </c>
      <c r="G46" s="12" t="s">
        <v>1465</v>
      </c>
      <c r="H46" s="12" t="s">
        <v>2023</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2011</v>
      </c>
      <c r="C47" s="11" t="s">
        <v>1996</v>
      </c>
      <c r="D47" s="12" t="s">
        <v>1993</v>
      </c>
      <c r="E47" s="11">
        <v>1</v>
      </c>
      <c r="F47" s="11">
        <v>1</v>
      </c>
      <c r="G47" s="12" t="s">
        <v>1465</v>
      </c>
      <c r="H47" s="12" t="s">
        <v>2024</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2012</v>
      </c>
      <c r="C48" s="11" t="s">
        <v>1997</v>
      </c>
      <c r="D48" s="12" t="s">
        <v>1993</v>
      </c>
      <c r="E48" s="11">
        <v>1</v>
      </c>
      <c r="F48" s="11">
        <v>1</v>
      </c>
      <c r="G48" s="12" t="s">
        <v>1465</v>
      </c>
      <c r="H48" s="12" t="s">
        <v>2379</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2013</v>
      </c>
      <c r="C49" s="11" t="s">
        <v>1998</v>
      </c>
      <c r="D49" s="12" t="s">
        <v>1993</v>
      </c>
      <c r="E49" s="11">
        <v>1</v>
      </c>
      <c r="F49" s="11">
        <v>1</v>
      </c>
      <c r="G49" s="12" t="s">
        <v>1465</v>
      </c>
      <c r="H49" s="12" t="s">
        <v>2025</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2254</v>
      </c>
      <c r="C50" s="11" t="s">
        <v>1999</v>
      </c>
      <c r="D50" s="12" t="s">
        <v>1993</v>
      </c>
      <c r="E50" s="11">
        <v>1</v>
      </c>
      <c r="F50" s="11">
        <v>1</v>
      </c>
      <c r="G50" s="12" t="s">
        <v>1465</v>
      </c>
      <c r="H50" s="12" t="s">
        <v>2026</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2092</v>
      </c>
      <c r="C51" s="11" t="s">
        <v>2000</v>
      </c>
      <c r="D51" s="12" t="s">
        <v>1993</v>
      </c>
      <c r="E51" s="11">
        <v>1</v>
      </c>
      <c r="F51" s="11">
        <v>1</v>
      </c>
      <c r="G51" s="12" t="s">
        <v>1465</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2001</v>
      </c>
      <c r="C52" s="11" t="s">
        <v>2002</v>
      </c>
      <c r="D52" s="12" t="s">
        <v>2003</v>
      </c>
      <c r="E52" s="11">
        <v>1</v>
      </c>
      <c r="F52" s="11">
        <v>1</v>
      </c>
      <c r="G52" s="12" t="s">
        <v>1971</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2004</v>
      </c>
      <c r="C53" s="11" t="s">
        <v>2423</v>
      </c>
      <c r="D53" s="12" t="s">
        <v>2005</v>
      </c>
      <c r="E53" s="11">
        <v>1</v>
      </c>
      <c r="F53" s="11">
        <v>1</v>
      </c>
      <c r="G53" s="12" t="s">
        <v>1465</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2006</v>
      </c>
      <c r="C54" s="11" t="s">
        <v>2426</v>
      </c>
      <c r="D54" s="12" t="s">
        <v>2007</v>
      </c>
      <c r="E54" s="11">
        <v>1</v>
      </c>
      <c r="F54" s="11">
        <v>1</v>
      </c>
      <c r="G54" s="12" t="s">
        <v>1971</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2027</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1490</v>
      </c>
      <c r="C56" s="12" t="s">
        <v>1379</v>
      </c>
      <c r="D56" s="12" t="s">
        <v>1380</v>
      </c>
      <c r="E56" s="11">
        <v>0</v>
      </c>
      <c r="F56" s="11">
        <v>1</v>
      </c>
      <c r="G56" s="12" t="s">
        <v>1465</v>
      </c>
      <c r="H56" s="12" t="s">
        <v>2028</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1491</v>
      </c>
      <c r="C57" s="12" t="s">
        <v>1791</v>
      </c>
      <c r="D57" s="12" t="s">
        <v>1381</v>
      </c>
      <c r="E57" s="11">
        <v>0</v>
      </c>
      <c r="F57" s="11">
        <v>1</v>
      </c>
      <c r="G57" s="12" t="s">
        <v>1465</v>
      </c>
      <c r="H57" s="12" t="s">
        <v>2029</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2257</v>
      </c>
      <c r="E16" s="11"/>
      <c r="F16" s="49" t="s">
        <v>1293</v>
      </c>
      <c r="G16" s="74" t="s">
        <v>2352</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2348</v>
      </c>
      <c r="E17" s="11"/>
      <c r="F17" s="49" t="s">
        <v>1293</v>
      </c>
      <c r="G17" s="74" t="s">
        <v>2256</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2348</v>
      </c>
      <c r="E18" s="11"/>
      <c r="F18" s="49" t="s">
        <v>1293</v>
      </c>
      <c r="G18" s="74" t="s">
        <v>2256</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2348</v>
      </c>
      <c r="E19" s="11"/>
      <c r="F19" s="49" t="s">
        <v>1293</v>
      </c>
      <c r="G19" s="74" t="s">
        <v>2256</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2349</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2255</v>
      </c>
      <c r="E21" s="11"/>
      <c r="F21" s="49" t="s">
        <v>1315</v>
      </c>
      <c r="G21" s="143" t="s">
        <v>2350</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2351</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1328</v>
      </c>
      <c r="E29" s="12"/>
      <c r="F29" s="49" t="s">
        <v>1293</v>
      </c>
      <c r="G29" s="76" t="s">
        <v>2351</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1328</v>
      </c>
      <c r="E30" s="12"/>
      <c r="F30" s="49" t="s">
        <v>1293</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1328</v>
      </c>
      <c r="E31" s="12"/>
      <c r="F31" s="49" t="s">
        <v>1293</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1328</v>
      </c>
      <c r="E32" s="12"/>
      <c r="F32" s="49" t="s">
        <v>1293</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1328</v>
      </c>
      <c r="E41" s="12"/>
      <c r="F41" s="49" t="s">
        <v>1293</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2519</v>
      </c>
      <c r="E60" s="12"/>
      <c r="F60" s="49" t="s">
        <v>1315</v>
      </c>
      <c r="G60" s="144" t="s">
        <v>2521</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2526</v>
      </c>
      <c r="E61" s="12"/>
      <c r="F61" s="49" t="s">
        <v>1315</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2520</v>
      </c>
      <c r="E62" s="12"/>
      <c r="F62" s="49" t="s">
        <v>1293</v>
      </c>
      <c r="G62" s="77" t="s">
        <v>2522</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2520</v>
      </c>
      <c r="E63" s="12"/>
      <c r="F63" s="49" t="s">
        <v>1293</v>
      </c>
      <c r="G63" s="77" t="s">
        <v>2523</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2520</v>
      </c>
      <c r="E64" s="12"/>
      <c r="F64" s="49" t="s">
        <v>1293</v>
      </c>
      <c r="G64" s="77" t="s">
        <v>2524</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2520</v>
      </c>
      <c r="E65" s="12"/>
      <c r="F65" s="49" t="s">
        <v>1293</v>
      </c>
      <c r="G65" s="77" t="s">
        <v>2525</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2260</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5.5" thickBot="1" x14ac:dyDescent="0.9">
      <c r="L3" s="24" t="str">
        <f>L1</f>
        <v>//===================================================</v>
      </c>
      <c r="N3" s="24" t="str">
        <f>N1</f>
        <v>// -------------------------------------------------------------------------------</v>
      </c>
      <c r="P3" s="24" t="str">
        <f>P1</f>
        <v>// -------------------------------------------------------------------------------</v>
      </c>
      <c r="R3" s="24" t="str">
        <f>R1</f>
        <v>// -------------------------------------------------------------------------------</v>
      </c>
    </row>
    <row r="4" spans="1:18" x14ac:dyDescent="0.75">
      <c r="A4" s="5" t="s">
        <v>11</v>
      </c>
      <c r="B4" s="30" t="s">
        <v>1903</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2055</v>
      </c>
      <c r="J7" s="118" t="s">
        <v>2056</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2053</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2054</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2357</v>
      </c>
      <c r="D19" s="148" t="s">
        <v>2374</v>
      </c>
      <c r="I19" s="12"/>
      <c r="J19" s="12"/>
      <c r="P19" s="12"/>
      <c r="R19" s="12"/>
    </row>
    <row r="20" spans="2:18" x14ac:dyDescent="0.75">
      <c r="B20" s="146" t="s">
        <v>2353</v>
      </c>
      <c r="C20" s="147" t="s">
        <v>2358</v>
      </c>
      <c r="D20" s="147" t="s">
        <v>2380</v>
      </c>
      <c r="I20" s="12"/>
      <c r="J20" s="12"/>
      <c r="P20" s="12"/>
      <c r="R20" s="12"/>
    </row>
    <row r="21" spans="2:18" x14ac:dyDescent="0.75">
      <c r="B21" s="146" t="s">
        <v>2354</v>
      </c>
      <c r="C21" s="147" t="s">
        <v>2378</v>
      </c>
      <c r="D21" s="147" t="s">
        <v>2377</v>
      </c>
      <c r="I21" s="12"/>
      <c r="J21" s="12"/>
      <c r="P21" s="12"/>
      <c r="R21" s="12"/>
    </row>
    <row r="22" spans="2:18" x14ac:dyDescent="0.75">
      <c r="B22" s="146" t="s">
        <v>2355</v>
      </c>
      <c r="C22" s="147" t="s">
        <v>2378</v>
      </c>
      <c r="D22" s="147" t="s">
        <v>2376</v>
      </c>
      <c r="I22" s="12"/>
      <c r="J22" s="12"/>
      <c r="P22" s="12"/>
      <c r="R22" s="12"/>
    </row>
    <row r="23" spans="2:18" x14ac:dyDescent="0.75">
      <c r="B23" s="146" t="s">
        <v>2356</v>
      </c>
      <c r="C23" s="147" t="s">
        <v>2375</v>
      </c>
      <c r="D23" s="147" t="s">
        <v>2367</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2359</v>
      </c>
      <c r="C28" s="2" t="s">
        <v>2360</v>
      </c>
      <c r="F28" s="2"/>
      <c r="G28" s="12"/>
      <c r="H28" s="12"/>
      <c r="I28"/>
      <c r="L28"/>
      <c r="M28" s="2"/>
      <c r="N28" s="12"/>
      <c r="O28"/>
      <c r="P28" s="12"/>
    </row>
    <row r="29" spans="2:18" ht="44.25" x14ac:dyDescent="0.75">
      <c r="B29" t="s">
        <v>2361</v>
      </c>
      <c r="C29" s="2" t="s">
        <v>2362</v>
      </c>
      <c r="F29" s="2"/>
      <c r="G29" s="12"/>
      <c r="H29" s="12"/>
      <c r="I29"/>
      <c r="L29"/>
      <c r="M29" s="2"/>
      <c r="N29" s="12"/>
      <c r="O29"/>
      <c r="P29" s="12"/>
    </row>
    <row r="30" spans="2:18" ht="59" x14ac:dyDescent="0.75">
      <c r="B30" t="s">
        <v>2363</v>
      </c>
      <c r="C30" s="2" t="s">
        <v>2364</v>
      </c>
      <c r="F30" s="2"/>
      <c r="G30" s="12"/>
      <c r="H30" s="12"/>
      <c r="I30"/>
      <c r="L30"/>
      <c r="M30" s="2"/>
      <c r="N30" s="12"/>
      <c r="O30"/>
      <c r="P30" s="12"/>
    </row>
    <row r="31" spans="2:18" ht="88.5" x14ac:dyDescent="0.75">
      <c r="B31" t="s">
        <v>2365</v>
      </c>
      <c r="C31" s="2" t="s">
        <v>2366</v>
      </c>
      <c r="F31" s="2"/>
      <c r="G31" s="12"/>
      <c r="H31" s="12"/>
      <c r="I31"/>
      <c r="L31"/>
      <c r="M31" s="2"/>
      <c r="N31" s="12"/>
      <c r="O31"/>
      <c r="P31" s="12"/>
    </row>
    <row r="32" spans="2:18" ht="44.25" x14ac:dyDescent="0.75">
      <c r="B32" t="s">
        <v>2368</v>
      </c>
      <c r="C32" s="2" t="s">
        <v>2369</v>
      </c>
      <c r="F32" s="2"/>
      <c r="G32" s="12"/>
      <c r="H32" s="12"/>
      <c r="I32"/>
      <c r="L32"/>
      <c r="M32" s="2"/>
      <c r="N32" s="12"/>
      <c r="O32"/>
      <c r="P32" s="12"/>
    </row>
    <row r="33" spans="2:18" ht="44.25" x14ac:dyDescent="0.75">
      <c r="B33" t="s">
        <v>2370</v>
      </c>
      <c r="C33" s="2" t="s">
        <v>2371</v>
      </c>
      <c r="F33" s="2"/>
      <c r="G33" s="12"/>
      <c r="H33" s="12"/>
      <c r="I33"/>
      <c r="L33"/>
      <c r="M33" s="2"/>
      <c r="N33" s="12"/>
      <c r="O33"/>
      <c r="P33" s="12"/>
    </row>
    <row r="34" spans="2:18" ht="44.25" x14ac:dyDescent="0.75">
      <c r="B34" t="s">
        <v>2372</v>
      </c>
      <c r="C34" s="2" t="s">
        <v>2373</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2383</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2313</v>
      </c>
      <c r="E18" s="12"/>
      <c r="F18" s="49" t="s">
        <v>1293</v>
      </c>
      <c r="G18" s="76" t="s">
        <v>2314</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2261</v>
      </c>
      <c r="E19" s="12"/>
      <c r="F19" s="49" t="s">
        <v>1316</v>
      </c>
      <c r="G19" s="76" t="s">
        <v>2262</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B4" sqref="B4"/>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GeneticTestExpressionI4rc</v>
      </c>
    </row>
    <row r="5" spans="1:18" ht="15.5" thickBot="1" x14ac:dyDescent="0.9">
      <c r="A5" s="14" t="s">
        <v>16</v>
      </c>
      <c r="B5" s="30" t="s">
        <v>1870</v>
      </c>
      <c r="L5" s="16" t="str">
        <f>CONCATENATE("Id: ",B5)</f>
        <v>Id: GeneticTestExpression</v>
      </c>
    </row>
    <row r="6" spans="1:18" ht="15.5" thickBot="1" x14ac:dyDescent="0.9">
      <c r="A6" s="14" t="s">
        <v>10</v>
      </c>
      <c r="B6" s="30" t="s">
        <v>1871</v>
      </c>
      <c r="L6" s="17" t="str">
        <f>CONCATENATE("Title: ##34#",B6,"##34#")</f>
        <v>Title: ##34#Genetic Test Expression##34#</v>
      </c>
    </row>
    <row r="7" spans="1:18" x14ac:dyDescent="0.75">
      <c r="A7" s="26" t="s">
        <v>2</v>
      </c>
      <c r="B7" s="95" t="s">
        <v>1871</v>
      </c>
      <c r="C7" s="9" t="s">
        <v>3</v>
      </c>
      <c r="D7" s="1" t="s">
        <v>4</v>
      </c>
      <c r="E7" s="3" t="s">
        <v>5</v>
      </c>
      <c r="F7" s="3" t="s">
        <v>6</v>
      </c>
      <c r="G7" s="3" t="s">
        <v>7</v>
      </c>
      <c r="H7" s="64" t="s">
        <v>1383</v>
      </c>
      <c r="I7" s="118" t="s">
        <v>2055</v>
      </c>
      <c r="J7" s="118" t="s">
        <v>2056</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1872</v>
      </c>
      <c r="C9" s="142" t="s">
        <v>2330</v>
      </c>
      <c r="D9" t="s">
        <v>1873</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1874</v>
      </c>
      <c r="C10" s="142" t="s">
        <v>1875</v>
      </c>
      <c r="D10" t="s">
        <v>1875</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1876</v>
      </c>
      <c r="C11" s="142" t="s">
        <v>2331</v>
      </c>
      <c r="D11" t="s">
        <v>1877</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1878</v>
      </c>
      <c r="C12" s="142" t="s">
        <v>1879</v>
      </c>
      <c r="D12" t="s">
        <v>1879</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1880</v>
      </c>
      <c r="C13" s="142" t="s">
        <v>2332</v>
      </c>
      <c r="D13" t="s">
        <v>1881</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1882</v>
      </c>
      <c r="C14" s="142" t="s">
        <v>1883</v>
      </c>
      <c r="D14" t="s">
        <v>1883</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2101</v>
      </c>
      <c r="C15" s="142" t="s">
        <v>2333</v>
      </c>
      <c r="D15" t="s">
        <v>1884</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1885</v>
      </c>
      <c r="C16" s="142" t="s">
        <v>1886</v>
      </c>
      <c r="D16" t="s">
        <v>1886</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2102</v>
      </c>
      <c r="C17" s="142" t="s">
        <v>2334</v>
      </c>
      <c r="D17" t="s">
        <v>1887</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1888</v>
      </c>
      <c r="C18" s="142" t="s">
        <v>1889</v>
      </c>
      <c r="D18" t="s">
        <v>1889</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1890</v>
      </c>
      <c r="C19" s="142" t="s">
        <v>2335</v>
      </c>
      <c r="D19" t="s">
        <v>1891</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1892</v>
      </c>
      <c r="C20" s="142" t="s">
        <v>1893</v>
      </c>
      <c r="D20" t="s">
        <v>1893</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2103</v>
      </c>
      <c r="C21" s="142" t="s">
        <v>2336</v>
      </c>
      <c r="D21" t="s">
        <v>1894</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1895</v>
      </c>
      <c r="C22" s="142" t="s">
        <v>1896</v>
      </c>
      <c r="D22" t="s">
        <v>1896</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1897</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2327</v>
      </c>
      <c r="D3" s="47" t="s">
        <v>1470</v>
      </c>
      <c r="E3" s="71" t="str">
        <f>$C$1&amp;B14</f>
        <v>http://hl7.eu/fhir/ig/idea4rc/StructureDefinition/GeneticTestExpression</v>
      </c>
    </row>
    <row r="4" spans="1:19" x14ac:dyDescent="0.75">
      <c r="B4" s="47" t="s">
        <v>16</v>
      </c>
      <c r="C4" s="28" t="s">
        <v>2326</v>
      </c>
      <c r="D4" s="47" t="s">
        <v>1471</v>
      </c>
      <c r="E4" s="156" t="s">
        <v>1483</v>
      </c>
      <c r="F4" s="157"/>
      <c r="G4" s="157"/>
    </row>
    <row r="5" spans="1:19" x14ac:dyDescent="0.75">
      <c r="B5" s="47" t="s">
        <v>10</v>
      </c>
      <c r="C5" s="7" t="s">
        <v>2328</v>
      </c>
      <c r="D5" s="47"/>
      <c r="E5" s="7"/>
    </row>
    <row r="6" spans="1:19" x14ac:dyDescent="0.75">
      <c r="B6" s="47" t="s">
        <v>18</v>
      </c>
      <c r="C6" s="41"/>
      <c r="D6" s="47" t="s">
        <v>1472</v>
      </c>
      <c r="E6" s="156" t="str">
        <f>E3</f>
        <v>http://hl7.eu/fhir/ig/idea4rc/StructureDefinition/GeneticTestExpression</v>
      </c>
      <c r="F6" s="157"/>
      <c r="G6" s="157"/>
    </row>
    <row r="7" spans="1:19" x14ac:dyDescent="0.75">
      <c r="B7" s="47" t="s">
        <v>15</v>
      </c>
      <c r="C7" s="72"/>
      <c r="D7" s="47" t="s">
        <v>1473</v>
      </c>
      <c r="E7" s="156" t="s">
        <v>1483</v>
      </c>
      <c r="F7" s="157"/>
      <c r="G7" s="157"/>
    </row>
    <row r="8" spans="1:19" ht="45" thickBot="1" x14ac:dyDescent="0.9">
      <c r="B8" s="47" t="s">
        <v>1474</v>
      </c>
      <c r="C8" s="7" t="s">
        <v>2328</v>
      </c>
      <c r="D8" s="47"/>
      <c r="E8" s="7"/>
      <c r="I8" s="12" t="s">
        <v>1288</v>
      </c>
      <c r="J8" s="12" t="s">
        <v>1289</v>
      </c>
      <c r="K8" s="12" t="s">
        <v>1290</v>
      </c>
      <c r="L8" s="12" t="s">
        <v>1291</v>
      </c>
      <c r="M8" s="11" t="s">
        <v>1292</v>
      </c>
      <c r="P8" s="34" t="s">
        <v>1327</v>
      </c>
      <c r="Q8" s="34">
        <v>6</v>
      </c>
    </row>
    <row r="9" spans="1:19" ht="15.5" thickBot="1" x14ac:dyDescent="0.9">
      <c r="B9" s="47" t="s">
        <v>1475</v>
      </c>
      <c r="C9" s="12" t="s">
        <v>2329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GeneticTestExpression!B5</f>
        <v>GeneticTestExpression</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132.75" x14ac:dyDescent="0.75">
      <c r="A16" s="44"/>
      <c r="B16" s="11" t="str">
        <f>GeneticTestExpression!B9</f>
        <v>geneExpressionAnalysisPerformed</v>
      </c>
      <c r="C16" s="11" t="str">
        <f>GeneticTestExpression!C9</f>
        <v>Is a gene expression analysis performed ?</v>
      </c>
      <c r="D16" s="12" t="s">
        <v>2337</v>
      </c>
      <c r="E16" s="12"/>
      <c r="F16" s="49" t="s">
        <v>1315</v>
      </c>
      <c r="G16" s="77" t="s">
        <v>2339</v>
      </c>
      <c r="I16" s="12" t="str">
        <f t="shared" ref="I16:I29" si="7">"* group[=].element[+].code = #"&amp;$B$14&amp;"."&amp;B16</f>
        <v>* group[=].element[+].code = #GeneticTestExpression.geneExpressionAnalysisPerformed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2338</v>
      </c>
      <c r="E17" s="12"/>
      <c r="F17" s="49" t="s">
        <v>1315</v>
      </c>
      <c r="G17" s="77" t="s">
        <v>2340</v>
      </c>
      <c r="H17" s="43"/>
      <c r="I17" s="12" t="str">
        <f t="shared" si="7"/>
        <v>* group[=].element[+].code = #GeneticTestExpression.dateOfGeneExpression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2337</v>
      </c>
      <c r="E18" s="12"/>
      <c r="F18" s="49" t="s">
        <v>1315</v>
      </c>
      <c r="G18" s="77" t="s">
        <v>2341</v>
      </c>
      <c r="H18" s="43"/>
      <c r="I18" s="12" t="str">
        <f t="shared" si="7"/>
        <v>* group[=].element[+].code = #GeneticTestExpression.geneMutationAnalysisPerformed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2338</v>
      </c>
      <c r="E19" s="12"/>
      <c r="F19" s="49" t="s">
        <v>1315</v>
      </c>
      <c r="G19" s="77" t="s">
        <v>2341</v>
      </c>
      <c r="H19" s="43"/>
      <c r="I19" s="12" t="str">
        <f t="shared" si="7"/>
        <v>* group[=].element[+].code = #GeneticTestExpression.dateOfGeneMutation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2337</v>
      </c>
      <c r="E20" s="12"/>
      <c r="F20" s="49" t="s">
        <v>1315</v>
      </c>
      <c r="G20" s="77" t="s">
        <v>2342</v>
      </c>
      <c r="H20" s="43"/>
      <c r="I20" s="12" t="str">
        <f t="shared" si="7"/>
        <v>* group[=].element[+].code = #GeneticTestExpression.testsForChromosomeTranslocationsPerformed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2338</v>
      </c>
      <c r="E21" s="12"/>
      <c r="F21" s="49" t="s">
        <v>1315</v>
      </c>
      <c r="G21" s="77" t="s">
        <v>2342</v>
      </c>
      <c r="H21" s="43"/>
      <c r="I21" s="12" t="str">
        <f t="shared" si="7"/>
        <v>* group[=].element[+].code = #GeneticTestExpression.dateOfTraslocation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#GeneticTestExpression.geneExpressionAnalysisPerformed</v>
      </c>
    </row>
    <row r="22" spans="1:19" ht="118" x14ac:dyDescent="0.75">
      <c r="A22" s="44"/>
      <c r="B22" s="11" t="str">
        <f>GeneticTestExpression!B15</f>
        <v>ngsPerformed</v>
      </c>
      <c r="C22" s="11" t="str">
        <f>GeneticTestExpression!C15</f>
        <v>Is a NGS analysis performed ?</v>
      </c>
      <c r="D22" s="12" t="s">
        <v>2337</v>
      </c>
      <c r="E22" s="12"/>
      <c r="F22" s="49" t="s">
        <v>1315</v>
      </c>
      <c r="G22" s="77" t="s">
        <v>2343</v>
      </c>
      <c r="H22" s="43"/>
      <c r="I22" s="12" t="str">
        <f t="shared" si="7"/>
        <v>* group[=].element[+].code = #GeneticTestExpression.ngsPerformed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2338</v>
      </c>
      <c r="E23" s="12"/>
      <c r="F23" s="49" t="s">
        <v>1315</v>
      </c>
      <c r="G23" s="77" t="s">
        <v>2343</v>
      </c>
      <c r="H23" s="43"/>
      <c r="I23" s="12" t="str">
        <f t="shared" si="7"/>
        <v>* group[=].element[+].code = #GeneticTestExpression.dateOfNgs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2337</v>
      </c>
      <c r="E24" s="12"/>
      <c r="F24" s="49" t="s">
        <v>1315</v>
      </c>
      <c r="G24" s="77" t="s">
        <v>2344</v>
      </c>
      <c r="H24" s="43"/>
      <c r="I24" s="12" t="str">
        <f t="shared" si="7"/>
        <v>* group[=].element[+].code = #GeneticTestExpression.pcrTestPerformed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2338</v>
      </c>
      <c r="E25" s="12"/>
      <c r="F25" s="49" t="s">
        <v>1315</v>
      </c>
      <c r="G25" s="77" t="s">
        <v>2344</v>
      </c>
      <c r="H25" s="43"/>
      <c r="I25" s="12" t="str">
        <f t="shared" si="7"/>
        <v>* group[=].element[+].code = #GeneticTestExpression.dateOfPcr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2337</v>
      </c>
      <c r="E26" s="12"/>
      <c r="F26" s="49" t="s">
        <v>1315</v>
      </c>
      <c r="G26" s="77" t="s">
        <v>2345</v>
      </c>
      <c r="H26" s="43"/>
      <c r="I26" s="12" t="str">
        <f t="shared" si="7"/>
        <v>* group[=].element[+].code = #GeneticTestExpression.immunohistochemistryPerformed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2338</v>
      </c>
      <c r="E27" s="12"/>
      <c r="F27" s="49" t="s">
        <v>1315</v>
      </c>
      <c r="G27" s="77" t="s">
        <v>2345</v>
      </c>
      <c r="H27" s="43"/>
      <c r="I27" s="12" t="str">
        <f t="shared" si="7"/>
        <v>* group[=].element[+].code = #GeneticTestExpression.dateOfImmunohistochemistry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#GeneticTestExpression.dateOfGeneExpression</v>
      </c>
    </row>
    <row r="28" spans="1:19" ht="132.75" x14ac:dyDescent="0.75">
      <c r="B28" s="11" t="str">
        <f>GeneticTestExpression!B21</f>
        <v>ctDnaPerformed</v>
      </c>
      <c r="C28" s="11" t="str">
        <f>GeneticTestExpression!C21</f>
        <v>Is a ctDNA analysis performed ?</v>
      </c>
      <c r="D28" s="12" t="s">
        <v>2337</v>
      </c>
      <c r="E28" s="12"/>
      <c r="F28" s="49" t="s">
        <v>1315</v>
      </c>
      <c r="G28" s="77" t="s">
        <v>2346</v>
      </c>
      <c r="H28" s="43"/>
      <c r="I28" s="12" t="str">
        <f t="shared" si="7"/>
        <v>* group[=].element[+].code = #GeneticTestExpression.ctDnaPerformed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2338</v>
      </c>
      <c r="E29" s="12"/>
      <c r="F29" s="49" t="s">
        <v>1315</v>
      </c>
      <c r="G29" s="77" t="s">
        <v>2346</v>
      </c>
      <c r="H29" s="43"/>
      <c r="I29" s="12" t="str">
        <f t="shared" si="7"/>
        <v>* group[=].element[+].code = #GeneticTestExpression.dateOfCtdna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2347</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2057</v>
      </c>
      <c r="R2" s="24" t="s">
        <v>2058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2450</v>
      </c>
      <c r="L4" s="16" t="str">
        <f>CONCATENATE("Logical: ",B4)</f>
        <v>Logical: HnStageI4rc</v>
      </c>
    </row>
    <row r="5" spans="1:18" ht="19.899999999999999" customHeight="1" x14ac:dyDescent="0.75">
      <c r="A5" s="14" t="s">
        <v>16</v>
      </c>
      <c r="B5" s="31" t="s">
        <v>2451</v>
      </c>
      <c r="L5" s="16" t="str">
        <f>CONCATENATE("Id: ",B5)</f>
        <v>Id: HnStage</v>
      </c>
    </row>
    <row r="6" spans="1:18" ht="19.899999999999999" customHeight="1" x14ac:dyDescent="0.75">
      <c r="A6" s="14" t="s">
        <v>10</v>
      </c>
      <c r="B6" s="32" t="s">
        <v>2452</v>
      </c>
      <c r="L6" s="17" t="str">
        <f>CONCATENATE("Title: ##34#",B6,"##34#")</f>
        <v>Title: ##34#Head Neck Stage##34#</v>
      </c>
    </row>
    <row r="7" spans="1:18" ht="19.899999999999999" customHeight="1" x14ac:dyDescent="0.75">
      <c r="A7" s="26" t="s">
        <v>2</v>
      </c>
      <c r="B7" s="32" t="s">
        <v>2452</v>
      </c>
      <c r="C7" s="9" t="s">
        <v>3</v>
      </c>
      <c r="D7" s="1" t="s">
        <v>4</v>
      </c>
      <c r="E7" s="3" t="s">
        <v>5</v>
      </c>
      <c r="F7" s="3" t="s">
        <v>6</v>
      </c>
      <c r="G7" s="3" t="s">
        <v>7</v>
      </c>
      <c r="H7" s="64" t="s">
        <v>1383</v>
      </c>
      <c r="I7" s="118" t="s">
        <v>2055</v>
      </c>
      <c r="J7" s="118" t="s">
        <v>2056</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2433</v>
      </c>
      <c r="C9" s="11" t="s">
        <v>2441</v>
      </c>
      <c r="D9" s="11" t="s">
        <v>1387</v>
      </c>
      <c r="E9" s="11">
        <v>1</v>
      </c>
      <c r="F9" s="11">
        <v>1</v>
      </c>
      <c r="G9" t="s">
        <v>1465</v>
      </c>
      <c r="H9" s="12" t="s">
        <v>2445</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2434</v>
      </c>
      <c r="C10" s="11" t="s">
        <v>2442</v>
      </c>
      <c r="D10" s="11" t="s">
        <v>1388</v>
      </c>
      <c r="E10" s="11">
        <v>1</v>
      </c>
      <c r="F10" s="11">
        <v>1</v>
      </c>
      <c r="G10" t="s">
        <v>1465</v>
      </c>
      <c r="H10" s="12" t="s">
        <v>2446</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2435</v>
      </c>
      <c r="C11" s="11" t="s">
        <v>2443</v>
      </c>
      <c r="D11" s="11" t="s">
        <v>1389</v>
      </c>
      <c r="E11" s="11">
        <v>1</v>
      </c>
      <c r="F11" s="11">
        <v>1</v>
      </c>
      <c r="G11" t="s">
        <v>1465</v>
      </c>
      <c r="H11" s="12" t="s">
        <v>2447</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2436</v>
      </c>
      <c r="C12" s="11" t="s">
        <v>1558</v>
      </c>
      <c r="D12" s="11" t="s">
        <v>1387</v>
      </c>
      <c r="E12" s="11">
        <v>1</v>
      </c>
      <c r="F12" s="11">
        <v>1</v>
      </c>
      <c r="G12" t="s">
        <v>1465</v>
      </c>
      <c r="H12" s="12" t="s">
        <v>2445</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2437</v>
      </c>
      <c r="C13" s="11" t="s">
        <v>1560</v>
      </c>
      <c r="D13" s="11" t="s">
        <v>1388</v>
      </c>
      <c r="E13" s="11">
        <v>1</v>
      </c>
      <c r="F13" s="11">
        <v>1</v>
      </c>
      <c r="G13" t="s">
        <v>1465</v>
      </c>
      <c r="H13" s="4" t="s">
        <v>2446</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2438</v>
      </c>
      <c r="C14" s="11" t="s">
        <v>1562</v>
      </c>
      <c r="D14" s="11" t="s">
        <v>1389</v>
      </c>
      <c r="E14" s="11">
        <v>1</v>
      </c>
      <c r="F14" s="11">
        <v>1</v>
      </c>
      <c r="G14" t="s">
        <v>1465</v>
      </c>
      <c r="H14" s="12" t="s">
        <v>2447</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2439</v>
      </c>
      <c r="C15" s="11" t="s">
        <v>2444</v>
      </c>
      <c r="D15" s="11" t="s">
        <v>1553</v>
      </c>
      <c r="E15" s="11">
        <v>0</v>
      </c>
      <c r="F15" s="11">
        <v>1</v>
      </c>
      <c r="G15" t="s">
        <v>1465</v>
      </c>
      <c r="H15" s="12" t="s">
        <v>2448</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2440</v>
      </c>
      <c r="C16" s="11" t="s">
        <v>2122</v>
      </c>
      <c r="D16" s="11" t="s">
        <v>1390</v>
      </c>
      <c r="E16" s="11">
        <v>1</v>
      </c>
      <c r="F16" s="11">
        <v>1</v>
      </c>
      <c r="G16" t="s">
        <v>1465</v>
      </c>
      <c r="H16" s="12" t="s">
        <v>2449</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2132</v>
      </c>
      <c r="C17" s="6" t="s">
        <v>2132</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2133</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2134</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2135</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2136</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2137</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2138</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2139</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2140</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2141</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2142</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2453</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2454</v>
      </c>
      <c r="D3" s="47" t="s">
        <v>1470</v>
      </c>
      <c r="E3" s="71" t="str">
        <f>$C$1&amp;B14</f>
        <v>http://hl7.eu/fhir/ig/idea4rc/StructureDefinition/HnStage</v>
      </c>
    </row>
    <row r="4" spans="1:19" x14ac:dyDescent="0.75">
      <c r="B4" s="47" t="s">
        <v>16</v>
      </c>
      <c r="C4" s="28" t="s">
        <v>2455</v>
      </c>
      <c r="D4" s="47" t="s">
        <v>1471</v>
      </c>
      <c r="E4" s="150" t="str">
        <f>C1&amp;G4</f>
        <v>http://hl7.eu/fhir/ig/idea4rc/StructureDefinition/Bundle-eu-i4rc</v>
      </c>
      <c r="G4" s="151" t="s">
        <v>2385</v>
      </c>
    </row>
    <row r="5" spans="1:19" x14ac:dyDescent="0.75">
      <c r="B5" s="47" t="s">
        <v>10</v>
      </c>
      <c r="C5" s="7" t="s">
        <v>2456</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2514</v>
      </c>
      <c r="F7" s="157"/>
      <c r="G7" s="157"/>
    </row>
    <row r="8" spans="1:19" ht="44.25" x14ac:dyDescent="0.75">
      <c r="B8" s="47" t="s">
        <v>1474</v>
      </c>
      <c r="C8" s="73" t="s">
        <v>2457</v>
      </c>
      <c r="D8" s="47"/>
      <c r="E8" s="7"/>
      <c r="I8" s="12" t="s">
        <v>1288</v>
      </c>
      <c r="J8" s="12" t="s">
        <v>1289</v>
      </c>
      <c r="K8" s="12" t="s">
        <v>1290</v>
      </c>
      <c r="L8" s="12" t="s">
        <v>1291</v>
      </c>
      <c r="M8" s="11" t="s">
        <v>1292</v>
      </c>
      <c r="P8" s="34" t="s">
        <v>1327</v>
      </c>
      <c r="Q8" s="34">
        <v>6</v>
      </c>
    </row>
    <row r="9" spans="1:19" x14ac:dyDescent="0.75">
      <c r="B9" s="47" t="s">
        <v>1475</v>
      </c>
      <c r="C9" s="12" t="s">
        <v>2458</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2266</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2465</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2466</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2467</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2465</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2466</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2467</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2469</v>
      </c>
      <c r="E22" s="12"/>
      <c r="F22" s="49" t="s">
        <v>1293</v>
      </c>
      <c r="G22" s="77" t="s">
        <v>2468</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2470</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2470</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2470</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2470</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2470</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2470</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2279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2270</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G18" sqref="G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2267</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2278</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2528</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2529</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2530</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2479</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2480</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2481</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2482</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2483</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2484</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2501</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tissues##34#</v>
      </c>
    </row>
    <row r="27" spans="1:19" ht="103.25" x14ac:dyDescent="0.75">
      <c r="B27" s="11" t="str">
        <f>HnStage!B18</f>
        <v>sites.softTissue</v>
      </c>
      <c r="C27" s="11" t="str">
        <f>HnStage!C18</f>
        <v>Soft tissue</v>
      </c>
      <c r="D27" s="12" t="s">
        <v>1607</v>
      </c>
      <c r="E27" s="12"/>
      <c r="F27" s="49" t="s">
        <v>1315</v>
      </c>
      <c r="G27" s="77" t="s">
        <v>2487</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2504</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2489</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2491</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2493</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2495</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node##34#</v>
      </c>
    </row>
    <row r="33" spans="1:19" ht="103.25" x14ac:dyDescent="0.75">
      <c r="B33" s="11" t="str">
        <f>HnStage!B24</f>
        <v>sites.peritoneum</v>
      </c>
      <c r="C33" s="11" t="str">
        <f>HnStage!C24</f>
        <v>peritoneum</v>
      </c>
      <c r="D33" s="12" t="s">
        <v>1607</v>
      </c>
      <c r="E33" s="12"/>
      <c r="F33" s="49" t="s">
        <v>1315</v>
      </c>
      <c r="G33" s="77" t="s">
        <v>2497</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2499</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2485</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F3" sqref="F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2471</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2057</v>
      </c>
      <c r="R2" s="24" t="s">
        <v>2058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2459</v>
      </c>
      <c r="L4" s="16" t="str">
        <f>CONCATENATE("Logical: ",B4)</f>
        <v>Logical: SarcomaStageI4rc</v>
      </c>
    </row>
    <row r="5" spans="1:18" ht="19.899999999999999" customHeight="1" x14ac:dyDescent="0.75">
      <c r="A5" s="14" t="s">
        <v>16</v>
      </c>
      <c r="B5" s="31" t="s">
        <v>2460</v>
      </c>
      <c r="L5" s="16" t="str">
        <f>CONCATENATE("Id: ",B5)</f>
        <v>Id: SarcomaStage</v>
      </c>
    </row>
    <row r="6" spans="1:18" ht="19.899999999999999" customHeight="1" x14ac:dyDescent="0.75">
      <c r="A6" s="14" t="s">
        <v>10</v>
      </c>
      <c r="B6" s="32" t="s">
        <v>2461</v>
      </c>
      <c r="L6" s="17" t="str">
        <f>CONCATENATE("Title: ##34#",B6,"##34#")</f>
        <v>Title: ##34#Sarcoma Stage##34#</v>
      </c>
    </row>
    <row r="7" spans="1:18" ht="19.899999999999999" customHeight="1" x14ac:dyDescent="0.75">
      <c r="A7" s="26" t="s">
        <v>2</v>
      </c>
      <c r="B7" s="32" t="s">
        <v>2461</v>
      </c>
      <c r="C7" s="9" t="s">
        <v>3</v>
      </c>
      <c r="D7" s="1" t="s">
        <v>4</v>
      </c>
      <c r="E7" s="3" t="s">
        <v>5</v>
      </c>
      <c r="F7" s="3" t="s">
        <v>6</v>
      </c>
      <c r="G7" s="3" t="s">
        <v>7</v>
      </c>
      <c r="H7" s="64" t="s">
        <v>1383</v>
      </c>
      <c r="I7" s="118" t="s">
        <v>2055</v>
      </c>
      <c r="J7" s="118" t="s">
        <v>2056</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2108</v>
      </c>
      <c r="C9" s="11" t="s">
        <v>2114</v>
      </c>
      <c r="D9" s="11" t="s">
        <v>2115</v>
      </c>
      <c r="E9" s="11">
        <v>1</v>
      </c>
      <c r="F9" s="11">
        <v>1</v>
      </c>
      <c r="G9" t="s">
        <v>1465</v>
      </c>
      <c r="H9" s="4" t="s">
        <v>2462</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2109</v>
      </c>
      <c r="C10" s="11" t="s">
        <v>2116</v>
      </c>
      <c r="D10" s="11" t="s">
        <v>2117</v>
      </c>
      <c r="E10" s="11">
        <v>1</v>
      </c>
      <c r="F10" s="11">
        <v>1</v>
      </c>
      <c r="G10" t="s">
        <v>1465</v>
      </c>
      <c r="H10" s="12" t="s">
        <v>2463</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2111</v>
      </c>
      <c r="C11" s="11" t="s">
        <v>2120</v>
      </c>
      <c r="D11" s="11" t="s">
        <v>2121</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2132</v>
      </c>
      <c r="C12" s="6" t="s">
        <v>2132</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2133</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2134</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2135</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2136</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2137</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2138</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2139</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2140</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2141</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2142</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2464</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2472</v>
      </c>
      <c r="D3" s="47" t="s">
        <v>1470</v>
      </c>
      <c r="E3" s="71" t="str">
        <f>$C$1&amp;B14</f>
        <v>http://hl7.eu/fhir/ig/idea4rc/StructureDefinition/SarcomaStage</v>
      </c>
    </row>
    <row r="4" spans="1:19" x14ac:dyDescent="0.75">
      <c r="B4" s="47" t="s">
        <v>16</v>
      </c>
      <c r="C4" s="28" t="s">
        <v>2473</v>
      </c>
      <c r="D4" s="47" t="s">
        <v>1471</v>
      </c>
      <c r="E4" s="150" t="str">
        <f>C1&amp;G4</f>
        <v>http://hl7.eu/fhir/ig/idea4rc/StructureDefinition/Bundle-eu-i4rc</v>
      </c>
      <c r="G4" s="151" t="s">
        <v>2385</v>
      </c>
    </row>
    <row r="5" spans="1:19" x14ac:dyDescent="0.75">
      <c r="B5" s="47" t="s">
        <v>10</v>
      </c>
      <c r="C5" s="7" t="s">
        <v>2275</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2511</v>
      </c>
      <c r="F7" s="157"/>
      <c r="G7" s="157"/>
    </row>
    <row r="8" spans="1:19" ht="44.25" x14ac:dyDescent="0.75">
      <c r="B8" s="47" t="s">
        <v>1474</v>
      </c>
      <c r="C8" s="73" t="s">
        <v>2275</v>
      </c>
      <c r="D8" s="47"/>
      <c r="E8"/>
      <c r="I8" s="12" t="s">
        <v>1288</v>
      </c>
      <c r="J8" s="12" t="s">
        <v>1289</v>
      </c>
      <c r="K8" s="12" t="s">
        <v>1290</v>
      </c>
      <c r="L8" s="12" t="s">
        <v>1291</v>
      </c>
      <c r="M8" s="11" t="s">
        <v>1292</v>
      </c>
      <c r="P8" s="34" t="s">
        <v>1327</v>
      </c>
      <c r="Q8" s="34">
        <v>6</v>
      </c>
    </row>
    <row r="9" spans="1:19" x14ac:dyDescent="0.75">
      <c r="B9" s="47" t="s">
        <v>1475</v>
      </c>
      <c r="C9" s="12" t="s">
        <v>2276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2266</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2474</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2475</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2512</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2476</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2477</v>
      </c>
      <c r="E16" s="62"/>
      <c r="F16" s="94" t="s">
        <v>1315</v>
      </c>
      <c r="G16" s="137" t="s">
        <v>2478</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2513</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G19" sqref="G19"/>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2267</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2278</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2486</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2528</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2529</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2530</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2479</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2480</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2481</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2482</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2483</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2484</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2501</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2503</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2487</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2504</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2489</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2491</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tissues##34#</v>
      </c>
    </row>
    <row r="33" spans="1:19" s="2" customFormat="1" ht="103.25" x14ac:dyDescent="0.75">
      <c r="A33"/>
      <c r="B33" s="11" t="str">
        <f>SarcomaStage!B17</f>
        <v>sites.liver</v>
      </c>
      <c r="C33" s="11" t="str">
        <f>SarcomaStage!C17</f>
        <v>liver</v>
      </c>
      <c r="D33" s="12" t="s">
        <v>1607</v>
      </c>
      <c r="E33" s="12"/>
      <c r="F33" s="49" t="s">
        <v>1315</v>
      </c>
      <c r="G33" s="77" t="s">
        <v>2493</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2495</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2497</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2499</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2485</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2505</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2143</v>
      </c>
      <c r="L4" s="16" t="str">
        <f>CONCATENATE("Logical: ",B4)</f>
        <v>Logical: PathologicalReportInfoI4rc</v>
      </c>
    </row>
    <row r="5" spans="1:18" ht="15.5" thickBot="1" x14ac:dyDescent="0.9">
      <c r="A5" s="14" t="s">
        <v>16</v>
      </c>
      <c r="B5" s="30" t="s">
        <v>2144</v>
      </c>
      <c r="L5" s="16" t="str">
        <f>CONCATENATE("Id: ",B5)</f>
        <v>Id: PathologicalReportInfo</v>
      </c>
    </row>
    <row r="6" spans="1:18" ht="15.5" thickBot="1" x14ac:dyDescent="0.9">
      <c r="A6" s="14" t="s">
        <v>10</v>
      </c>
      <c r="B6" s="30" t="s">
        <v>2145</v>
      </c>
      <c r="L6" s="17" t="str">
        <f>CONCATENATE("Title: ##34#",B6,"##34#")</f>
        <v>Title: ##34#Pathological Report Info##34#</v>
      </c>
    </row>
    <row r="7" spans="1:18" x14ac:dyDescent="0.75">
      <c r="A7" s="26" t="s">
        <v>2</v>
      </c>
      <c r="B7" s="95" t="s">
        <v>2145</v>
      </c>
      <c r="C7" s="9" t="s">
        <v>3</v>
      </c>
      <c r="D7" s="1" t="s">
        <v>4</v>
      </c>
      <c r="E7" s="3" t="s">
        <v>5</v>
      </c>
      <c r="F7" s="3" t="s">
        <v>6</v>
      </c>
      <c r="G7" s="116" t="s">
        <v>7</v>
      </c>
      <c r="H7" s="64" t="s">
        <v>1383</v>
      </c>
      <c r="I7" s="118" t="s">
        <v>2055</v>
      </c>
      <c r="J7" s="118" t="s">
        <v>2056</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2213</v>
      </c>
      <c r="C9" s="11" t="s">
        <v>2221</v>
      </c>
      <c r="D9" s="11" t="s">
        <v>2222</v>
      </c>
      <c r="E9" s="11">
        <v>0</v>
      </c>
      <c r="F9" s="11">
        <v>1</v>
      </c>
      <c r="G9" s="12" t="s">
        <v>1465</v>
      </c>
      <c r="H9" s="12" t="s">
        <v>2223</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2214</v>
      </c>
      <c r="C10" s="11" t="s">
        <v>2224</v>
      </c>
      <c r="D10" s="11" t="s">
        <v>2224</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2215</v>
      </c>
      <c r="C11" s="11" t="s">
        <v>2225</v>
      </c>
      <c r="D11" s="11" t="s">
        <v>2225</v>
      </c>
      <c r="E11" s="11">
        <v>0</v>
      </c>
      <c r="F11" s="11">
        <v>1</v>
      </c>
      <c r="G11" s="12" t="s">
        <v>1971</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2216</v>
      </c>
      <c r="C12" s="11" t="s">
        <v>2226</v>
      </c>
      <c r="D12" s="11" t="s">
        <v>2226</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2217</v>
      </c>
      <c r="C13" s="11" t="s">
        <v>2227</v>
      </c>
      <c r="D13" s="11" t="s">
        <v>2227</v>
      </c>
      <c r="E13" s="11">
        <v>0</v>
      </c>
      <c r="F13" s="11">
        <v>1</v>
      </c>
      <c r="G13" s="12" t="s">
        <v>1465</v>
      </c>
      <c r="H13" s="12" t="s">
        <v>2228</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2218</v>
      </c>
      <c r="C14" s="11" t="s">
        <v>2229</v>
      </c>
      <c r="D14" s="11" t="s">
        <v>2229</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2219</v>
      </c>
      <c r="C15" s="11" t="s">
        <v>2230</v>
      </c>
      <c r="D15" s="11" t="s">
        <v>2230</v>
      </c>
      <c r="E15" s="11">
        <v>0</v>
      </c>
      <c r="F15" s="11">
        <v>1</v>
      </c>
      <c r="G15" s="12" t="s">
        <v>43</v>
      </c>
      <c r="H15" s="12" t="s">
        <v>2231</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2220</v>
      </c>
      <c r="C16" s="11" t="s">
        <v>2232</v>
      </c>
      <c r="D16" s="11" t="s">
        <v>2232</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2233</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1907</v>
      </c>
      <c r="D3" s="47" t="s">
        <v>1470</v>
      </c>
      <c r="E3" s="71" t="str">
        <f>$C$1&amp;B14</f>
        <v>http://hl7.eu/fhir/ig/idea4rc/StructureDefinition/PathologicalReportInfo</v>
      </c>
    </row>
    <row r="4" spans="1:19" x14ac:dyDescent="0.75">
      <c r="B4" s="47" t="s">
        <v>16</v>
      </c>
      <c r="C4" s="28" t="s">
        <v>1907</v>
      </c>
      <c r="D4" s="47" t="s">
        <v>1471</v>
      </c>
      <c r="E4" s="156" t="s">
        <v>1910</v>
      </c>
      <c r="F4" s="157"/>
      <c r="G4" s="157"/>
    </row>
    <row r="5" spans="1:19" x14ac:dyDescent="0.75">
      <c r="B5" s="47" t="s">
        <v>10</v>
      </c>
      <c r="C5" s="7" t="s">
        <v>1908</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1908</v>
      </c>
      <c r="D8" s="47"/>
      <c r="E8" s="7"/>
      <c r="I8" s="12" t="s">
        <v>1288</v>
      </c>
      <c r="J8" s="12" t="s">
        <v>1289</v>
      </c>
      <c r="K8" s="12" t="s">
        <v>1290</v>
      </c>
      <c r="L8" s="12" t="s">
        <v>1291</v>
      </c>
      <c r="M8" s="11" t="s">
        <v>1292</v>
      </c>
      <c r="P8" s="34" t="s">
        <v>1327</v>
      </c>
      <c r="Q8" s="34">
        <v>6</v>
      </c>
    </row>
    <row r="9" spans="1:19" ht="30.25" thickBot="1" x14ac:dyDescent="0.9">
      <c r="B9" s="47" t="s">
        <v>1475</v>
      </c>
      <c r="C9" s="12" t="s">
        <v>1909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1911</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1912</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1913</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1914</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7" zoomScale="85" zoomScaleNormal="85" workbookViewId="0">
      <selection activeCell="B18" sqref="B18"/>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1905</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2055</v>
      </c>
      <c r="J7" s="118" t="s">
        <v>2056</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1865</v>
      </c>
      <c r="C9" s="11" t="s">
        <v>2151</v>
      </c>
      <c r="D9" s="11" t="s">
        <v>2152</v>
      </c>
      <c r="E9" s="11">
        <v>1</v>
      </c>
      <c r="F9" s="11">
        <v>1</v>
      </c>
      <c r="G9" s="11" t="s">
        <v>1465</v>
      </c>
      <c r="H9" s="12" t="s">
        <v>2159</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1814</v>
      </c>
      <c r="C10" s="11" t="s">
        <v>2153</v>
      </c>
      <c r="D10" s="11" t="s">
        <v>1652</v>
      </c>
      <c r="E10" s="11">
        <v>1</v>
      </c>
      <c r="F10" s="11">
        <v>1</v>
      </c>
      <c r="G10" s="11" t="s">
        <v>1465</v>
      </c>
      <c r="H10" s="12" t="s">
        <v>1653</v>
      </c>
      <c r="I10" s="12" t="b">
        <v>1</v>
      </c>
      <c r="J10" s="12" t="b">
        <v>0</v>
      </c>
      <c r="K10" s="11"/>
      <c r="L10" s="12" t="str">
        <f t="shared" si="2"/>
        <v>* hospital 1..1 CodeableConcept ##34#Surgery Hospital##34# ##334#Whether or not a surgical procedure was performed and whether it was performed at the registering hospital or another hospital. Diagnostic procedures (biopsy) are not included.##334#</v>
      </c>
      <c r="N10" s="12" t="str">
        <f t="shared" si="3"/>
        <v>* hospital ^comment = ##334#Yes done at the hospital; Yes done at a different hospital; Not Done; Unknown.
Custom##334#</v>
      </c>
      <c r="P10" s="12" t="str">
        <f t="shared" si="0"/>
        <v>* 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2166</v>
      </c>
      <c r="C12" s="11" t="s">
        <v>1656</v>
      </c>
      <c r="D12" s="12" t="s">
        <v>1657</v>
      </c>
      <c r="E12" s="11">
        <v>1</v>
      </c>
      <c r="F12" s="11">
        <v>1</v>
      </c>
      <c r="G12" s="11" t="s">
        <v>1465</v>
      </c>
      <c r="H12" s="12" t="s">
        <v>2160</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2167</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2161</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2148</v>
      </c>
      <c r="C15" s="11" t="s">
        <v>2154</v>
      </c>
      <c r="D15" s="11" t="s">
        <v>2155</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2539</v>
      </c>
      <c r="C16" s="11" t="s">
        <v>2156</v>
      </c>
      <c r="D16" s="11" t="s">
        <v>2156</v>
      </c>
      <c r="E16" s="11">
        <v>1</v>
      </c>
      <c r="F16" s="11">
        <v>1</v>
      </c>
      <c r="G16" s="11" t="s">
        <v>1971</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2540</v>
      </c>
      <c r="C17" s="11" t="s">
        <v>2157</v>
      </c>
      <c r="D17" s="11" t="s">
        <v>2157</v>
      </c>
      <c r="E17" s="11">
        <v>1</v>
      </c>
      <c r="F17" s="11">
        <v>1</v>
      </c>
      <c r="G17" s="11" t="s">
        <v>1465</v>
      </c>
      <c r="H17" s="12" t="s">
        <v>2162</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2149</v>
      </c>
      <c r="C18" s="11" t="s">
        <v>2158</v>
      </c>
      <c r="D18" s="11" t="s">
        <v>2158</v>
      </c>
      <c r="E18" s="11">
        <v>1</v>
      </c>
      <c r="F18" s="11">
        <v>1</v>
      </c>
      <c r="G18" s="11" t="s">
        <v>1465</v>
      </c>
      <c r="H18" s="12" t="s">
        <v>2163</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2164</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2168</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2169</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2170</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2171</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2172</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2173</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2174</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2175</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2176</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2177</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2178</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2150</v>
      </c>
      <c r="C36" s="11" t="s">
        <v>1704</v>
      </c>
      <c r="D36" s="11" t="s">
        <v>1705</v>
      </c>
      <c r="E36">
        <v>1</v>
      </c>
      <c r="F36">
        <v>1</v>
      </c>
      <c r="G36" s="11" t="s">
        <v>1465</v>
      </c>
      <c r="H36" s="12" t="s">
        <v>2165</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zoomScale="85" zoomScaleNormal="85" workbookViewId="0">
      <selection activeCell="G24" sqref="G2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2533</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88.5" x14ac:dyDescent="0.75">
      <c r="A16" s="44"/>
      <c r="B16" s="11" t="str">
        <f>Surgery!B9</f>
        <v>type</v>
      </c>
      <c r="C16" s="11" t="str">
        <f>Surgery!C9</f>
        <v>Surgery type</v>
      </c>
      <c r="D16" s="12" t="s">
        <v>2537</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#Procedure.extension:ProcedureCategoryR5/type.valueCodeableConcept</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hospital</v>
      </c>
      <c r="C17" s="11" t="str">
        <f>Surgery!C10</f>
        <v>Surgery Hospital</v>
      </c>
      <c r="D17" s="12" t="s">
        <v>1546</v>
      </c>
      <c r="E17" s="12"/>
      <c r="F17" s="49" t="s">
        <v>1293</v>
      </c>
      <c r="G17" s="76" t="s">
        <v>2315</v>
      </c>
      <c r="H17" s="43"/>
      <c r="I17" s="12" t="str">
        <f t="shared" ref="I17:I40" si="15">"* group[=].element[+].code = #"&amp;$B$14&amp;"."&amp;B17</f>
        <v>* group[=].element[+].code = #Surgery.hospital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hospital</v>
      </c>
      <c r="C18" s="11" t="str">
        <f>Surgery!C10</f>
        <v>Surgery Hospital</v>
      </c>
      <c r="D18" s="12" t="s">
        <v>2316</v>
      </c>
      <c r="E18" s="12"/>
      <c r="F18" s="49" t="s">
        <v>1293</v>
      </c>
      <c r="G18" s="76" t="s">
        <v>2314</v>
      </c>
      <c r="H18" s="43"/>
      <c r="I18" s="12" t="str">
        <f t="shared" si="15"/>
        <v>* group[=].element[+].code = #Surgery.hospital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2280</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2538</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#Procedure.extension:ProcedureCategoryR5/intent.valueCodeableConcept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2541</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#Procedure.extension:procedure-method.valueCodeableConcept</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1783</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12" t="s">
        <v>2542</v>
      </c>
      <c r="E23" s="12"/>
      <c r="F23" s="49" t="s">
        <v>1293</v>
      </c>
      <c r="G23" s="76" t="s">
        <v>2543</v>
      </c>
      <c r="H23" s="43"/>
      <c r="I23" s="12" t="str">
        <f t="shared" si="15"/>
        <v>* group[=].element[+].code = #Surgery.tumorRupture</v>
      </c>
      <c r="J23" s="12" t="str">
        <f t="shared" si="16"/>
        <v>* group[=].element[=].display = ##34#Tumor rupture##34#</v>
      </c>
      <c r="K23" s="12" t="str">
        <f t="shared" si="17"/>
        <v>* group[=].element[=].target.code = #Procedure.extension:supportingInfoR5</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
add map group including the target profile##34#</v>
      </c>
      <c r="P23" s="11">
        <v>9</v>
      </c>
      <c r="Q23" s="11">
        <f t="shared" si="13"/>
        <v>1</v>
      </c>
      <c r="R23" s="11">
        <f t="shared" si="14"/>
        <v>3</v>
      </c>
      <c r="S23" s="12" t="str" cm="1">
        <f t="array" ref="S23">INDEX('Surgery-ConceptMap-1'!$I$15:$N$125,Q23+1,R23)</f>
        <v>* group[=].element[=].target.code = #Procedure.extension:ProcedureCategoryR5/type.valueCodeableConcept</v>
      </c>
    </row>
    <row r="24" spans="1:19" ht="177" x14ac:dyDescent="0.75">
      <c r="A24" s="44"/>
      <c r="B24" s="11" t="str">
        <f>Surgery!B16</f>
        <v>specimenMitoticCount</v>
      </c>
      <c r="C24" s="11" t="str">
        <f>Surgery!C16</f>
        <v>Surgical specimen Mitotic count</v>
      </c>
      <c r="D24" s="12" t="s">
        <v>2542</v>
      </c>
      <c r="E24" s="11"/>
      <c r="F24" s="49" t="s">
        <v>1293</v>
      </c>
      <c r="G24" s="76" t="s">
        <v>2544</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1784</v>
      </c>
      <c r="E25" s="11"/>
      <c r="F25" s="49" t="s">
        <v>1293</v>
      </c>
      <c r="G25" s="76" t="s">
        <v>2269</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2531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2532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procedure'##34#</v>
      </c>
      <c r="P27" s="11">
        <v>13</v>
      </c>
      <c r="Q27" s="11">
        <f t="shared" si="13"/>
        <v>2</v>
      </c>
      <c r="R27" s="11">
        <f t="shared" si="14"/>
        <v>1</v>
      </c>
      <c r="S27" s="12" t="str" cm="1">
        <f t="array" ref="S27">INDEX('Surgery-ConceptMap-1'!$I$15:$N$125,Q27+1,R27)</f>
        <v>* group[=].element[+].code = #Surgery.hospital</v>
      </c>
    </row>
    <row r="28" spans="1:19" ht="73.75" x14ac:dyDescent="0.75">
      <c r="A28" s="44"/>
      <c r="B28" s="11" t="str">
        <f>Surgery!B20</f>
        <v>neckSurgery</v>
      </c>
      <c r="C28" s="11" t="str">
        <f>Surgery!C20</f>
        <v>Neck surgery</v>
      </c>
      <c r="D28" s="4" t="s">
        <v>1328</v>
      </c>
      <c r="E28" s="12"/>
      <c r="F28" s="49" t="s">
        <v>1293</v>
      </c>
      <c r="G28" s="76" t="s">
        <v>2281</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2280</v>
      </c>
      <c r="E29" s="12"/>
      <c r="F29" s="49" t="s">
        <v>1315</v>
      </c>
      <c r="G29" s="76" t="s">
        <v>2282</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2284</v>
      </c>
      <c r="E30" s="12"/>
      <c r="F30" s="49" t="s">
        <v>1315</v>
      </c>
      <c r="G30" s="76" t="s">
        <v>2283</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1785</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2280</v>
      </c>
      <c r="E32" s="12"/>
      <c r="F32" s="49" t="s">
        <v>1315</v>
      </c>
      <c r="G32" s="76" t="s">
        <v>2285</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2388</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2388</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2388</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2388</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2388</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2388</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2388</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2388</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2388</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2388</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2389</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#Procedure.extension:ProcedureCategoryR5/intent.valueCodeableConcept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#Procedure.extension:procedure-method.valueCodeableConcept</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x14ac:dyDescent="0.75">
      <c r="P65" s="11">
        <v>51</v>
      </c>
      <c r="Q65" s="11">
        <f t="shared" si="13"/>
        <v>8</v>
      </c>
      <c r="R65" s="11">
        <f t="shared" si="14"/>
        <v>3</v>
      </c>
      <c r="S65" s="12" t="str" cm="1">
        <f t="array" ref="S65">INDEX('Surgery-ConceptMap-1'!$I$15:$N$125,Q65+1,R65)</f>
        <v>* group[=].element[=].target.code = #Procedure.extension:supportingInfoR5</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73.75"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
add map group including the target profile##34#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x14ac:dyDescent="0.75">
      <c r="P71" s="11">
        <v>57</v>
      </c>
      <c r="Q71" s="11">
        <f t="shared" si="13"/>
        <v>9</v>
      </c>
      <c r="R71" s="11">
        <f t="shared" si="14"/>
        <v>3</v>
      </c>
      <c r="S71" s="12" t="str" cm="1">
        <f t="array" ref="S71">INDEX('Surgery-ConceptMap-1'!$I$15:$N$125,Q71+1,R71)</f>
        <v>* group[=].element[=].target.code = #Procedure.extension:supportingInfoR5</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88.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pageSetup paperSize="9" orientation="portrait" r:id="rId6"/>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tabSelected="1"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1786</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#Procedure.extension:ProcedureCategoryR5/type.valueCodeableConcept</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#Procedure.extension:ProcedureCategoryR5/intent.valueCodeableConcept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#Procedure.extension:procedure-method.valueCodeableConcept</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44.2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
add map group including the target profile##34#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59"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5.5" thickBot="1" x14ac:dyDescent="0.9">
      <c r="L3" s="24" t="str">
        <f>L1</f>
        <v>//===================================================</v>
      </c>
      <c r="N3" s="24" t="str">
        <f>N1</f>
        <v>// -------------------------------------------------------------------------------</v>
      </c>
      <c r="P3" s="24" t="str">
        <f>P1</f>
        <v>// -------------------------------------------------------------------------------</v>
      </c>
      <c r="R3" s="24" t="str">
        <f>R1</f>
        <v>// -------------------------------------------------------------------------------</v>
      </c>
    </row>
    <row r="4" spans="1:18" ht="15.5" thickBot="1" x14ac:dyDescent="0.9">
      <c r="A4" s="5" t="s">
        <v>11</v>
      </c>
      <c r="B4" s="30" t="s">
        <v>2408</v>
      </c>
      <c r="L4" s="16" t="str">
        <f>CONCATENATE("Logical: ",B4)</f>
        <v>Logical: SystemicTreatmentI4rc</v>
      </c>
    </row>
    <row r="5" spans="1:18" ht="15.5" thickBot="1" x14ac:dyDescent="0.9">
      <c r="A5" s="14" t="s">
        <v>16</v>
      </c>
      <c r="B5" s="30" t="s">
        <v>2409</v>
      </c>
      <c r="L5" s="16" t="str">
        <f>CONCATENATE("Id: ",B5)</f>
        <v>Id: SystemicTreatment</v>
      </c>
    </row>
    <row r="6" spans="1:18" ht="15.5" thickBot="1" x14ac:dyDescent="0.9">
      <c r="A6" s="14" t="s">
        <v>10</v>
      </c>
      <c r="B6" s="30" t="s">
        <v>2411</v>
      </c>
      <c r="L6" s="17" t="str">
        <f>CONCATENATE("Title: ##34#",B6,"##34#")</f>
        <v>Title: ##34#Systemic Treatment##34#</v>
      </c>
    </row>
    <row r="7" spans="1:18" x14ac:dyDescent="0.75">
      <c r="A7" s="26" t="s">
        <v>2</v>
      </c>
      <c r="B7" s="30" t="s">
        <v>2411</v>
      </c>
      <c r="C7" s="9" t="s">
        <v>3</v>
      </c>
      <c r="D7" s="1" t="s">
        <v>4</v>
      </c>
      <c r="E7" s="3" t="s">
        <v>5</v>
      </c>
      <c r="F7" s="3" t="s">
        <v>6</v>
      </c>
      <c r="G7" s="3" t="s">
        <v>7</v>
      </c>
      <c r="H7" s="64" t="s">
        <v>1383</v>
      </c>
      <c r="I7" s="118" t="s">
        <v>2055</v>
      </c>
      <c r="J7" s="118" t="s">
        <v>2056</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2406</v>
      </c>
      <c r="C9" s="12" t="s">
        <v>2412</v>
      </c>
      <c r="D9" s="12" t="s">
        <v>2413</v>
      </c>
      <c r="E9" s="11">
        <v>1</v>
      </c>
      <c r="F9" s="11">
        <v>1</v>
      </c>
      <c r="G9" s="86" t="s">
        <v>1465</v>
      </c>
      <c r="H9" s="12" t="s">
        <v>1639</v>
      </c>
      <c r="I9" s="12" t="b">
        <v>1</v>
      </c>
      <c r="J9" s="12" t="b">
        <v>1</v>
      </c>
      <c r="K9" s="25" t="s">
        <v>2302</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2303</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2304</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2179</v>
      </c>
      <c r="C12" s="12" t="s">
        <v>2185</v>
      </c>
      <c r="D12" s="11" t="s">
        <v>2186</v>
      </c>
      <c r="E12" s="11">
        <v>0</v>
      </c>
      <c r="F12" s="11">
        <v>1</v>
      </c>
      <c r="G12" t="s">
        <v>1465</v>
      </c>
      <c r="H12" s="2" t="s">
        <v>2187</v>
      </c>
      <c r="I12" s="12" t="b">
        <v>0</v>
      </c>
      <c r="J12" s="12" t="b">
        <v>1</v>
      </c>
      <c r="K12" s="25" t="s">
        <v>2179</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2407</v>
      </c>
      <c r="C13" s="12" t="s">
        <v>2418</v>
      </c>
      <c r="D13" s="12" t="s">
        <v>2306</v>
      </c>
      <c r="E13" s="11">
        <v>1</v>
      </c>
      <c r="F13" s="11">
        <v>1</v>
      </c>
      <c r="G13" s="86" t="s">
        <v>42</v>
      </c>
      <c r="H13" s="12"/>
      <c r="I13" s="12" t="b">
        <v>1</v>
      </c>
      <c r="J13" s="12" t="b">
        <v>1</v>
      </c>
      <c r="K13" s="25" t="s">
        <v>2305</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2410</v>
      </c>
      <c r="C14" s="12" t="s">
        <v>2419</v>
      </c>
      <c r="D14" s="12" t="s">
        <v>2308</v>
      </c>
      <c r="E14" s="11">
        <v>1</v>
      </c>
      <c r="F14" s="11">
        <v>1</v>
      </c>
      <c r="G14" s="86" t="s">
        <v>42</v>
      </c>
      <c r="H14" s="12"/>
      <c r="I14" s="12" t="b">
        <v>1</v>
      </c>
      <c r="J14" s="12" t="b">
        <v>1</v>
      </c>
      <c r="K14" s="25" t="s">
        <v>2307</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2180</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2181</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2182</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2309</v>
      </c>
      <c r="E20" s="11">
        <v>1</v>
      </c>
      <c r="F20" s="11">
        <v>1</v>
      </c>
      <c r="G20" s="86" t="s">
        <v>42</v>
      </c>
      <c r="H20" s="12"/>
      <c r="I20" s="12" t="b">
        <v>1</v>
      </c>
      <c r="J20" s="12" t="b">
        <v>0</v>
      </c>
      <c r="K20" t="s">
        <v>2183</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2310</v>
      </c>
      <c r="E21" s="11">
        <v>1</v>
      </c>
      <c r="F21" s="11">
        <v>1</v>
      </c>
      <c r="G21" s="86" t="s">
        <v>42</v>
      </c>
      <c r="H21" s="12"/>
      <c r="I21" s="12" t="b">
        <v>1</v>
      </c>
      <c r="J21" s="12" t="b">
        <v>0</v>
      </c>
      <c r="K21" t="s">
        <v>2184</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1848</v>
      </c>
      <c r="C23" s="12" t="s">
        <v>1647</v>
      </c>
      <c r="D23" s="11" t="s">
        <v>1648</v>
      </c>
      <c r="E23" s="11">
        <v>1</v>
      </c>
      <c r="F23" s="11">
        <v>1</v>
      </c>
      <c r="G23" t="s">
        <v>1465</v>
      </c>
      <c r="H23" s="12" t="s">
        <v>1649</v>
      </c>
      <c r="I23" s="12" t="b">
        <v>1</v>
      </c>
      <c r="J23" s="12" t="b">
        <v>1</v>
      </c>
      <c r="K23" t="s">
        <v>1848</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2414</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2415</v>
      </c>
      <c r="D3" s="47" t="s">
        <v>1470</v>
      </c>
      <c r="E3" s="71" t="str">
        <f>$C$1&amp;B14</f>
        <v>http://hl7.eu/fhir/ig/idea4rc/StructureDefinition/SystemicTreatment</v>
      </c>
    </row>
    <row r="4" spans="1:19" x14ac:dyDescent="0.75">
      <c r="B4" s="47" t="s">
        <v>16</v>
      </c>
      <c r="C4" s="28" t="s">
        <v>2420</v>
      </c>
      <c r="D4" s="47" t="s">
        <v>1471</v>
      </c>
      <c r="E4" s="156" t="s">
        <v>1808</v>
      </c>
      <c r="F4" s="164"/>
      <c r="G4" s="164"/>
    </row>
    <row r="5" spans="1:19" x14ac:dyDescent="0.75">
      <c r="B5" s="47" t="s">
        <v>10</v>
      </c>
      <c r="C5" t="s">
        <v>2416</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2416</v>
      </c>
      <c r="D8" s="47"/>
      <c r="E8" s="7"/>
      <c r="I8" s="12" t="s">
        <v>1288</v>
      </c>
      <c r="J8" s="12" t="s">
        <v>1289</v>
      </c>
      <c r="K8" s="12" t="s">
        <v>1290</v>
      </c>
      <c r="L8" s="12" t="s">
        <v>1291</v>
      </c>
      <c r="M8" s="11" t="s">
        <v>1292</v>
      </c>
      <c r="P8" s="34" t="s">
        <v>1327</v>
      </c>
      <c r="Q8" s="34">
        <v>6</v>
      </c>
    </row>
    <row r="9" spans="1:19" ht="30.25" thickBot="1" x14ac:dyDescent="0.9">
      <c r="B9" s="47" t="s">
        <v>1475</v>
      </c>
      <c r="C9" s="12" t="s">
        <v>2312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1802</v>
      </c>
      <c r="E16" s="12"/>
      <c r="F16" s="49" t="s">
        <v>1315</v>
      </c>
      <c r="G16" s="77" t="s">
        <v>2286</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1802</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1802</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1803</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2269</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1804</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1804</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1804</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1805</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1806</v>
      </c>
      <c r="E29" s="12"/>
      <c r="F29" s="49" t="s">
        <v>1293</v>
      </c>
      <c r="G29" s="76" t="s">
        <v>1807</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2417</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1809</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2055</v>
      </c>
      <c r="J7" s="118" t="s">
        <v>2056</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1706</v>
      </c>
      <c r="C9" s="11" t="s">
        <v>1707</v>
      </c>
      <c r="D9" s="12" t="s">
        <v>2318</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2391</v>
      </c>
      <c r="C13" s="11" t="s">
        <v>2392</v>
      </c>
      <c r="D13" s="11" t="s">
        <v>2392</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2188</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2189</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2190</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2191</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2192</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2193</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2194</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2195</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2427</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2428</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2429</v>
      </c>
      <c r="D31" s="13" t="s">
        <v>2429</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2430</v>
      </c>
      <c r="D33" s="13" t="s">
        <v>2430</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2196</v>
      </c>
      <c r="C35" s="11" t="s">
        <v>2200</v>
      </c>
      <c r="D35" s="12" t="s">
        <v>2200</v>
      </c>
      <c r="E35" s="11">
        <v>1</v>
      </c>
      <c r="F35" s="11">
        <v>1</v>
      </c>
      <c r="G35" s="97" t="s">
        <v>1</v>
      </c>
      <c r="H35" s="6"/>
      <c r="I35" s="12" t="b">
        <v>0</v>
      </c>
      <c r="J35" s="12" t="b">
        <v>1</v>
      </c>
      <c r="K35" t="s">
        <v>2196</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2206</v>
      </c>
      <c r="C36" s="11" t="s">
        <v>2200</v>
      </c>
      <c r="D36" s="12" t="s">
        <v>2201</v>
      </c>
      <c r="E36" s="11">
        <v>0</v>
      </c>
      <c r="F36" s="11">
        <v>1</v>
      </c>
      <c r="G36" s="97" t="s">
        <v>42</v>
      </c>
      <c r="H36" s="11"/>
      <c r="I36" s="12" t="b">
        <v>0</v>
      </c>
      <c r="J36" s="12" t="b">
        <v>1</v>
      </c>
      <c r="K36" t="s">
        <v>2197</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2207</v>
      </c>
      <c r="C37" s="11" t="s">
        <v>2200</v>
      </c>
      <c r="D37" s="12" t="s">
        <v>2202</v>
      </c>
      <c r="E37" s="11">
        <v>0</v>
      </c>
      <c r="F37" s="11">
        <v>1</v>
      </c>
      <c r="G37" s="97" t="s">
        <v>42</v>
      </c>
      <c r="H37" s="11"/>
      <c r="I37" s="12" t="b">
        <v>0</v>
      </c>
      <c r="J37" s="12" t="b">
        <v>1</v>
      </c>
      <c r="K37" t="s">
        <v>2198</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2199</v>
      </c>
      <c r="C38" s="11" t="s">
        <v>2203</v>
      </c>
      <c r="D38" s="12" t="s">
        <v>2204</v>
      </c>
      <c r="E38" s="11">
        <v>0</v>
      </c>
      <c r="F38" s="11">
        <v>1</v>
      </c>
      <c r="G38" s="11" t="s">
        <v>1465</v>
      </c>
      <c r="H38" s="12" t="s">
        <v>2205</v>
      </c>
      <c r="I38" s="12" t="b">
        <v>0</v>
      </c>
      <c r="J38" s="12" t="b">
        <v>1</v>
      </c>
      <c r="K38" t="s">
        <v>2199</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zoomScaleNormal="10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1787</v>
      </c>
      <c r="D3" s="47" t="s">
        <v>1470</v>
      </c>
      <c r="E3" s="71" t="str">
        <f>$C$1&amp;B14</f>
        <v>http://hl7.eu/fhir/ig/idea4rc/StructureDefinition/Radiotherapy</v>
      </c>
    </row>
    <row r="4" spans="1:19" x14ac:dyDescent="0.75">
      <c r="B4" s="47" t="s">
        <v>16</v>
      </c>
      <c r="C4" s="28" t="s">
        <v>1787</v>
      </c>
      <c r="D4" s="47" t="s">
        <v>1471</v>
      </c>
      <c r="E4" s="156" t="s">
        <v>1810</v>
      </c>
      <c r="F4" s="157"/>
      <c r="G4" s="157"/>
    </row>
    <row r="5" spans="1:19" x14ac:dyDescent="0.75">
      <c r="B5" s="47" t="s">
        <v>10</v>
      </c>
      <c r="C5" s="7" t="s">
        <v>1788</v>
      </c>
      <c r="D5" s="47"/>
      <c r="E5" s="7"/>
    </row>
    <row r="6" spans="1:19" x14ac:dyDescent="0.75">
      <c r="B6" s="47" t="s">
        <v>18</v>
      </c>
      <c r="C6" s="41"/>
      <c r="D6" s="47" t="s">
        <v>1472</v>
      </c>
      <c r="E6" s="156" t="str">
        <f>E3</f>
        <v>http://hl7.eu/fhir/ig/idea4rc/StructureDefinition/Radiotherapy</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1788</v>
      </c>
      <c r="D8" s="47"/>
      <c r="E8" s="7"/>
      <c r="I8" s="12"/>
      <c r="J8" s="12"/>
      <c r="K8" s="12"/>
      <c r="L8" s="12"/>
      <c r="M8" s="11"/>
      <c r="P8" s="34" t="s">
        <v>1327</v>
      </c>
      <c r="Q8" s="34">
        <v>6</v>
      </c>
    </row>
    <row r="9" spans="1:19" ht="30.25" thickBot="1" x14ac:dyDescent="0.9">
      <c r="B9" s="47" t="s">
        <v>1475</v>
      </c>
      <c r="C9" s="12" t="s">
        <v>1789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Radiotherapy!B5</f>
        <v>Radiotherapy</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#Radiotherapy.episodeEventReference</v>
      </c>
    </row>
    <row r="16" spans="1:19" ht="177" x14ac:dyDescent="0.75">
      <c r="A16" s="44"/>
      <c r="B16" s="11" t="str">
        <f>Radiotherapy!B9</f>
        <v>radiotherapy</v>
      </c>
      <c r="C16" s="11" t="str">
        <f>Radiotherapy!C9</f>
        <v>Radiotherapy</v>
      </c>
      <c r="D16" s="12" t="s">
        <v>2317</v>
      </c>
      <c r="E16" s="12"/>
      <c r="F16" s="49" t="s">
        <v>1293</v>
      </c>
      <c r="G16" s="76" t="s">
        <v>2314</v>
      </c>
      <c r="I16" s="12" t="str">
        <f t="shared" ref="I16:I40" si="7">"* group[=].element[+].code = #"&amp;$B$14&amp;"."&amp;B16</f>
        <v>* group[=].element[+].code = #Radiotherapy.radiotherapy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2390</v>
      </c>
      <c r="E17" s="12"/>
      <c r="F17" s="49" t="s">
        <v>1293</v>
      </c>
      <c r="G17" s="76" t="s">
        <v>2287</v>
      </c>
      <c r="H17" s="43"/>
      <c r="I17" s="12" t="str">
        <f t="shared" si="7"/>
        <v>* group[=].element[+].code = #Radiotherapy.intent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1800</v>
      </c>
      <c r="E18" s="12"/>
      <c r="F18" s="49" t="s">
        <v>1293</v>
      </c>
      <c r="G18" s="76"/>
      <c r="H18" s="43"/>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1796</v>
      </c>
      <c r="E19" s="12"/>
      <c r="F19" s="49" t="s">
        <v>1293</v>
      </c>
      <c r="G19" s="77"/>
      <c r="H19" s="43"/>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1797</v>
      </c>
      <c r="E20" s="12"/>
      <c r="F20" s="49" t="s">
        <v>1293</v>
      </c>
      <c r="G20" s="77"/>
      <c r="H20" s="43"/>
      <c r="I20" s="12" t="str">
        <f t="shared" si="7"/>
        <v>* group[=].element[+].code = #Radiotherapy.otherBeam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1792</v>
      </c>
      <c r="E21" s="12"/>
      <c r="F21" s="49" t="s">
        <v>1293</v>
      </c>
      <c r="G21" s="77"/>
      <c r="H21" s="43"/>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#Radiotherapy.radiotherapy</v>
      </c>
    </row>
    <row r="22" spans="1:19" ht="88.5" x14ac:dyDescent="0.75">
      <c r="A22" s="44"/>
      <c r="B22" s="11" t="str">
        <f>Radiotherapy!B15</f>
        <v>totalDoseTdGy</v>
      </c>
      <c r="C22" s="11" t="str">
        <f>Radiotherapy!C15</f>
        <v>Total Dose (TD) Gy</v>
      </c>
      <c r="D22" s="12" t="s">
        <v>1793</v>
      </c>
      <c r="E22" s="12"/>
      <c r="F22" s="49" t="s">
        <v>1315</v>
      </c>
      <c r="G22" s="77"/>
      <c r="H22" s="43"/>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2288</v>
      </c>
      <c r="E23" s="11"/>
      <c r="F23" s="49" t="s">
        <v>1293</v>
      </c>
      <c r="G23" s="77"/>
      <c r="H23" s="43"/>
      <c r="I23" s="12" t="str">
        <f t="shared" si="7"/>
        <v>* group[=].element[+].code = #Radiotherapy.numberOfFractions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1794</v>
      </c>
      <c r="E24" s="11"/>
      <c r="F24" s="49" t="s">
        <v>1293</v>
      </c>
      <c r="G24" s="76" t="s">
        <v>1795</v>
      </c>
      <c r="H24" s="43"/>
      <c r="I24" s="12" t="str">
        <f t="shared" si="7"/>
        <v>* group[=].element[+].code = #Radiotherapy.adaptiveRt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1792</v>
      </c>
      <c r="E25" s="12"/>
      <c r="F25" s="49" t="s">
        <v>1293</v>
      </c>
      <c r="G25" s="76" t="s">
        <v>1476</v>
      </c>
      <c r="H25" s="43"/>
      <c r="I25" s="12" t="str">
        <f t="shared" si="7"/>
        <v>* group[=].element[+].code = #Radiotherapy.igrtImageGuideRadiotherapy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1798</v>
      </c>
      <c r="E26" s="12"/>
      <c r="F26" s="49" t="s">
        <v>1316</v>
      </c>
      <c r="G26" s="77"/>
      <c r="H26" s="43"/>
      <c r="I26" s="12" t="str">
        <f t="shared" si="7"/>
        <v>* group[=].element[+].code = #Radiotherapy.startDate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1799</v>
      </c>
      <c r="E27" s="12"/>
      <c r="F27" s="49" t="s">
        <v>1316</v>
      </c>
      <c r="G27" s="77"/>
      <c r="H27" s="43"/>
      <c r="I27" s="12" t="str">
        <f t="shared" si="7"/>
        <v>* group[=].element[+].code = #Radiotherapy.endDate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1607</v>
      </c>
      <c r="E29" s="12"/>
      <c r="F29" s="49" t="s">
        <v>1293</v>
      </c>
      <c r="G29" s="76" t="s">
        <v>2289</v>
      </c>
      <c r="H29" s="43"/>
      <c r="I29" s="12" t="str">
        <f t="shared" si="7"/>
        <v>* group[=].element[+].code = #Radiotherapy.treatmentSites.primary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1607</v>
      </c>
      <c r="E30" s="12"/>
      <c r="F30" s="49" t="s">
        <v>1293</v>
      </c>
      <c r="G30" s="76" t="s">
        <v>2289</v>
      </c>
      <c r="H30" s="43"/>
      <c r="I30" s="12" t="str">
        <f t="shared" si="7"/>
        <v>* group[=].element[+].code = #Radiotherapy.treatmentSites.neck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1607</v>
      </c>
      <c r="E31" s="12"/>
      <c r="F31" s="49" t="s">
        <v>1293</v>
      </c>
      <c r="G31" s="76" t="s">
        <v>2289</v>
      </c>
      <c r="H31" s="43"/>
      <c r="I31" s="12" t="str">
        <f t="shared" si="7"/>
        <v>* group[=].element[+].code = #Radiotherapy.treatmentSites.primaryAndIpsilateralNeck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1607</v>
      </c>
      <c r="E32" s="12"/>
      <c r="F32" s="49" t="s">
        <v>1293</v>
      </c>
      <c r="G32" s="76" t="s">
        <v>2289</v>
      </c>
      <c r="H32" s="43"/>
      <c r="I32" s="12" t="str">
        <f t="shared" si="7"/>
        <v>* group[=].element[+].code = #Radiotherapy.treatmentSites.primaryAndBilateralNeck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1607</v>
      </c>
      <c r="E33" s="12"/>
      <c r="F33" s="49" t="s">
        <v>1293</v>
      </c>
      <c r="G33" s="76" t="s">
        <v>2289</v>
      </c>
      <c r="H33" s="43"/>
      <c r="I33" s="12" t="str">
        <f t="shared" si="7"/>
        <v>* group[=].element[+].code = #Radiotherapy.treatmentSites.distantMetastasis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#Radiotherapy.setting</v>
      </c>
    </row>
    <row r="34" spans="1:19" ht="73.75" x14ac:dyDescent="0.75">
      <c r="B34" s="11" t="str">
        <f>Radiotherapy!B28</f>
        <v>metastaticTreatmentSites</v>
      </c>
      <c r="C34" s="11" t="str">
        <f>Radiotherapy!C28</f>
        <v>Metastatic Treatment Sites:</v>
      </c>
      <c r="D34" s="12" t="s">
        <v>1607</v>
      </c>
      <c r="E34" s="12"/>
      <c r="F34" s="49" t="s">
        <v>1293</v>
      </c>
      <c r="G34" s="76" t="s">
        <v>2291</v>
      </c>
      <c r="H34" s="43"/>
      <c r="I34" s="12" t="str">
        <f t="shared" si="7"/>
        <v>* group[=].element[+].code = #Radiotherapy.metastaticTreatmentSites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1607</v>
      </c>
      <c r="E35" s="12"/>
      <c r="F35" s="49" t="s">
        <v>1293</v>
      </c>
      <c r="G35" s="76" t="s">
        <v>2289</v>
      </c>
      <c r="H35" s="43"/>
      <c r="I35" s="12" t="str">
        <f t="shared" si="7"/>
        <v>* group[=].element[+].code = #Radiotherapy.metastaticTreatmentSites.lung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1607</v>
      </c>
      <c r="E36" s="12"/>
      <c r="F36" s="49" t="s">
        <v>1293</v>
      </c>
      <c r="G36" s="76" t="s">
        <v>2289</v>
      </c>
      <c r="H36" s="43"/>
      <c r="I36" s="12" t="str">
        <f t="shared" si="7"/>
        <v>* group[=].element[+].code = #Radiotherapy.metastaticTreatmentSites.mediastinum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2289</v>
      </c>
      <c r="H37" s="43"/>
      <c r="I37" s="12" t="str">
        <f t="shared" si="7"/>
        <v>* group[=].element[+].code = #Radiotherapy.metastaticTreatmentSites.bone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1607</v>
      </c>
      <c r="E38" s="12"/>
      <c r="F38" s="49" t="s">
        <v>1293</v>
      </c>
      <c r="G38" s="76" t="s">
        <v>2289</v>
      </c>
      <c r="H38" s="43"/>
      <c r="I38" s="12" t="str">
        <f t="shared" si="7"/>
        <v>* group[=].element[+].code = #Radiotherapy.metastaticTreatmentSites.softTissue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1607</v>
      </c>
      <c r="E39" s="12"/>
      <c r="F39" s="49" t="s">
        <v>1293</v>
      </c>
      <c r="G39" s="76" t="s">
        <v>2289</v>
      </c>
      <c r="H39" s="43"/>
      <c r="I39" s="12" t="str">
        <f t="shared" si="7"/>
        <v>* group[=].element[+].code = #Radiotherapy.metastaticTreatmentSites.liver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#Radiotherapy.beamQuality</v>
      </c>
    </row>
    <row r="40" spans="1:19" s="2" customFormat="1" ht="103.25" x14ac:dyDescent="0.75">
      <c r="A40"/>
      <c r="B40" s="11" t="str">
        <f>Radiotherapy!B34</f>
        <v>treatmentCompletedAsPlanned</v>
      </c>
      <c r="C40" s="11" t="str">
        <f>Radiotherapy!C34</f>
        <v>Treatment Completed as Planned?</v>
      </c>
      <c r="D40" s="12" t="s">
        <v>1794</v>
      </c>
      <c r="E40" s="11"/>
      <c r="F40" s="49" t="s">
        <v>1293</v>
      </c>
      <c r="G40" s="76" t="s">
        <v>2290</v>
      </c>
      <c r="H40" s="43"/>
      <c r="I40" s="12" t="str">
        <f t="shared" si="7"/>
        <v>* group[=].element[+].code = #Radiotherapy.treatmentCompletedAsPlanned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20"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1801</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5.5" thickBot="1" x14ac:dyDescent="0.9">
      <c r="L3" s="24" t="str">
        <f>L1</f>
        <v>//===================================================</v>
      </c>
      <c r="N3" s="24" t="str">
        <f>N1</f>
        <v>// -------------------------------------------------------------------------------</v>
      </c>
      <c r="P3" s="24" t="str">
        <f>P1</f>
        <v>// -------------------------------------------------------------------------------</v>
      </c>
      <c r="R3" s="24" t="str">
        <f>R1</f>
        <v>// -------------------------------------------------------------------------------</v>
      </c>
    </row>
    <row r="4" spans="1:18" ht="15.5" thickBot="1" x14ac:dyDescent="0.9">
      <c r="A4" s="5" t="s">
        <v>11</v>
      </c>
      <c r="B4" s="30" t="s">
        <v>2242</v>
      </c>
      <c r="L4" s="16" t="str">
        <f>CONCATENATE("Logical: ",B4)</f>
        <v>Logical: OtherTreatmentI4rc</v>
      </c>
    </row>
    <row r="5" spans="1:18" ht="15.5" thickBot="1" x14ac:dyDescent="0.9">
      <c r="A5" s="14" t="s">
        <v>16</v>
      </c>
      <c r="B5" s="30" t="s">
        <v>2243</v>
      </c>
      <c r="L5" s="16" t="str">
        <f>CONCATENATE("Id: ",B5)</f>
        <v>Id: OtherTreatment</v>
      </c>
    </row>
    <row r="6" spans="1:18" ht="15.5" thickBot="1" x14ac:dyDescent="0.9">
      <c r="A6" s="14" t="s">
        <v>10</v>
      </c>
      <c r="B6" s="30" t="s">
        <v>2244</v>
      </c>
      <c r="L6" s="17" t="str">
        <f>CONCATENATE("Title: ##34#",B6,"##34#")</f>
        <v>Title: ##34#Other Local Treatment##34#</v>
      </c>
    </row>
    <row r="7" spans="1:18" x14ac:dyDescent="0.75">
      <c r="A7" s="26" t="s">
        <v>2</v>
      </c>
      <c r="B7" s="30" t="s">
        <v>2244</v>
      </c>
      <c r="C7" s="9" t="s">
        <v>3</v>
      </c>
      <c r="D7" s="1" t="s">
        <v>4</v>
      </c>
      <c r="E7" s="3" t="s">
        <v>5</v>
      </c>
      <c r="F7" s="3" t="s">
        <v>6</v>
      </c>
      <c r="G7" s="3" t="s">
        <v>7</v>
      </c>
      <c r="H7" s="64" t="s">
        <v>1383</v>
      </c>
      <c r="I7" s="118" t="s">
        <v>2055</v>
      </c>
      <c r="J7" s="118" t="s">
        <v>2056</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1865</v>
      </c>
      <c r="C9" s="12" t="s">
        <v>2234</v>
      </c>
      <c r="D9" s="12" t="s">
        <v>2235</v>
      </c>
      <c r="E9" s="12">
        <v>1</v>
      </c>
      <c r="F9" s="12">
        <v>1</v>
      </c>
      <c r="G9" s="12" t="s">
        <v>1465</v>
      </c>
      <c r="H9" s="12" t="s">
        <v>2236</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2237</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2238</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1848</v>
      </c>
      <c r="C12" s="12" t="s">
        <v>2239</v>
      </c>
      <c r="D12" s="12" t="s">
        <v>1648</v>
      </c>
      <c r="E12" s="12">
        <v>0</v>
      </c>
      <c r="F12" s="12">
        <v>1</v>
      </c>
      <c r="G12" s="12" t="s">
        <v>1465</v>
      </c>
      <c r="H12" s="12" t="s">
        <v>2240</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2241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2301</v>
      </c>
      <c r="D3" s="47" t="s">
        <v>1470</v>
      </c>
      <c r="E3" s="71" t="str">
        <f>$C$1&amp;B14</f>
        <v>http://hl7.eu/fhir/ig/idea4rc/StructureDefinition/OtherTreatment</v>
      </c>
    </row>
    <row r="4" spans="1:19" x14ac:dyDescent="0.75">
      <c r="B4" s="47" t="s">
        <v>16</v>
      </c>
      <c r="C4" s="28" t="s">
        <v>2301</v>
      </c>
      <c r="D4" s="47" t="s">
        <v>1471</v>
      </c>
      <c r="E4" s="165" t="s">
        <v>2299</v>
      </c>
      <c r="F4" s="157"/>
      <c r="G4" s="157"/>
    </row>
    <row r="5" spans="1:19" x14ac:dyDescent="0.75">
      <c r="B5" s="47" t="s">
        <v>10</v>
      </c>
      <c r="C5" s="7" t="s">
        <v>2311</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2311</v>
      </c>
      <c r="D8" s="47"/>
      <c r="E8" s="7"/>
      <c r="I8" s="12" t="s">
        <v>1288</v>
      </c>
      <c r="J8" s="12" t="s">
        <v>1289</v>
      </c>
      <c r="K8" s="12" t="s">
        <v>1290</v>
      </c>
      <c r="L8" s="12" t="s">
        <v>1291</v>
      </c>
      <c r="M8" s="11" t="s">
        <v>1292</v>
      </c>
      <c r="P8" s="34" t="s">
        <v>1327</v>
      </c>
      <c r="Q8" s="34">
        <v>6</v>
      </c>
    </row>
    <row r="9" spans="1:19" ht="30.25" thickBot="1" x14ac:dyDescent="0.9">
      <c r="B9" s="47" t="s">
        <v>1475</v>
      </c>
      <c r="C9" s="12" t="s">
        <v>2312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2292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1798</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1799</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1783</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2300</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141" t="s">
        <v>1901</v>
      </c>
      <c r="L4" s="16" t="str">
        <f>CONCATENATE("Logical: ",B4)</f>
        <v>Logical: TreatmentResponseI4rc</v>
      </c>
    </row>
    <row r="5" spans="1:18" ht="15.5" thickBot="1" x14ac:dyDescent="0.9">
      <c r="A5" s="14" t="s">
        <v>16</v>
      </c>
      <c r="B5" s="30" t="s">
        <v>1847</v>
      </c>
      <c r="L5" s="16" t="str">
        <f>CONCATENATE("Id: ",B5)</f>
        <v>Id: TreatmentResponse</v>
      </c>
    </row>
    <row r="6" spans="1:18" ht="15.5" thickBot="1" x14ac:dyDescent="0.9">
      <c r="A6" s="14" t="s">
        <v>10</v>
      </c>
      <c r="B6" s="30" t="s">
        <v>1849</v>
      </c>
      <c r="L6" s="17" t="str">
        <f>CONCATENATE("Title: ##34#",B6,"##34#")</f>
        <v>Title: ##34#Treatment Response##34#</v>
      </c>
    </row>
    <row r="7" spans="1:18" x14ac:dyDescent="0.75">
      <c r="A7" s="26" t="s">
        <v>2</v>
      </c>
      <c r="B7" s="30" t="s">
        <v>1849</v>
      </c>
      <c r="C7" s="9" t="s">
        <v>3</v>
      </c>
      <c r="D7" s="1" t="s">
        <v>4</v>
      </c>
      <c r="E7" s="3" t="s">
        <v>5</v>
      </c>
      <c r="F7" s="3" t="s">
        <v>6</v>
      </c>
      <c r="G7" s="3" t="s">
        <v>7</v>
      </c>
      <c r="H7" s="64" t="s">
        <v>1383</v>
      </c>
      <c r="I7" s="118" t="s">
        <v>2055</v>
      </c>
      <c r="J7" s="118" t="s">
        <v>2056</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1848</v>
      </c>
      <c r="C9" s="11" t="s">
        <v>1647</v>
      </c>
      <c r="D9" s="11" t="s">
        <v>1850</v>
      </c>
      <c r="E9" s="11">
        <v>1</v>
      </c>
      <c r="F9" s="11">
        <v>1</v>
      </c>
      <c r="G9" s="11" t="s">
        <v>1465</v>
      </c>
      <c r="H9" s="12" t="s">
        <v>2209</v>
      </c>
      <c r="I9" s="12" t="b">
        <v>1</v>
      </c>
      <c r="J9" s="12" t="b">
        <v>1</v>
      </c>
      <c r="K9" s="25" t="s">
        <v>1848</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2208</v>
      </c>
      <c r="C10" s="11" t="s">
        <v>1851</v>
      </c>
      <c r="D10" s="11" t="s">
        <v>1852</v>
      </c>
      <c r="E10" s="11">
        <v>1</v>
      </c>
      <c r="F10" s="11">
        <v>1</v>
      </c>
      <c r="G10" s="11" t="s">
        <v>1465</v>
      </c>
      <c r="H10" s="11" t="s">
        <v>1853</v>
      </c>
      <c r="I10" s="12" t="b">
        <v>1</v>
      </c>
      <c r="J10" s="12" t="b">
        <v>1</v>
      </c>
      <c r="K10" s="25" t="s">
        <v>2208</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1854</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C3" sqref="C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1855</v>
      </c>
      <c r="D3" s="47" t="s">
        <v>1470</v>
      </c>
      <c r="E3" s="71" t="str">
        <f>$C$1&amp;B14</f>
        <v>http://hl7.eu/fhir/ig/idea4rc/StructureDefinition/TreatmentResponseI4rc</v>
      </c>
    </row>
    <row r="4" spans="1:19" x14ac:dyDescent="0.75">
      <c r="B4" s="47" t="s">
        <v>16</v>
      </c>
      <c r="C4" s="28" t="s">
        <v>1855</v>
      </c>
      <c r="D4" s="47" t="s">
        <v>1471</v>
      </c>
      <c r="E4" s="156" t="s">
        <v>1810</v>
      </c>
      <c r="F4" s="157"/>
      <c r="G4" s="157"/>
    </row>
    <row r="5" spans="1:19" x14ac:dyDescent="0.75">
      <c r="B5" s="47" t="s">
        <v>10</v>
      </c>
      <c r="C5" s="7" t="s">
        <v>1788</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1788</v>
      </c>
      <c r="D8" s="47"/>
      <c r="E8" s="7"/>
      <c r="I8" s="12" t="s">
        <v>1288</v>
      </c>
      <c r="J8" s="12" t="s">
        <v>1289</v>
      </c>
      <c r="K8" s="12" t="s">
        <v>1290</v>
      </c>
      <c r="L8" s="12" t="s">
        <v>1291</v>
      </c>
      <c r="M8" s="11" t="s">
        <v>1292</v>
      </c>
      <c r="P8" s="34" t="s">
        <v>1327</v>
      </c>
      <c r="Q8" s="34">
        <v>6</v>
      </c>
    </row>
    <row r="9" spans="1:19" ht="30.25" thickBot="1" x14ac:dyDescent="0.9">
      <c r="B9" s="47" t="s">
        <v>1475</v>
      </c>
      <c r="C9" s="12" t="s">
        <v>1789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1856</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6" sqref="B6"/>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2057</v>
      </c>
      <c r="R2" s="24" t="s">
        <v>2058</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1864</v>
      </c>
      <c r="L6" s="17" t="str">
        <f>CONCATENATE("Title: ##34#",B6,"##34#")</f>
        <v>Title: ##34#Adverse Event##34#</v>
      </c>
    </row>
    <row r="7" spans="1:18" x14ac:dyDescent="0.75">
      <c r="A7" s="26" t="s">
        <v>2</v>
      </c>
      <c r="B7" s="30" t="s">
        <v>1864</v>
      </c>
      <c r="C7" s="9" t="s">
        <v>3</v>
      </c>
      <c r="D7" s="1" t="s">
        <v>4</v>
      </c>
      <c r="E7" s="3" t="s">
        <v>5</v>
      </c>
      <c r="F7" s="3" t="s">
        <v>6</v>
      </c>
      <c r="G7" s="3" t="s">
        <v>7</v>
      </c>
      <c r="H7" s="64" t="s">
        <v>1383</v>
      </c>
      <c r="I7" s="118" t="s">
        <v>2055</v>
      </c>
      <c r="J7" s="118" t="s">
        <v>2056</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1865</v>
      </c>
      <c r="C9" s="11" t="s">
        <v>1857</v>
      </c>
      <c r="D9" s="11" t="s">
        <v>1858</v>
      </c>
      <c r="E9" s="11">
        <v>1</v>
      </c>
      <c r="F9" s="11">
        <v>1</v>
      </c>
      <c r="G9" s="11" t="s">
        <v>1465</v>
      </c>
      <c r="H9" s="11"/>
      <c r="I9" s="12" t="b">
        <v>1</v>
      </c>
      <c r="J9" s="12" t="b">
        <v>0</v>
      </c>
      <c r="K9" s="25" t="s">
        <v>2210</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1866</v>
      </c>
      <c r="C10" s="11" t="s">
        <v>1859</v>
      </c>
      <c r="D10" s="11" t="s">
        <v>1860</v>
      </c>
      <c r="E10" s="11">
        <v>1</v>
      </c>
      <c r="F10" s="11">
        <v>1</v>
      </c>
      <c r="G10" s="11" t="s">
        <v>42</v>
      </c>
      <c r="H10" s="11"/>
      <c r="I10" s="12" t="b">
        <v>1</v>
      </c>
      <c r="J10" s="12" t="b">
        <v>0</v>
      </c>
      <c r="K10" s="25" t="s">
        <v>2211</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1867</v>
      </c>
      <c r="C11" s="11" t="s">
        <v>1861</v>
      </c>
      <c r="D11" s="11" t="s">
        <v>1862</v>
      </c>
      <c r="E11" s="11">
        <v>1</v>
      </c>
      <c r="F11" s="11">
        <v>1</v>
      </c>
      <c r="G11" s="11" t="s">
        <v>1465</v>
      </c>
      <c r="H11" s="62" t="s">
        <v>1863</v>
      </c>
      <c r="I11" s="12" t="b">
        <v>1</v>
      </c>
      <c r="J11" s="12" t="b">
        <v>0</v>
      </c>
      <c r="K11" s="25" t="s">
        <v>2212</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1868</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zoomScale="131" zoomScaleNormal="70" workbookViewId="0">
      <selection activeCell="C8" sqref="C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2534</v>
      </c>
      <c r="D3" s="47" t="s">
        <v>1470</v>
      </c>
      <c r="E3" s="71" t="str">
        <f>$C$1&amp;B14</f>
        <v>http://hl7.eu/fhir/ig/idea4rc/StructureDefinition/AdverseEvent</v>
      </c>
    </row>
    <row r="4" spans="1:19" x14ac:dyDescent="0.75">
      <c r="B4" s="47" t="s">
        <v>16</v>
      </c>
      <c r="C4" s="28" t="s">
        <v>2535</v>
      </c>
      <c r="D4" s="47" t="s">
        <v>1471</v>
      </c>
      <c r="E4" s="166" t="s">
        <v>2293</v>
      </c>
      <c r="F4" s="167"/>
      <c r="G4" s="167"/>
    </row>
    <row r="5" spans="1:19" x14ac:dyDescent="0.75">
      <c r="B5" s="47" t="s">
        <v>10</v>
      </c>
      <c r="C5" s="7" t="s">
        <v>1788</v>
      </c>
      <c r="D5" s="47"/>
      <c r="E5" s="7"/>
    </row>
    <row r="6" spans="1:19" x14ac:dyDescent="0.75">
      <c r="B6" s="47" t="s">
        <v>18</v>
      </c>
      <c r="C6" s="41"/>
      <c r="D6" s="47" t="s">
        <v>1472</v>
      </c>
      <c r="E6" s="156" t="str">
        <f>E3</f>
        <v>http://hl7.eu/fhir/ig/idea4rc/StructureDefinition/AdverseEvent</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1788</v>
      </c>
      <c r="D8" s="47"/>
      <c r="E8" s="7"/>
      <c r="I8" s="12" t="s">
        <v>1288</v>
      </c>
      <c r="J8" s="12" t="s">
        <v>1289</v>
      </c>
      <c r="K8" s="12" t="s">
        <v>1290</v>
      </c>
      <c r="L8" s="12" t="s">
        <v>1291</v>
      </c>
      <c r="M8" s="11" t="s">
        <v>1292</v>
      </c>
      <c r="P8" s="34" t="s">
        <v>1327</v>
      </c>
      <c r="Q8" s="34">
        <v>6</v>
      </c>
    </row>
    <row r="9" spans="1:19" ht="30.25" thickBot="1" x14ac:dyDescent="0.9">
      <c r="B9" s="47" t="s">
        <v>1475</v>
      </c>
      <c r="C9" s="12" t="s">
        <v>1789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AdverseEvent!B5</f>
        <v>AdverseEvent</v>
      </c>
      <c r="C14" s="11"/>
      <c r="D14" s="4" t="s">
        <v>439</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1293</v>
      </c>
      <c r="G15" s="76" t="s">
        <v>2294</v>
      </c>
      <c r="I15" s="12" t="str">
        <f>"* group[=].element[+].code = #"&amp;$B$14&amp;"."&amp;B15</f>
        <v>* group[=].element[+].code = #AdverseEvent.episodeEvent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#AdverseEvent.episodeEvent</v>
      </c>
    </row>
    <row r="16" spans="1:19" ht="73.75" x14ac:dyDescent="0.75">
      <c r="A16" s="44"/>
      <c r="B16" s="11" t="str">
        <f>AdverseEvent!B9</f>
        <v>type</v>
      </c>
      <c r="C16" s="11" t="str">
        <f>AdverseEvent!C9</f>
        <v>Adverse event type (CTCAE Term)</v>
      </c>
      <c r="D16" s="12" t="s">
        <v>2295</v>
      </c>
      <c r="E16" s="12"/>
      <c r="F16" s="49" t="s">
        <v>1293</v>
      </c>
      <c r="G16" s="76" t="s">
        <v>2296</v>
      </c>
      <c r="I16" s="12" t="str">
        <f t="shared" ref="I16:I18" si="7">"* group[=].element[+].code = #"&amp;$B$14&amp;"."&amp;B16</f>
        <v>* group[=].element[+].code = #AdverseEvent.type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2297</v>
      </c>
      <c r="E17" s="12"/>
      <c r="F17" s="49" t="s">
        <v>1315</v>
      </c>
      <c r="G17" s="77"/>
      <c r="H17" s="43"/>
      <c r="I17" s="12" t="str">
        <f t="shared" si="7"/>
        <v>* group[=].element[+].code = #AdverseEvent.eventStartingDate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2298</v>
      </c>
      <c r="E18" s="12"/>
      <c r="F18" s="49" t="s">
        <v>1315</v>
      </c>
      <c r="G18" s="77"/>
      <c r="H18" s="43"/>
      <c r="I18" s="12" t="str">
        <f t="shared" si="7"/>
        <v>* group[=].element[+].code = #AdverseEvent.eventDuration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62"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1869</v>
      </c>
    </row>
    <row r="3" spans="2:7" x14ac:dyDescent="0.75">
      <c r="B3" s="24" t="s">
        <v>20</v>
      </c>
    </row>
    <row r="4" spans="2:7" x14ac:dyDescent="0.75">
      <c r="B4" s="50" t="str">
        <f>"Instance: "&amp;'AdverseEvent-ConceptMap-1'!C4</f>
        <v>Instance: adverseEvent2FHIR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##34#AdverseEvent2FHIR##34#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1904</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1790</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1790</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1790</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1790</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2057</v>
      </c>
      <c r="R2" s="24" t="s">
        <v>2058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2146</v>
      </c>
      <c r="L4" s="16" t="str">
        <f>CONCATENATE("Logical: ",B4)</f>
        <v>Logical: StageI4rc</v>
      </c>
    </row>
    <row r="5" spans="1:18" ht="19.899999999999999" customHeight="1" x14ac:dyDescent="0.75">
      <c r="A5" s="14" t="s">
        <v>16</v>
      </c>
      <c r="B5" s="31" t="s">
        <v>2147</v>
      </c>
      <c r="L5" s="16" t="str">
        <f>CONCATENATE("Id: ",B5)</f>
        <v>Id: Stage</v>
      </c>
    </row>
    <row r="6" spans="1:18" ht="19.899999999999999" customHeight="1" x14ac:dyDescent="0.75">
      <c r="A6" s="14" t="s">
        <v>10</v>
      </c>
      <c r="B6" s="32" t="s">
        <v>2147</v>
      </c>
      <c r="L6" s="17" t="str">
        <f>CONCATENATE("Title: ##34#",B6,"##34#")</f>
        <v>Title: ##34#Stage##34#</v>
      </c>
    </row>
    <row r="7" spans="1:18" ht="19.899999999999999" customHeight="1" x14ac:dyDescent="0.75">
      <c r="A7" s="26" t="s">
        <v>2</v>
      </c>
      <c r="B7" s="63" t="s">
        <v>2147</v>
      </c>
      <c r="C7" s="9" t="s">
        <v>3</v>
      </c>
      <c r="D7" s="1" t="s">
        <v>4</v>
      </c>
      <c r="E7" s="3" t="s">
        <v>5</v>
      </c>
      <c r="F7" s="3" t="s">
        <v>6</v>
      </c>
      <c r="G7" s="3" t="s">
        <v>7</v>
      </c>
      <c r="H7" s="64" t="s">
        <v>1383</v>
      </c>
      <c r="I7" s="118" t="s">
        <v>2055</v>
      </c>
      <c r="J7" s="118" t="s">
        <v>2056</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1865</v>
      </c>
      <c r="C9" s="11" t="s">
        <v>2113</v>
      </c>
      <c r="D9" s="11" t="s">
        <v>2113</v>
      </c>
      <c r="E9" s="11">
        <v>1</v>
      </c>
      <c r="F9" s="11">
        <v>1</v>
      </c>
      <c r="G9" t="s">
        <v>1465</v>
      </c>
      <c r="H9" s="12" t="s">
        <v>2123</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2104</v>
      </c>
      <c r="C10" s="11" t="s">
        <v>291</v>
      </c>
      <c r="D10" s="11" t="s">
        <v>1387</v>
      </c>
      <c r="E10" s="11">
        <v>1</v>
      </c>
      <c r="F10" s="11">
        <v>1</v>
      </c>
      <c r="G10" t="s">
        <v>1465</v>
      </c>
      <c r="H10" s="12" t="s">
        <v>2124</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2105</v>
      </c>
      <c r="C11" s="11" t="s">
        <v>298</v>
      </c>
      <c r="D11" s="11" t="s">
        <v>1388</v>
      </c>
      <c r="E11" s="11">
        <v>1</v>
      </c>
      <c r="F11" s="11">
        <v>1</v>
      </c>
      <c r="G11" t="s">
        <v>1465</v>
      </c>
      <c r="H11" s="12" t="s">
        <v>2125</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2106</v>
      </c>
      <c r="C12" s="11" t="s">
        <v>305</v>
      </c>
      <c r="D12" s="11" t="s">
        <v>1389</v>
      </c>
      <c r="E12" s="11">
        <v>1</v>
      </c>
      <c r="F12" s="11">
        <v>1</v>
      </c>
      <c r="G12" t="s">
        <v>1465</v>
      </c>
      <c r="H12" s="12" t="s">
        <v>2126</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2107</v>
      </c>
      <c r="C13" s="11" t="s">
        <v>1552</v>
      </c>
      <c r="D13" s="11" t="s">
        <v>1553</v>
      </c>
      <c r="E13" s="11">
        <v>1</v>
      </c>
      <c r="F13" s="11">
        <v>1</v>
      </c>
      <c r="G13" t="s">
        <v>1465</v>
      </c>
      <c r="H13" s="12" t="s">
        <v>2127</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2108</v>
      </c>
      <c r="C14" s="11" t="s">
        <v>2114</v>
      </c>
      <c r="D14" s="11" t="s">
        <v>2115</v>
      </c>
      <c r="E14" s="11">
        <v>1</v>
      </c>
      <c r="F14" s="11">
        <v>1</v>
      </c>
      <c r="G14" t="s">
        <v>1465</v>
      </c>
      <c r="H14" s="4" t="s">
        <v>2130</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2109</v>
      </c>
      <c r="C15" s="11" t="s">
        <v>2116</v>
      </c>
      <c r="D15" s="11" t="s">
        <v>2117</v>
      </c>
      <c r="E15" s="11">
        <v>1</v>
      </c>
      <c r="F15" s="11">
        <v>1</v>
      </c>
      <c r="G15" t="s">
        <v>1465</v>
      </c>
      <c r="H15" s="12" t="s">
        <v>2131</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2110</v>
      </c>
      <c r="C16" s="11" t="s">
        <v>2118</v>
      </c>
      <c r="D16" s="11" t="s">
        <v>2119</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2128</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2111</v>
      </c>
      <c r="C18" s="11" t="s">
        <v>2120</v>
      </c>
      <c r="D18" s="11" t="s">
        <v>2121</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2132</v>
      </c>
      <c r="C19" s="6" t="s">
        <v>2132</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2133</v>
      </c>
      <c r="C20" s="11" t="s">
        <v>1393</v>
      </c>
      <c r="D20" s="11" t="s">
        <v>2268</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2134</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2135</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2136</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2137</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2138</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2139</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2140</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2141</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2142</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2112</v>
      </c>
      <c r="C30" s="11" t="s">
        <v>2122</v>
      </c>
      <c r="D30" s="11" t="s">
        <v>1390</v>
      </c>
      <c r="E30" s="11">
        <v>1</v>
      </c>
      <c r="F30" s="11">
        <v>1</v>
      </c>
      <c r="G30" t="s">
        <v>1465</v>
      </c>
      <c r="H30" s="12" t="s">
        <v>2129</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2277</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2273</v>
      </c>
      <c r="D3" s="47" t="s">
        <v>1470</v>
      </c>
      <c r="E3" s="71" t="str">
        <f>$C$1&amp;B14</f>
        <v>http://hl7.eu/fhir/ig/idea4rc/StructureDefinition/Stage</v>
      </c>
    </row>
    <row r="4" spans="1:19" x14ac:dyDescent="0.75">
      <c r="B4" s="47" t="s">
        <v>16</v>
      </c>
      <c r="C4" s="28" t="s">
        <v>2274</v>
      </c>
      <c r="D4" s="47" t="s">
        <v>1471</v>
      </c>
      <c r="E4" s="150" t="str">
        <f>C1&amp;G4</f>
        <v>http://hl7.eu/fhir/ig/idea4rc/StructureDefinition/Bundle-eu-i4rc</v>
      </c>
      <c r="G4" s="151" t="s">
        <v>2385</v>
      </c>
    </row>
    <row r="5" spans="1:19" x14ac:dyDescent="0.75">
      <c r="B5" s="47" t="s">
        <v>10</v>
      </c>
      <c r="C5" s="7" t="s">
        <v>2275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2275</v>
      </c>
      <c r="D8" s="47"/>
      <c r="E8" s="7"/>
      <c r="I8" s="12" t="s">
        <v>1288</v>
      </c>
      <c r="J8" s="12" t="s">
        <v>1289</v>
      </c>
      <c r="K8" s="12" t="s">
        <v>1290</v>
      </c>
      <c r="L8" s="12" t="s">
        <v>1291</v>
      </c>
      <c r="M8" s="11" t="s">
        <v>1292</v>
      </c>
      <c r="P8" s="34" t="s">
        <v>1327</v>
      </c>
      <c r="Q8" s="34">
        <v>6</v>
      </c>
    </row>
    <row r="9" spans="1:19" x14ac:dyDescent="0.75">
      <c r="B9" s="47" t="s">
        <v>1475</v>
      </c>
      <c r="C9" s="12" t="s">
        <v>2276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2266</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2263</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2264</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2265</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2386</v>
      </c>
      <c r="E20" s="12"/>
      <c r="F20" s="49" t="s">
        <v>1293</v>
      </c>
      <c r="G20" s="76" t="s">
        <v>2387</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2271</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2279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2270</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2267</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2278</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2319</v>
      </c>
      <c r="E16" s="12"/>
      <c r="F16" s="49" t="s">
        <v>1293</v>
      </c>
      <c r="G16" s="76" t="s">
        <v>2321</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2319</v>
      </c>
      <c r="E17" s="12"/>
      <c r="F17" s="49" t="s">
        <v>1293</v>
      </c>
      <c r="G17" s="76" t="s">
        <v>2320</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2322</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2323</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2488</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2324</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2490</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2492</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2494</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2496</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2498</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2500</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2325</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2502</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2272</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2024-07-18T20:22:32Z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