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5EC0E13D-3F09-4DC2-94E2-495588DBC3B9}" xr6:coauthVersionLast="47" xr6:coauthVersionMax="47" xr10:uidLastSave="{00000000-0000-0000-0000-000000000000}"/>
  <bookViews>
    <workbookView xWindow="-90" yWindow="-21710" windowWidth="38620" windowHeight="21100" tabRatio="819" activeTab="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HnStage" sheetId="159" r:id="rId33"/>
    <sheet name="HnStage-fsh" sheetId="161" r:id="rId34"/>
    <sheet name="HnStage-ConceptMap-1" sheetId="199" r:id="rId35"/>
    <sheet name="HnStage-ConceptMap-2" sheetId="201" r:id="rId36"/>
    <sheet name="HnStage-ConceptMap-3" sheetId="202" r:id="rId37"/>
    <sheet name="HnStage-ConceptMap-4" sheetId="203" r:id="rId38"/>
    <sheet name="HnStage-ConceptMap-5" sheetId="256" r:id="rId39"/>
    <sheet name="HnStage-ConceptMap-6" sheetId="255" r:id="rId40"/>
    <sheet name="HnStage-CM-fsh" sheetId="200" r:id="rId41"/>
    <sheet name="SarcomaStage" sheetId="267" r:id="rId42"/>
    <sheet name="SarcomaStage-fsh" sheetId="268" r:id="rId43"/>
    <sheet name="SarcomaStage-ConceptMap-1" sheetId="269" r:id="rId44"/>
    <sheet name="SarcomaStage-ConceptMap-2" sheetId="270" r:id="rId45"/>
    <sheet name="SarcomaStage-ConceptMap-3" sheetId="271" r:id="rId46"/>
    <sheet name="SarcomaStage-ConceptMap-4" sheetId="274" r:id="rId47"/>
    <sheet name="SarcomaStage-CM-fsh " sheetId="275" r:id="rId48"/>
    <sheet name="PathologicalReportInfo" sheetId="247" r:id="rId49"/>
    <sheet name="PathologicalReportInfo-fsh" sheetId="248" r:id="rId50"/>
    <sheet name="PathologicalReportInfo-CM" sheetId="249" r:id="rId51"/>
    <sheet name="PathologicalReportInfo-CM-fsh" sheetId="250" r:id="rId52"/>
    <sheet name="Surgery" sheetId="209" r:id="rId53"/>
    <sheet name="Surgery-fsh" sheetId="210" r:id="rId54"/>
    <sheet name="Surgery-ConceptMap-1" sheetId="213" r:id="rId55"/>
    <sheet name="Surgery-CM-fsh" sheetId="214" r:id="rId56"/>
    <sheet name="SystemicTreatment" sheetId="164" r:id="rId57"/>
    <sheet name="SystemicTreatment-fsh" sheetId="166" r:id="rId58"/>
    <sheet name="SystemicTreatm-ConceptMap-1" sheetId="217" r:id="rId59"/>
    <sheet name="SystemicTreatment-CM-fsh" sheetId="218" r:id="rId60"/>
    <sheet name="Radiotherapy" sheetId="211" r:id="rId61"/>
    <sheet name="Radiotherapy-fsh" sheetId="212" r:id="rId62"/>
    <sheet name="Radiotherapy-ConceptMap-1" sheetId="215" r:id="rId63"/>
    <sheet name="Radiotherapy-CM-fsh" sheetId="216" r:id="rId64"/>
    <sheet name="OtherTreatment" sheetId="251" r:id="rId65"/>
    <sheet name="OtherTreatment-fsh" sheetId="252" r:id="rId66"/>
    <sheet name="OtherTreatment-ConceptMap-1" sheetId="253" r:id="rId67"/>
    <sheet name="OtherTreatment-CM-fsh" sheetId="254" r:id="rId68"/>
    <sheet name="TreatmentResponse" sheetId="233" r:id="rId69"/>
    <sheet name="TreatmentResponse-fsh" sheetId="234" r:id="rId70"/>
    <sheet name="TreatmentRespon-ConceptMap-1" sheetId="235" r:id="rId71"/>
    <sheet name="TreatmentResponse-CM-fsh" sheetId="236" r:id="rId72"/>
    <sheet name="AdverseEvent" sheetId="237" r:id="rId73"/>
    <sheet name="AdverseEvent-fsh" sheetId="238" r:id="rId74"/>
    <sheet name="AdverseEvent-ConceptMap-1" sheetId="239" r:id="rId75"/>
    <sheet name="AdverseEvent-CM-fsh" sheetId="240" r:id="rId76"/>
    <sheet name="ConvertOsiris" sheetId="138" r:id="rId77"/>
    <sheet name="Osiris" sheetId="141" r:id="rId78"/>
    <sheet name="Osiris-Map" sheetId="142" r:id="rId79"/>
    <sheet name="Osiris-fsh-noMap" sheetId="144" r:id="rId80"/>
    <sheet name="Osiris-fsh" sheetId="143" r:id="rId81"/>
    <sheet name="Osiris-ConceptMap" sheetId="145" r:id="rId82"/>
    <sheet name="Osiris-CM-fsh" sheetId="147" r:id="rId83"/>
    <sheet name="equivalence" sheetId="146" r:id="rId84"/>
    <sheet name="PathologicalStage" sheetId="189" r:id="rId85"/>
    <sheet name="PathologicalStage-fsh" sheetId="191" r:id="rId86"/>
    <sheet name="PathStage-ConceptMap-1" sheetId="204" r:id="rId87"/>
    <sheet name="PathStage-ConceptMap-2" sheetId="205" r:id="rId88"/>
    <sheet name="PathStage-ConceptMap-3" sheetId="206" r:id="rId89"/>
    <sheet name="PathStage-ConceptMap-4" sheetId="207" r:id="rId90"/>
    <sheet name="PathStage-CM-fsh" sheetId="208" r:id="rId91"/>
    <sheet name="Stage (2)" sheetId="258" r:id="rId92"/>
    <sheet name="Stage-fsh (2)" sheetId="259" r:id="rId93"/>
    <sheet name="Stage-ConceptMap-1 (2)" sheetId="260" r:id="rId94"/>
    <sheet name="Stage-ConceptMap-2 (2)" sheetId="261" r:id="rId95"/>
    <sheet name="Stage-ConceptMap-3 (2)" sheetId="262" r:id="rId96"/>
    <sheet name="Stage-ConceptMap-4 (2)" sheetId="263" r:id="rId97"/>
    <sheet name="Stage-ConceptMap-5 (2)" sheetId="264" r:id="rId98"/>
    <sheet name="Stage-ConceptMap-6 (2)" sheetId="265" r:id="rId99"/>
    <sheet name="Stage-CM-fsh (2)" sheetId="266" r:id="rId100"/>
  </sheets>
  <definedNames>
    <definedName name="_xlnm._FilterDatabase" localSheetId="72" hidden="1">AdverseEvent!$A$7:$O$32</definedName>
    <definedName name="_xlnm._FilterDatabase" localSheetId="19" hidden="1">CancerEpisode!$A$7:$O$67</definedName>
    <definedName name="_xlnm._FilterDatabase" localSheetId="76"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8" hidden="1">PathologicalReportInfo!$A$7:$O$35</definedName>
    <definedName name="_xlnm._FilterDatabase" localSheetId="13" hidden="1">PatientFollowUp!$A$7:$O$35</definedName>
    <definedName name="_xlnm._FilterDatabase" localSheetId="60" hidden="1">Radiotherapy!$A$7:$O$34</definedName>
    <definedName name="_xlnm._FilterDatabase" localSheetId="1" hidden="1">Subject!$A$7:$O$42</definedName>
    <definedName name="_xlnm._FilterDatabase" localSheetId="68"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88" i="181" l="1"/>
  <c r="B389" i="181"/>
  <c r="B390" i="181"/>
  <c r="B391" i="18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102" i="181"/>
  <c r="B103" i="181"/>
  <c r="B104" i="181"/>
  <c r="B105" i="181"/>
  <c r="B106" i="181"/>
  <c r="B107" i="181"/>
  <c r="B108" i="181"/>
  <c r="B109" i="181"/>
  <c r="B110" i="181"/>
  <c r="B111" i="181"/>
  <c r="B112" i="181"/>
  <c r="B113" i="181"/>
  <c r="B114" i="181"/>
  <c r="B115" i="181"/>
  <c r="B116" i="181"/>
  <c r="B117" i="181"/>
  <c r="B118" i="181"/>
  <c r="B119" i="181"/>
  <c r="B120" i="181"/>
  <c r="B121" i="181"/>
  <c r="B122" i="181"/>
  <c r="B123" i="181"/>
  <c r="B124" i="181"/>
  <c r="B125" i="181"/>
  <c r="B126" i="181"/>
  <c r="B127" i="181"/>
  <c r="B12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80" i="181"/>
  <c r="B181" i="181"/>
  <c r="B182" i="181"/>
  <c r="B183" i="181"/>
  <c r="B184" i="181"/>
  <c r="B185" i="181"/>
  <c r="B186" i="181"/>
  <c r="B187" i="181"/>
  <c r="B188" i="181"/>
  <c r="B189" i="181"/>
  <c r="B190" i="181"/>
  <c r="B191" i="181"/>
  <c r="B192" i="181"/>
  <c r="B193" i="181"/>
  <c r="B194" i="181"/>
  <c r="B195" i="181"/>
  <c r="B196" i="181"/>
  <c r="B197" i="181"/>
  <c r="B198" i="181"/>
  <c r="B199" i="181"/>
  <c r="B200" i="181"/>
  <c r="B201" i="181"/>
  <c r="B202" i="181"/>
  <c r="B203" i="181"/>
  <c r="B204" i="181"/>
  <c r="B205" i="181"/>
  <c r="B206" i="181"/>
  <c r="B207" i="181"/>
  <c r="B208" i="181"/>
  <c r="B209" i="181"/>
  <c r="B210"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15" i="180" l="1"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R96" i="185"/>
  <c r="Q96" i="185"/>
  <c r="S96" i="185" s="1" a="1"/>
  <c r="S96" i="185" s="1"/>
  <c r="R95" i="185"/>
  <c r="Q95" i="185"/>
  <c r="R94" i="185"/>
  <c r="Q94" i="185"/>
  <c r="S94" i="185" s="1" a="1"/>
  <c r="S94" i="185"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Q201" i="184"/>
  <c r="R201" i="184"/>
  <c r="Q202" i="184"/>
  <c r="R202" i="184"/>
  <c r="Q203" i="184"/>
  <c r="S203" i="184" s="1" a="1"/>
  <c r="S203" i="184" s="1"/>
  <c r="R203" i="184"/>
  <c r="Q204" i="184"/>
  <c r="R204" i="184"/>
  <c r="S204" i="184" a="1"/>
  <c r="S204" i="184" s="1"/>
  <c r="Q205" i="184"/>
  <c r="S205" i="184" s="1" a="1"/>
  <c r="S205" i="184" s="1"/>
  <c r="R205" i="184"/>
  <c r="Q206" i="184"/>
  <c r="R206" i="184"/>
  <c r="S206" i="184" a="1"/>
  <c r="S206" i="184" s="1"/>
  <c r="Q207" i="184"/>
  <c r="R207" i="184"/>
  <c r="Q208" i="184"/>
  <c r="R208" i="184"/>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Q180" i="184"/>
  <c r="S180" i="184" s="1" a="1"/>
  <c r="S180" i="184" s="1"/>
  <c r="R180" i="184"/>
  <c r="Q181" i="184"/>
  <c r="R181" i="184"/>
  <c r="S181" i="184" a="1"/>
  <c r="S181" i="184" s="1"/>
  <c r="Q182" i="184"/>
  <c r="S182" i="184" s="1" a="1"/>
  <c r="S182" i="184" s="1"/>
  <c r="R182" i="184"/>
  <c r="Q183" i="184"/>
  <c r="R183" i="184"/>
  <c r="Q184" i="184"/>
  <c r="R184" i="184"/>
  <c r="Q185" i="184"/>
  <c r="R185" i="184"/>
  <c r="S185" i="184" a="1"/>
  <c r="S185" i="184" s="1"/>
  <c r="Q186" i="184"/>
  <c r="S186" i="184" s="1" a="1"/>
  <c r="S186" i="184" s="1"/>
  <c r="R186" i="184"/>
  <c r="Q187" i="184"/>
  <c r="R187" i="184"/>
  <c r="S187" i="184" a="1"/>
  <c r="S187" i="184" s="1"/>
  <c r="Q188" i="184"/>
  <c r="S188" i="184" s="1" a="1"/>
  <c r="S188" i="184" s="1"/>
  <c r="R188" i="184"/>
  <c r="Q189" i="184"/>
  <c r="R189" i="184"/>
  <c r="Q190" i="184"/>
  <c r="R190" i="184"/>
  <c r="Q191" i="184"/>
  <c r="R191" i="184"/>
  <c r="S191" i="184" a="1"/>
  <c r="S191" i="184" s="1"/>
  <c r="Q192" i="184"/>
  <c r="S192" i="184" s="1" a="1"/>
  <c r="S192" i="184" s="1"/>
  <c r="R192" i="184"/>
  <c r="Q193" i="184"/>
  <c r="R193" i="184"/>
  <c r="S193" i="184" a="1"/>
  <c r="S193" i="184" s="1"/>
  <c r="Q194" i="184"/>
  <c r="S194" i="184" s="1" a="1"/>
  <c r="S194" i="184" s="1"/>
  <c r="R194" i="184"/>
  <c r="Q195" i="184"/>
  <c r="R195" i="184"/>
  <c r="Q196" i="184"/>
  <c r="R196" i="184"/>
  <c r="Q197" i="184"/>
  <c r="R197" i="184"/>
  <c r="S197" i="184" a="1"/>
  <c r="S197" i="184" s="1"/>
  <c r="Q198" i="184"/>
  <c r="S198" i="184" s="1" a="1"/>
  <c r="S198" i="184" s="1"/>
  <c r="R198" i="184"/>
  <c r="Q199" i="184"/>
  <c r="R199" i="184"/>
  <c r="S199" i="184" a="1"/>
  <c r="S199" i="184" s="1"/>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R172" i="184"/>
  <c r="Q173" i="184"/>
  <c r="S173" i="184" s="1" a="1"/>
  <c r="S173" i="184" s="1"/>
  <c r="R173" i="184"/>
  <c r="Q174" i="184"/>
  <c r="S174" i="184" s="1" a="1"/>
  <c r="S174" i="184" s="1"/>
  <c r="R174" i="184"/>
  <c r="Q175" i="184"/>
  <c r="S175" i="184" s="1" a="1"/>
  <c r="S175" i="184" s="1"/>
  <c r="R175" i="184"/>
  <c r="Q176" i="184"/>
  <c r="S176" i="184" s="1" a="1"/>
  <c r="S176" i="184"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R163" i="184"/>
  <c r="Q164" i="184"/>
  <c r="S164" i="184" s="1" a="1"/>
  <c r="S164" i="184"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R29" i="184"/>
  <c r="Q30" i="184"/>
  <c r="R30" i="184"/>
  <c r="Q31" i="184"/>
  <c r="S31" i="184" s="1" a="1"/>
  <c r="S31" i="184" s="1"/>
  <c r="R31" i="184"/>
  <c r="Q32" i="184"/>
  <c r="R32" i="184"/>
  <c r="Q33" i="184"/>
  <c r="R33" i="184"/>
  <c r="Q34" i="184"/>
  <c r="R34" i="184"/>
  <c r="Q35" i="184"/>
  <c r="S35" i="184" s="1" a="1"/>
  <c r="S35" i="184" s="1"/>
  <c r="R35" i="184"/>
  <c r="Q36" i="184"/>
  <c r="R36" i="184"/>
  <c r="Q37" i="184"/>
  <c r="S37" i="184" s="1" a="1"/>
  <c r="S37" i="184" s="1"/>
  <c r="R37" i="184"/>
  <c r="Q38" i="184"/>
  <c r="R38" i="184"/>
  <c r="Q39" i="184"/>
  <c r="R39" i="184"/>
  <c r="Q40" i="184"/>
  <c r="R40" i="184"/>
  <c r="Q41" i="184"/>
  <c r="S41" i="184" s="1" a="1"/>
  <c r="S41" i="184" s="1"/>
  <c r="R41" i="184"/>
  <c r="Q42" i="184"/>
  <c r="R42" i="184"/>
  <c r="Q43" i="184"/>
  <c r="S43" i="184" s="1" a="1"/>
  <c r="S43" i="184" s="1"/>
  <c r="R43" i="184"/>
  <c r="Q44" i="184"/>
  <c r="R44" i="184"/>
  <c r="Q45" i="184"/>
  <c r="R45" i="184"/>
  <c r="Q46" i="184"/>
  <c r="R46" i="184"/>
  <c r="Q47" i="184"/>
  <c r="S47" i="184" s="1" a="1"/>
  <c r="S47" i="184" s="1"/>
  <c r="R47" i="184"/>
  <c r="Q48" i="184"/>
  <c r="R48" i="184"/>
  <c r="Q49" i="184"/>
  <c r="S49" i="184" s="1" a="1"/>
  <c r="S49" i="184" s="1"/>
  <c r="R49" i="184"/>
  <c r="Q50" i="184"/>
  <c r="R50" i="184"/>
  <c r="Q51" i="184"/>
  <c r="R51" i="184"/>
  <c r="Q52" i="184"/>
  <c r="R52" i="184"/>
  <c r="Q53" i="184"/>
  <c r="S53" i="184" s="1" a="1"/>
  <c r="S53" i="184" s="1"/>
  <c r="R53" i="184"/>
  <c r="Q54" i="184"/>
  <c r="R54" i="184"/>
  <c r="Q55" i="184"/>
  <c r="S55" i="184" s="1" a="1"/>
  <c r="S55" i="184" s="1"/>
  <c r="R55" i="184"/>
  <c r="Q56" i="184"/>
  <c r="R56" i="184"/>
  <c r="Q57" i="184"/>
  <c r="R57" i="184"/>
  <c r="Q58" i="184"/>
  <c r="R58" i="184"/>
  <c r="Q59" i="184"/>
  <c r="S59" i="184" s="1" a="1"/>
  <c r="S59" i="184"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R81" i="184"/>
  <c r="Q82" i="184"/>
  <c r="R82" i="184"/>
  <c r="Q83" i="184"/>
  <c r="R83" i="184"/>
  <c r="Q84" i="184"/>
  <c r="R84" i="184"/>
  <c r="Q85" i="184"/>
  <c r="S85" i="184" s="1" a="1"/>
  <c r="S85" i="184" s="1"/>
  <c r="R85" i="184"/>
  <c r="Q86" i="184"/>
  <c r="R86" i="184"/>
  <c r="Q87" i="184"/>
  <c r="R87" i="184"/>
  <c r="Q88" i="184"/>
  <c r="R88" i="184"/>
  <c r="Q89" i="184"/>
  <c r="S89" i="184" s="1" a="1"/>
  <c r="S89" i="184" s="1"/>
  <c r="R89" i="184"/>
  <c r="Q90" i="184"/>
  <c r="S90" i="184" s="1" a="1"/>
  <c r="S90" i="184" s="1"/>
  <c r="R90" i="184"/>
  <c r="Q91" i="184"/>
  <c r="R91" i="184"/>
  <c r="Q92" i="184"/>
  <c r="R92" i="184"/>
  <c r="Q93" i="184"/>
  <c r="R93" i="184"/>
  <c r="Q94" i="184"/>
  <c r="R94" i="184"/>
  <c r="Q95" i="184"/>
  <c r="R95" i="184"/>
  <c r="Q96" i="184"/>
  <c r="R96" i="184"/>
  <c r="Q97" i="184"/>
  <c r="S97" i="184" s="1" a="1"/>
  <c r="S97" i="184" s="1"/>
  <c r="R97" i="184"/>
  <c r="Q98" i="184"/>
  <c r="S98" i="184" s="1" a="1"/>
  <c r="S98" i="184" s="1"/>
  <c r="R98" i="184"/>
  <c r="Q99" i="184"/>
  <c r="R99" i="184"/>
  <c r="Q100" i="184"/>
  <c r="R100" i="184"/>
  <c r="Q101" i="184"/>
  <c r="S101" i="184" s="1" a="1"/>
  <c r="S101" i="184" s="1"/>
  <c r="R101" i="184"/>
  <c r="Q102" i="184"/>
  <c r="R102" i="184"/>
  <c r="Q103" i="184"/>
  <c r="S103" i="184" s="1" a="1"/>
  <c r="S103" i="184" s="1"/>
  <c r="R103" i="184"/>
  <c r="Q104" i="184"/>
  <c r="R104" i="184"/>
  <c r="Q105" i="184"/>
  <c r="R105" i="184"/>
  <c r="Q106" i="184"/>
  <c r="R106" i="184"/>
  <c r="Q107" i="184"/>
  <c r="R107" i="184"/>
  <c r="Q108" i="184"/>
  <c r="R108" i="184"/>
  <c r="Q109" i="184"/>
  <c r="R109" i="184"/>
  <c r="Q110" i="184"/>
  <c r="S110" i="184" s="1" a="1"/>
  <c r="S110" i="184" s="1"/>
  <c r="R110" i="184"/>
  <c r="Q111" i="184"/>
  <c r="R111" i="184"/>
  <c r="Q112" i="184"/>
  <c r="R112" i="184"/>
  <c r="Q113" i="184"/>
  <c r="S113" i="184" s="1" a="1"/>
  <c r="S113" i="184" s="1"/>
  <c r="R113" i="184"/>
  <c r="Q114" i="184"/>
  <c r="S114" i="184" s="1" a="1"/>
  <c r="S114" i="184" s="1"/>
  <c r="R114" i="184"/>
  <c r="Q115" i="184"/>
  <c r="S115" i="184" s="1" a="1"/>
  <c r="S115" i="184" s="1"/>
  <c r="R115" i="184"/>
  <c r="Q116" i="184"/>
  <c r="S116" i="184" s="1" a="1"/>
  <c r="S116" i="184" s="1"/>
  <c r="R116" i="184"/>
  <c r="Q117" i="184"/>
  <c r="R117" i="184"/>
  <c r="Q118" i="184"/>
  <c r="R118" i="184"/>
  <c r="Q119" i="184"/>
  <c r="R119" i="184"/>
  <c r="Q120" i="184"/>
  <c r="R120" i="184"/>
  <c r="S120" i="184" a="1"/>
  <c r="S120" i="184" s="1"/>
  <c r="Q121" i="184"/>
  <c r="S121" i="184" s="1" a="1"/>
  <c r="S121" i="184" s="1"/>
  <c r="R121" i="184"/>
  <c r="Q122" i="184"/>
  <c r="R122" i="184"/>
  <c r="S122" i="184" s="1" a="1"/>
  <c r="S122" i="184" s="1"/>
  <c r="Q123" i="184"/>
  <c r="R123" i="184"/>
  <c r="Q124" i="184"/>
  <c r="R124" i="184"/>
  <c r="Q125" i="184"/>
  <c r="R125" i="184"/>
  <c r="Q126" i="184"/>
  <c r="S126" i="184" s="1" a="1"/>
  <c r="S126" i="184" s="1"/>
  <c r="R126" i="184"/>
  <c r="Q127" i="184"/>
  <c r="R127" i="184"/>
  <c r="Q128" i="184"/>
  <c r="R128" i="184"/>
  <c r="S128" i="184" a="1"/>
  <c r="S128" i="184" s="1"/>
  <c r="Q129" i="184"/>
  <c r="R129" i="184"/>
  <c r="Q130" i="184"/>
  <c r="R130" i="184"/>
  <c r="Q131" i="184"/>
  <c r="S131" i="184" s="1" a="1"/>
  <c r="S131" i="184" s="1"/>
  <c r="R131" i="184"/>
  <c r="Q132" i="184"/>
  <c r="S132" i="184" s="1" a="1"/>
  <c r="S132" i="184" s="1"/>
  <c r="R132" i="184"/>
  <c r="Q133" i="184"/>
  <c r="R133" i="184"/>
  <c r="Q134" i="184"/>
  <c r="S134" i="184" s="1" a="1"/>
  <c r="S134" i="184" s="1"/>
  <c r="R134" i="184"/>
  <c r="Q135" i="184"/>
  <c r="R135" i="184"/>
  <c r="Q136" i="184"/>
  <c r="R136" i="184"/>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R142" i="184"/>
  <c r="Q143" i="184"/>
  <c r="R143" i="184"/>
  <c r="Q144" i="184"/>
  <c r="R144" i="184"/>
  <c r="S144" i="184" a="1"/>
  <c r="S144" i="184" s="1"/>
  <c r="Q145" i="184"/>
  <c r="S145" i="184" s="1" a="1"/>
  <c r="S145" i="184" s="1"/>
  <c r="R145" i="184"/>
  <c r="Q146" i="184"/>
  <c r="R146" i="184"/>
  <c r="S146" i="184" s="1" a="1"/>
  <c r="S146" i="184" s="1"/>
  <c r="Q147" i="184"/>
  <c r="R147" i="184"/>
  <c r="Q148" i="184"/>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s="1"/>
  <c r="Q157" i="184"/>
  <c r="R157" i="184"/>
  <c r="S157" i="184" s="1" a="1"/>
  <c r="S157" i="184" s="1"/>
  <c r="Q158" i="184"/>
  <c r="R158" i="184"/>
  <c r="S158" i="184" s="1" a="1"/>
  <c r="S158" i="184"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S162" i="184" a="1"/>
  <c r="S162" i="184" s="1"/>
  <c r="S109" i="184" a="1"/>
  <c r="S109" i="184" s="1"/>
  <c r="S96" i="184" a="1"/>
  <c r="S96" i="184" s="1"/>
  <c r="S92" i="184" a="1"/>
  <c r="S92" i="184" s="1"/>
  <c r="S84" i="184" a="1"/>
  <c r="S84" i="184" s="1"/>
  <c r="S80" i="184" a="1"/>
  <c r="S80" i="184" s="1"/>
  <c r="S72" i="184" a="1"/>
  <c r="S72" i="184" s="1"/>
  <c r="S68" i="184" a="1"/>
  <c r="S68" i="184" s="1"/>
  <c r="S60" i="184" a="1"/>
  <c r="S60" i="184" s="1"/>
  <c r="S56" i="184" a="1"/>
  <c r="S56" i="184" s="1"/>
  <c r="S48" i="184" a="1"/>
  <c r="S48" i="184" s="1"/>
  <c r="S44" i="184" a="1"/>
  <c r="S44" i="184" s="1"/>
  <c r="S36" i="184" a="1"/>
  <c r="S36" i="184" s="1"/>
  <c r="S32" i="184" a="1"/>
  <c r="S32" i="184" s="1"/>
  <c r="S20" i="184" a="1"/>
  <c r="S20" i="184" s="1"/>
  <c r="S95" i="184" a="1"/>
  <c r="S95" i="184" s="1"/>
  <c r="S91" i="184" a="1"/>
  <c r="S91" i="184" s="1"/>
  <c r="S71" i="184" a="1"/>
  <c r="S71" i="184" s="1"/>
  <c r="S67" i="184" a="1"/>
  <c r="S67" i="184" s="1"/>
  <c r="S102" i="184" a="1"/>
  <c r="S102" i="184" s="1"/>
  <c r="S149" i="184" a="1"/>
  <c r="S149" i="184" s="1"/>
  <c r="S133" i="184" a="1"/>
  <c r="S133" i="184" s="1"/>
  <c r="S125" i="184" a="1"/>
  <c r="S125" i="184" s="1"/>
  <c r="S108" i="184" a="1"/>
  <c r="S108" i="184" s="1"/>
  <c r="S83" i="184" a="1"/>
  <c r="S83" i="184" s="1"/>
  <c r="S86" i="184" a="1"/>
  <c r="S86" i="184" s="1"/>
  <c r="S78" i="184" a="1"/>
  <c r="S78" i="184" s="1"/>
  <c r="S74" i="184" a="1"/>
  <c r="S74" i="184" s="1"/>
  <c r="S66" i="184" a="1"/>
  <c r="S66" i="184" s="1"/>
  <c r="S62" i="184" a="1"/>
  <c r="S62" i="184" s="1"/>
  <c r="S54" i="184" a="1"/>
  <c r="S54" i="184" s="1"/>
  <c r="S50" i="184" a="1"/>
  <c r="S50" i="184" s="1"/>
  <c r="S42" i="184" a="1"/>
  <c r="S42" i="184" s="1"/>
  <c r="S38" i="184" a="1"/>
  <c r="S38" i="184" s="1"/>
  <c r="S30" i="184" a="1"/>
  <c r="S30" i="184" s="1"/>
  <c r="S26" i="184" a="1"/>
  <c r="S26" i="184" s="1"/>
  <c r="S79" i="184" a="1"/>
  <c r="S79" i="184" s="1"/>
  <c r="S143" i="184" a="1"/>
  <c r="S143" i="184" s="1"/>
  <c r="S127" i="184" a="1"/>
  <c r="S127" i="184" s="1"/>
  <c r="S119" i="184" a="1"/>
  <c r="S119" i="184" s="1"/>
  <c r="S107" i="184" a="1"/>
  <c r="S107" i="184" s="1"/>
  <c r="S104" i="184" a="1"/>
  <c r="S104" i="184"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9" i="184"/>
  <c r="C39" i="184"/>
  <c r="J39" i="184" s="1"/>
  <c r="S160" i="184" s="1" a="1"/>
  <c r="S160" i="184" s="1"/>
  <c r="B40" i="184"/>
  <c r="C40" i="184"/>
  <c r="J40" i="184" s="1"/>
  <c r="S166" i="184" s="1" a="1"/>
  <c r="S166" i="184" s="1"/>
  <c r="B41" i="184"/>
  <c r="C41" i="184"/>
  <c r="J41" i="184" s="1"/>
  <c r="S172" i="184" s="1" a="1"/>
  <c r="S172" i="184" s="1"/>
  <c r="B42" i="184"/>
  <c r="C42" i="184"/>
  <c r="J42" i="184" s="1"/>
  <c r="S178" i="184" s="1" a="1"/>
  <c r="S178" i="184" s="1"/>
  <c r="B43" i="184"/>
  <c r="C43" i="184"/>
  <c r="J43" i="184" s="1"/>
  <c r="S184" i="184" s="1" a="1"/>
  <c r="S184" i="184" s="1"/>
  <c r="B44" i="184"/>
  <c r="C44" i="184"/>
  <c r="J44" i="184" s="1"/>
  <c r="S190" i="184" s="1" a="1"/>
  <c r="S190" i="184" s="1"/>
  <c r="B45" i="184"/>
  <c r="C45" i="184"/>
  <c r="J45" i="184" s="1"/>
  <c r="S196" i="184" s="1" a="1"/>
  <c r="S196" i="184" s="1"/>
  <c r="B46" i="184"/>
  <c r="C46" i="184"/>
  <c r="J46" i="184" s="1"/>
  <c r="S202" i="184" s="1" a="1"/>
  <c r="S202" i="184" s="1"/>
  <c r="B47" i="184"/>
  <c r="C47" i="184"/>
  <c r="J47" i="184" s="1"/>
  <c r="S208" i="184" s="1" a="1"/>
  <c r="S208" i="184" s="1"/>
  <c r="B36" i="184"/>
  <c r="C36" i="184"/>
  <c r="J36" i="184" s="1"/>
  <c r="S142" i="184" s="1" a="1"/>
  <c r="S142" i="184" s="1"/>
  <c r="B37" i="184"/>
  <c r="C37" i="184"/>
  <c r="J37" i="184" s="1"/>
  <c r="S148" i="184" s="1" a="1"/>
  <c r="S148" i="184"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17" i="184"/>
  <c r="C17" i="184"/>
  <c r="J17" i="184" s="1"/>
  <c r="S28" i="184" s="1" a="1"/>
  <c r="S28" i="184" s="1"/>
  <c r="B18" i="184"/>
  <c r="C18" i="184"/>
  <c r="J18" i="184" s="1"/>
  <c r="S34" i="184" s="1" a="1"/>
  <c r="S34" i="184" s="1"/>
  <c r="B19" i="184"/>
  <c r="C19" i="184"/>
  <c r="J19" i="184" s="1"/>
  <c r="S40" i="184" s="1" a="1"/>
  <c r="S40" i="184" s="1"/>
  <c r="B20" i="184"/>
  <c r="C20" i="184"/>
  <c r="J20" i="184" s="1"/>
  <c r="S46" i="184" s="1" a="1"/>
  <c r="S46" i="184" s="1"/>
  <c r="B21" i="184"/>
  <c r="C21" i="184"/>
  <c r="J21" i="184" s="1"/>
  <c r="S52" i="184" s="1" a="1"/>
  <c r="S52" i="184" s="1"/>
  <c r="B22" i="184"/>
  <c r="C22" i="184"/>
  <c r="J22" i="184" s="1"/>
  <c r="S58" i="184" s="1" a="1"/>
  <c r="S58" i="184" s="1"/>
  <c r="B23" i="184"/>
  <c r="C23" i="184"/>
  <c r="J23" i="184" s="1"/>
  <c r="S64" i="184" s="1" a="1"/>
  <c r="S64" i="184" s="1"/>
  <c r="B24" i="184"/>
  <c r="C24" i="184"/>
  <c r="J24" i="184" s="1"/>
  <c r="S70" i="184" s="1" a="1"/>
  <c r="S70" i="184" s="1"/>
  <c r="B25" i="184"/>
  <c r="C25" i="184"/>
  <c r="J25" i="184" s="1"/>
  <c r="S76" i="184" s="1" a="1"/>
  <c r="S76" i="184" s="1"/>
  <c r="B26" i="184"/>
  <c r="C26" i="184"/>
  <c r="J26" i="184" s="1"/>
  <c r="S82" i="184" s="1" a="1"/>
  <c r="S82" i="184" s="1"/>
  <c r="B27" i="184"/>
  <c r="C27" i="184"/>
  <c r="J27" i="184" s="1"/>
  <c r="S88" i="184" s="1" a="1"/>
  <c r="S88" i="184" s="1"/>
  <c r="B28" i="184"/>
  <c r="C28" i="184"/>
  <c r="J28" i="184" s="1"/>
  <c r="S94" i="184" s="1" a="1"/>
  <c r="S94" i="184" s="1"/>
  <c r="B29" i="184"/>
  <c r="C29" i="184"/>
  <c r="J29" i="184" s="1"/>
  <c r="S100" i="184" s="1" a="1"/>
  <c r="S100" i="184" s="1"/>
  <c r="B30" i="184"/>
  <c r="C30" i="184"/>
  <c r="J30" i="184" s="1"/>
  <c r="S106" i="184" s="1" a="1"/>
  <c r="S106" i="184" s="1"/>
  <c r="B31" i="184"/>
  <c r="C31" i="184"/>
  <c r="J31" i="184" s="1"/>
  <c r="S112" i="184" s="1" a="1"/>
  <c r="S112" i="184" s="1"/>
  <c r="B32" i="184"/>
  <c r="C32" i="184"/>
  <c r="J32" i="184" s="1"/>
  <c r="S118" i="184" s="1" a="1"/>
  <c r="S118" i="184" s="1"/>
  <c r="B33" i="184"/>
  <c r="C33" i="184"/>
  <c r="J33" i="184" s="1"/>
  <c r="S124" i="184" s="1" a="1"/>
  <c r="S124" i="184" s="1"/>
  <c r="B34" i="184"/>
  <c r="C34" i="184"/>
  <c r="J34" i="184" s="1"/>
  <c r="S130" i="184" s="1" a="1"/>
  <c r="S130" i="184" s="1"/>
  <c r="B35" i="184"/>
  <c r="C35" i="184"/>
  <c r="J35" i="184" s="1"/>
  <c r="S136" i="184" s="1" a="1"/>
  <c r="S136" i="184"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S23" i="184" s="1" a="1"/>
  <c r="S23" i="184" s="1"/>
  <c r="L16" i="184"/>
  <c r="S24" i="184" s="1" a="1"/>
  <c r="S24" i="184" s="1"/>
  <c r="M16" i="184"/>
  <c r="S25" i="184" s="1" a="1"/>
  <c r="S25" i="184" s="1"/>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L15" i="184"/>
  <c r="S18" i="184" s="1" a="1"/>
  <c r="S18" i="184" s="1"/>
  <c r="K15" i="184"/>
  <c r="S17" i="184" s="1" a="1"/>
  <c r="S17" i="184"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B78" i="181" l="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I37" i="184"/>
  <c r="S147" i="184" s="1" a="1"/>
  <c r="S147" i="184" s="1"/>
  <c r="I41" i="184"/>
  <c r="S171" i="184" s="1" a="1"/>
  <c r="S171" i="184" s="1"/>
  <c r="I45" i="184"/>
  <c r="S195" i="184" s="1" a="1"/>
  <c r="S195" i="184" s="1"/>
  <c r="I40" i="184"/>
  <c r="S165" i="184" s="1" a="1"/>
  <c r="S165" i="184" s="1"/>
  <c r="I44" i="184"/>
  <c r="S189" i="184" s="1" a="1"/>
  <c r="S189" i="184" s="1"/>
  <c r="I39" i="184"/>
  <c r="S159" i="184" s="1" a="1"/>
  <c r="S159" i="184" s="1"/>
  <c r="I43" i="184"/>
  <c r="S183" i="184" s="1" a="1"/>
  <c r="S183" i="184" s="1"/>
  <c r="I47" i="184"/>
  <c r="S207" i="184" s="1" a="1"/>
  <c r="S207" i="184" s="1"/>
  <c r="I38" i="184"/>
  <c r="S153" i="184" s="1" a="1"/>
  <c r="S153" i="184" s="1"/>
  <c r="I42" i="184"/>
  <c r="S177" i="184" s="1" a="1"/>
  <c r="S177" i="184" s="1"/>
  <c r="I46" i="184"/>
  <c r="S201" i="184" s="1" a="1"/>
  <c r="S201" i="184" s="1"/>
  <c r="I31" i="184"/>
  <c r="S111" i="184" s="1" a="1"/>
  <c r="S111" i="184" s="1"/>
  <c r="I35" i="184"/>
  <c r="S135" i="184" s="1" a="1"/>
  <c r="S135" i="184" s="1"/>
  <c r="I29" i="184"/>
  <c r="S99" i="184" s="1" a="1"/>
  <c r="S99" i="184" s="1"/>
  <c r="I33" i="184"/>
  <c r="S123" i="184" s="1" a="1"/>
  <c r="S123" i="184" s="1"/>
  <c r="I32" i="184"/>
  <c r="S117" i="184" s="1" a="1"/>
  <c r="S117" i="184" s="1"/>
  <c r="I36" i="184"/>
  <c r="S141" i="184" s="1" a="1"/>
  <c r="S141" i="184" s="1"/>
  <c r="I30" i="184"/>
  <c r="S105" i="184" s="1" a="1"/>
  <c r="S105" i="184" s="1"/>
  <c r="I34" i="184"/>
  <c r="S129" i="184" s="1" a="1"/>
  <c r="S129" i="184"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I21" i="184"/>
  <c r="S51" i="184" s="1" a="1"/>
  <c r="S51" i="184" s="1"/>
  <c r="S16" i="184" a="1"/>
  <c r="S16" i="184"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I25" i="184"/>
  <c r="S75" i="184" s="1" a="1"/>
  <c r="S75" i="184" s="1"/>
  <c r="I19" i="184"/>
  <c r="S39" i="184" s="1" a="1"/>
  <c r="S39" i="184" s="1"/>
  <c r="I17" i="184"/>
  <c r="S27" i="184" s="1" a="1"/>
  <c r="S27" i="184" s="1"/>
  <c r="I15" i="184"/>
  <c r="S15" i="184" s="1" a="1"/>
  <c r="S15" i="184" s="1"/>
  <c r="B101" i="181" s="1"/>
  <c r="I28" i="184"/>
  <c r="S93" i="184" s="1" a="1"/>
  <c r="S93" i="184" s="1"/>
  <c r="I24" i="184"/>
  <c r="S69" i="184" s="1" a="1"/>
  <c r="S69" i="184" s="1"/>
  <c r="I20" i="184"/>
  <c r="S45" i="184" s="1" a="1"/>
  <c r="S45" i="184" s="1"/>
  <c r="I16" i="184"/>
  <c r="S21" i="184" s="1" a="1"/>
  <c r="S21" i="184" s="1"/>
  <c r="S16" i="183" a="1"/>
  <c r="S16" i="183" s="1"/>
  <c r="I26" i="184"/>
  <c r="S81" i="184" s="1" a="1"/>
  <c r="S81" i="184" s="1"/>
  <c r="I22" i="184"/>
  <c r="S57" i="184" s="1" a="1"/>
  <c r="S57" i="184" s="1"/>
  <c r="I18" i="184"/>
  <c r="S33" i="184" s="1" a="1"/>
  <c r="S33" i="184" s="1"/>
  <c r="I27" i="184"/>
  <c r="S87" i="184" s="1" a="1"/>
  <c r="S87" i="184" s="1"/>
  <c r="I23" i="184"/>
  <c r="S63" i="184" s="1" a="1"/>
  <c r="S63" i="184" s="1"/>
  <c r="B80" i="18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B79" i="181"/>
  <c r="B81" i="181"/>
  <c r="B77" i="18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69" l="1"/>
  <c r="C182" i="171" s="1"/>
  <c r="P8" i="169"/>
  <c r="C123" i="171" s="1"/>
  <c r="C8" i="171"/>
  <c r="B330"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<sst xmlns="http://schemas.openxmlformats.org/spreadsheetml/2006/main" count="7841" uniqueCount="2546">
  <si>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</si>
  <si>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</si>
  <si>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</si>
  <si>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</si>
  <si>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</si>
  <si>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</si>
  <si>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</si>
  <si>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</si>
  <si>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</si>
  <si>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</si>
  <si>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</si>
  <si>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</si>
  <si>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</si>
  <si>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</si>
  <si>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</si>
  <si>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</si>
  <si>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</si>
  <si>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</si>
  <si>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</si>
  <si>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</si>
  <si>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</si>
  <si>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</si>
  <si>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</si>
  <si>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</si>
  <si>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</si>
  <si>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</si>
  <si>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</si>
  <si>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</si>
  <si>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</si>
  <si>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</si>
  <si>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</si>
  <si>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</si>
  <si>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</si>
  <si>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</si>
  <si>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</si>
  <si>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</si>
  <si>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</si>
  <si>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</si>
  <si>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</si>
  <si>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</si>
  <si>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</si>
  <si>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</si>
  <si>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</si>
  <si>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</si>
  <si>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</si>
  <si>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</si>
  <si>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</si>
  <si>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</si>
  <si>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</si>
  <si>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</si>
  <si>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</si>
  <si>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</si>
  <si>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</si>
  <si>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</si>
  <si>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</si>
  <si>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</si>
  <si>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</si>
  <si>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</si>
  <si>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</si>
  <si>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</si>
  <si>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</si>
  <si>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</si>
  <si>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</si>
  <si>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</si>
  <si>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</si>
  <si>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</si>
  <si>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</si>
  <si>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</si>
  <si>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</si>
  <si>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</si>
  <si>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</si>
  <si>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</si>
  <si>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</si>
  <si>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</si>
  <si>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</si>
  <si>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</si>
  <si>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</si>
  <si>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</si>
  <si>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</si>
  <si>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</si>
  <si>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</si>
  <si>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</si>
  <si>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</si>
  <si>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</si>
  <si>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</si>
  <si>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</si>
  <si>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</si>
  <si>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</si>
  <si>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</si>
  <si>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</si>
  <si>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</si>
  <si>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</si>
  <si>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</si>
  <si>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</si>
  <si>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</si>
  <si>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</si>
  <si>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</si>
  <si>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</si>
  <si>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</si>
  <si>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</si>
  <si>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</si>
  <si>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</si>
  <si>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</si>
  <si>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</si>
  <si>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</si>
  <si>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</si>
  <si>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</si>
  <si>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</si>
  <si>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</si>
  <si>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</si>
  <si>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</si>
  <si>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</si>
  <si>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</si>
  <si>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</si>
  <si>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</si>
  <si>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</si>
  <si>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</si>
  <si>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</si>
  <si>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</si>
  <si>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</si>
  <si>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</si>
  <si>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</si>
  <si>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</si>
  <si>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</si>
  <si>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</si>
  <si>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</si>
  <si>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</si>
  <si>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</si>
  <si>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</si>
  <si>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</si>
  <si>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</si>
  <si>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</si>
  <si>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</si>
  <si>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</si>
  <si>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</si>
  <si>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</si>
  <si>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</si>
  <si>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</si>
  <si>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</si>
  <si>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</si>
  <si>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</si>
  <si>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</si>
  <si>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</si>
  <si>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</si>
  <si>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</si>
  <si>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</si>
  <si>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</si>
  <si>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</si>
  <si>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</si>
  <si>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</si>
  <si>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</si>
  <si>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</si>
  <si>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</si>
  <si>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</si>
  <si>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</si>
  <si>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</si>
  <si>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</si>
  <si>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</si>
  <si>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</si>
  <si>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</si>
  <si>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</si>
  <si>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</si>
  <si>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</si>
  <si>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</si>
  <si>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</si>
  <si>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</si>
  <si>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</si>
  <si>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</si>
  <si>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</si>
  <si>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</si>
  <si>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</si>
  <si>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</si>
  <si>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</si>
  <si>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</si>
  <si>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</si>
  <si>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</si>
  <si>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</si>
  <si>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</si>
  <si>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</si>
  <si>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</si>
  <si>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</si>
  <si>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</si>
  <si>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</si>
  <si>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</si>
  <si>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</si>
  <si>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</si>
  <si>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</si>
  <si>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</si>
  <si>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</si>
  <si>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</si>
  <si>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</si>
  <si>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</si>
  <si>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</si>
  <si>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</si>
  <si>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</si>
  <si>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</si>
  <si>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</si>
  <si>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</si>
  <si>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</si>
  <si>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</si>
  <si>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</si>
  <si>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</si>
  <si>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</si>
  <si>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</si>
  <si>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</si>
  <si>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</si>
  <si>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</si>
  <si>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</si>
  <si>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</si>
  <si>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</si>
  <si>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</si>
  <si>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</si>
  <si>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</si>
  <si>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</si>
  <si>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</si>
  <si>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</si>
  <si>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</si>
  <si>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</si>
  <si>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</si>
  <si>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</si>
  <si>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</si>
  <si>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</si>
  <si>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</si>
  <si>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</si>
  <si>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</si>
  <si>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</si>
  <si>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</si>
  <si>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</si>
  <si>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</si>
  <si>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</si>
  <si>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</si>
  <si>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</si>
  <si>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</si>
  <si>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</si>
  <si>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</si>
  <si>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</si>
  <si>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</si>
  <si>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</si>
  <si>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</si>
  <si>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</si>
  <si>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</si>
  <si>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</si>
  <si>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</si>
  <si>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</si>
  <si>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</si>
  <si>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</si>
  <si>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</si>
  <si>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</si>
  <si>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</si>
  <si>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</si>
  <si>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</si>
  <si>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</si>
  <si>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</si>
  <si>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</si>
  <si>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</si>
  <si>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</si>
  <si>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</si>
  <si>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</si>
  <si>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</si>
  <si>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</si>
  <si>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</si>
  <si>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</si>
  <si>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</si>
  <si>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</si>
  <si>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</si>
  <si>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</si>
  <si>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</si>
  <si>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</si>
  <si>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</si>
  <si>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</si>
  <si>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</si>
  <si>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</si>
  <si>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</si>
  <si>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</si>
  <si>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</si>
  <si>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</si>
  <si>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</si>
  <si>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</si>
  <si>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</si>
  <si>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</si>
  <si>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</si>
  <si>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</si>
  <si>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</si>
  <si>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</si>
  <si>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</si>
  <si>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</si>
  <si>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</si>
  <si>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</si>
  <si>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</si>
  <si>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</si>
  <si>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</si>
  <si>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</si>
  <si>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</si>
  <si>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</si>
  <si>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</si>
  <si>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</si>
  <si>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</si>
  <si>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</si>
  <si>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</si>
  <si>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</si>
  <si>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</si>
  <si>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</si>
  <si>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</si>
  <si>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</si>
  <si>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</si>
  <si>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</si>
  <si>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</si>
  <si>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</si>
  <si>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</si>
  <si>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</si>
  <si>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</si>
  <si>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</si>
  <si>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</si>
  <si>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</si>
  <si>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</si>
  <si>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</si>
  <si>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</si>
  <si>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</si>
  <si>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</si>
  <si>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</si>
  <si>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</si>
  <si>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</si>
  <si>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</si>
  <si>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</si>
  <si>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</si>
  <si>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</si>
  <si>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</si>
  <si>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</si>
  <si>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</si>
  <si>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</si>
  <si>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</si>
  <si>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</si>
  <si>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</si>
  <si>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</si>
  <si>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</si>
  <si>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</si>
  <si>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</si>
  <si>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</si>
  <si>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</si>
  <si>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</si>
  <si>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</si>
  <si>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</si>
  <si>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</si>
  <si>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</si>
  <si>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</si>
  <si>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</si>
  <si>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</si>
  <si>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</si>
  <si>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</si>
  <si>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</si>
  <si>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</si>
  <si>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</si>
  <si>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</si>
  <si>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</si>
  <si>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</si>
  <si>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</si>
  <si>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</si>
  <si>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</si>
  <si>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</si>
  <si>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</si>
  <si>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</si>
  <si>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</si>
  <si>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</si>
  <si>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</si>
  <si>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</si>
  <si>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</si>
  <si>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</si>
  <si>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</si>
  <si>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</si>
  <si>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</si>
  <si>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</si>
  <si>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</si>
  <si>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</si>
  <si>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</si>
  <si>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</si>
  <si>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</si>
  <si>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</si>
  <si>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</si>
  <si>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</si>
  <si>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</si>
  <si>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</si>
  <si>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</si>
  <si>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</si>
  <si>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</si>
  <si>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</si>
  <si>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</si>
  <si>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</si>
  <si>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</si>
  <si>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</si>
  <si>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</si>
  <si>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</si>
  <si>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</si>
  <si>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</si>
  <si>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</si>
  <si>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</si>
  <si>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</si>
  <si>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</si>
  <si>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</si>
  <si>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</si>
  <si>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</si>
  <si>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</si>
  <si>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</si>
  <si>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</si>
  <si>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</si>
  <si>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</si>
  <si>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</si>
  <si>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</si>
  <si>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</si>
  <si>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</si>
  <si>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</si>
  <si>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</si>
  <si>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</si>
  <si>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</si>
  <si>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</si>
  <si>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</si>
  <si>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</si>
  <si>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</si>
  <si>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</si>
  <si>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</si>
  <si>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</si>
  <si>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</si>
  <si>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</si>
  <si>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</si>
  <si>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</si>
  <si>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</si>
  <si>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</si>
  <si>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</si>
  <si>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</si>
  <si>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</si>
  <si>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</si>
  <si>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</si>
  <si>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</si>
  <si>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</si>
  <si>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</si>
  <si>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</si>
  <si>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</si>
  <si>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</si>
  <si>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</si>
  <si>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</si>
  <si>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</si>
  <si>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</si>
  <si>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</si>
  <si>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</si>
  <si>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</si>
  <si>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</si>
  <si>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</si>
  <si>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</si>
  <si>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</si>
  <si>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</si>
  <si>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</si>
  <si>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</si>
  <si>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</si>
  <si>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</si>
  <si>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</si>
  <si>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</si>
  <si>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</si>
  <si>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</si>
  <si>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</si>
  <si>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</si>
  <si>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</si>
  <si>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</si>
  <si>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</si>
  <si>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</si>
  <si>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</si>
  <si>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</si>
  <si>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</si>
  <si>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</si>
  <si>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</si>
  <si>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</si>
  <si>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</si>
  <si>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</si>
  <si>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</si>
  <si>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</si>
  <si>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</si>
  <si>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</si>
  <si>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</si>
  <si>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</si>
  <si>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</si>
  <si>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</si>
  <si>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</si>
  <si>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</si>
  <si>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</si>
  <si>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</si>
  <si>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</si>
  <si>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</si>
  <si>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</si>
  <si>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</si>
  <si>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</si>
  <si>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</si>
  <si>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</si>
  <si>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</si>
  <si>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</si>
  <si>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</si>
  <si>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</si>
  <si>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</si>
  <si>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</si>
  <si>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</si>
  <si>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</si>
  <si>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</si>
  <si>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</si>
  <si>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</si>
  <si>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</si>
  <si>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</si>
  <si>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</si>
  <si>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</si>
  <si>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</si>
  <si>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</si>
  <si>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</si>
  <si>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</si>
  <si>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</si>
  <si>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</si>
  <si>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</si>
  <si>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</si>
  <si>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</si>
  <si>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</si>
  <si>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</si>
  <si>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</si>
  <si>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</si>
  <si>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</si>
  <si>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</si>
  <si>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</si>
  <si>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</si>
  <si>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</si>
  <si>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</si>
  <si>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</si>
  <si>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</si>
  <si>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</si>
  <si>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</si>
  <si>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</si>
  <si>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</si>
  <si>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</si>
  <si>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</si>
  <si>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</si>
  <si>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</si>
  <si>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</si>
  <si>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</si>
  <si>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</si>
  <si>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</si>
  <si>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</si>
  <si>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</si>
  <si>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</si>
  <si>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</si>
  <si>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</si>
  <si>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</si>
  <si>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</si>
  <si>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</si>
  <si>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</si>
  <si>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</si>
  <si>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</si>
  <si>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</si>
  <si>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</si>
  <si>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</si>
  <si>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</si>
  <si>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</si>
  <si>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</si>
  <si>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</si>
  <si>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</si>
  <si>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</si>
  <si>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</si>
  <si>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</si>
  <si>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</si>
  <si>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</si>
  <si>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</si>
  <si>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</si>
  <si>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</si>
  <si>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</si>
  <si>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</si>
  <si>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</si>
  <si>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</si>
  <si>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</si>
  <si>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</si>
  <si>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</si>
  <si>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</si>
  <si>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</si>
  <si>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</si>
  <si>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</si>
  <si>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</si>
  <si>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</si>
  <si>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</si>
  <si>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</si>
  <si>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</si>
  <si>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</si>
  <si>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</si>
  <si>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</si>
  <si>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</si>
  <si>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</si>
  <si>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</si>
  <si>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</si>
  <si>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</si>
  <si>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</si>
  <si>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</si>
  <si>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</si>
  <si>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</si>
  <si>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</si>
  <si>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</si>
  <si>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</si>
  <si>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</si>
  <si>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</si>
  <si>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</si>
  <si>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</si>
  <si>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</si>
  <si>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</si>
  <si>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</si>
  <si>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</si>
  <si>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</si>
  <si>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</si>
  <si>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</si>
  <si>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</si>
  <si>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</si>
  <si>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</si>
  <si>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</si>
  <si>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</si>
  <si>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</si>
  <si>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</si>
  <si>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</si>
  <si>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</si>
  <si>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</si>
  <si>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</si>
  <si>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</si>
  <si>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</si>
  <si>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</si>
  <si>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</si>
  <si>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</si>
  <si>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</si>
  <si>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</si>
  <si>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</si>
  <si>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</si>
  <si>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</si>
  <si>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</si>
  <si>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</si>
  <si>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</si>
  <si>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</si>
  <si>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</si>
  <si>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</si>
  <si>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</si>
  <si>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</si>
  <si>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</si>
  <si>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</si>
  <si>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</si>
  <si>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</si>
  <si>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</si>
  <si>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</si>
  <si>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</si>
  <si>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</si>
  <si>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</si>
  <si>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</si>
  <si>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</si>
  <si>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</si>
  <si>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</si>
  <si>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</si>
  <si>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</si>
  <si>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</si>
  <si>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</si>
  <si>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</si>
  <si>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</si>
  <si>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</si>
  <si>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</si>
  <si>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</si>
  <si>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</si>
  <si>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</si>
  <si>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</si>
  <si>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</si>
  <si>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</si>
  <si>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</si>
  <si>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</si>
  <si>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</si>
  <si>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</si>
  <si>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</si>
  <si>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</si>
  <si>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</si>
  <si>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</si>
  <si>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</si>
  <si>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</si>
  <si>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</si>
  <si>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</si>
  <si>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</si>
  <si>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</si>
  <si>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</si>
  <si>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</si>
  <si>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</si>
  <si>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</si>
  <si>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</si>
  <si>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</si>
  <si>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</si>
  <si>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</si>
  <si>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</si>
  <si>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</si>
  <si>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</si>
  <si>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</si>
  <si>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</si>
  <si>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</si>
  <si>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</si>
  <si>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</si>
  <si>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</si>
  <si>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</si>
  <si>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</si>
  <si>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</si>
  <si>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</si>
  <si>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</si>
  <si>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</si>
  <si>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</si>
  <si>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</si>
  <si>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</si>
  <si>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</si>
  <si>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</si>
  <si>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</si>
  <si>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</si>
  <si>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</si>
  <si>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</si>
  <si>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</si>
  <si>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</si>
  <si>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</si>
  <si>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</si>
  <si>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</si>
  <si>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</si>
  <si>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</si>
  <si>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</si>
  <si>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</si>
  <si>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</si>
  <si>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</si>
  <si>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</si>
  <si>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</si>
  <si>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</si>
  <si>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</si>
  <si>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</si>
  <si>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</si>
  <si>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</si>
  <si>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</si>
  <si>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</si>
  <si>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</si>
  <si>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</si>
  <si>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</si>
  <si>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</si>
  <si>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</si>
  <si>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</si>
  <si>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</si>
  <si>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</si>
  <si>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</si>
  <si>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</si>
  <si>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</si>
  <si>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</si>
  <si>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</si>
  <si>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</si>
  <si>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</si>
  <si>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</si>
  <si>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</si>
  <si>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</si>
  <si>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</si>
  <si>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</si>
  <si>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</si>
  <si>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</si>
  <si>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</si>
  <si>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</si>
  <si>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</si>
  <si>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</si>
  <si>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</si>
  <si>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</si>
  <si>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</si>
  <si>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</si>
  <si>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</si>
  <si>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</si>
  <si>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</si>
  <si>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</si>
  <si>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</si>
  <si>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</si>
  <si>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</si>
  <si>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</si>
  <si>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</si>
  <si>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</si>
  <si>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</si>
  <si>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</si>
  <si>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</si>
  <si>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</si>
  <si>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</si>
  <si>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</si>
  <si>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</si>
  <si>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</si>
  <si>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</si>
  <si>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</si>
  <si>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</si>
  <si>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</si>
  <si>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</si>
  <si>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</si>
  <si>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</si>
  <si>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</si>
  <si>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</si>
  <si>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</si>
  <si>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</si>
  <si>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</si>
  <si>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</si>
  <si>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</si>
  <si>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</si>
  <si>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</si>
  <si>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</si>
  <si>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</si>
  <si>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</si>
  <si>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</si>
  <si>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</si>
  <si>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</si>
  <si>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</si>
  <si>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</si>
  <si>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</si>
  <si>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</si>
  <si>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</si>
  <si>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</si>
  <si>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</si>
  <si>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</si>
  <si>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</si>
  <si>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</si>
  <si>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</si>
  <si>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</si>
  <si>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</si>
  <si>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</si>
  <si>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</si>
  <si>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</si>
  <si>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</si>
  <si>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</si>
  <si>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</si>
  <si>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</si>
  <si>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</si>
  <si>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</si>
  <si>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</si>
  <si>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</si>
  <si>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</si>
  <si>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</si>
  <si>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</si>
  <si>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</si>
  <si>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</si>
  <si>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</si>
  <si>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</si>
  <si>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</si>
  <si>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</si>
  <si>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</si>
  <si>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</si>
  <si>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</si>
  <si>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</si>
  <si>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</si>
  <si>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</si>
  <si>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</si>
  <si>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</si>
  <si>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</si>
  <si>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</si>
  <si>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</si>
  <si>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</si>
  <si>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</si>
  <si>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</si>
  <si>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</si>
  <si>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</si>
  <si>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</si>
  <si>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</si>
  <si>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</si>
  <si>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</si>
  <si>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</si>
  <si>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</si>
  <si>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</si>
  <si>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</si>
  <si>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</si>
  <si>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</si>
  <si>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</si>
  <si>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</si>
  <si>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</si>
  <si>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</si>
  <si>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</si>
  <si>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</si>
  <si>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</si>
  <si>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</si>
  <si>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</si>
  <si>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</si>
  <si>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</si>
  <si>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</si>
  <si>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</si>
  <si>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</si>
  <si>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</si>
  <si>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</si>
  <si>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</si>
  <si>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</si>
  <si>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</si>
  <si>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</si>
  <si>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</si>
  <si>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</si>
  <si>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</si>
  <si>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</si>
  <si>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</si>
  <si>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</si>
  <si>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</si>
  <si>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</si>
  <si>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</si>
  <si>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</si>
  <si>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</si>
  <si>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</si>
  <si>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</si>
  <si>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</si>
  <si>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</si>
  <si>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</si>
  <si>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</si>
  <si>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</si>
  <si>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</si>
  <si>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</si>
  <si>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</si>
  <si>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</si>
  <si>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</si>
  <si>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</si>
  <si>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</si>
  <si>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</si>
  <si>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</si>
  <si>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</si>
  <si>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</si>
  <si>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</si>
  <si>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</si>
  <si>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</si>
  <si>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</si>
  <si>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</si>
  <si>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</si>
  <si>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</si>
  <si>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</si>
  <si>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</si>
  <si>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</si>
  <si>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</si>
  <si>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</si>
  <si>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</si>
  <si>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</si>
  <si>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</si>
  <si>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</si>
  <si>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</si>
  <si>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</si>
  <si>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</si>
  <si>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</si>
  <si>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</si>
  <si>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</si>
  <si>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</si>
  <si>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</si>
  <si>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</si>
  <si>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</si>
  <si>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</si>
  <si>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</si>
  <si>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</si>
  <si>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</si>
  <si>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</si>
  <si>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</si>
  <si>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</si>
  <si>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</si>
  <si>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</si>
  <si>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</si>
  <si>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</si>
  <si>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</si>
  <si>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</si>
  <si>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</si>
  <si>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</si>
  <si>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</si>
  <si>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</si>
  <si>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</si>
  <si>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</si>
  <si>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</si>
  <si>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</si>
  <si>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</si>
  <si>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</si>
  <si>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</si>
  <si>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</si>
  <si>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</si>
  <si>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</si>
  <si>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</si>
  <si>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</si>
  <si>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</si>
  <si>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</si>
  <si>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</si>
  <si>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</si>
  <si>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</si>
  <si>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</si>
  <si>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</si>
  <si>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</si>
  <si>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</si>
  <si>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</si>
  <si>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</si>
  <si>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</si>
  <si>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</si>
  <si>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</si>
  <si>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</si>
  <si>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</si>
  <si>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</si>
  <si>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</si>
  <si>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</si>
  <si>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</si>
  <si>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</si>
  <si>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</si>
  <si>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</si>
  <si>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</si>
  <si>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</si>
  <si>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</si>
  <si>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</si>
  <si>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</si>
  <si>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</si>
  <si>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</si>
  <si>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</si>
  <si>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</si>
  <si>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</si>
  <si>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</si>
  <si>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</si>
  <si>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</si>
  <si>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</si>
  <si>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</si>
  <si>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</si>
  <si>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</si>
  <si>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</si>
  <si>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</si>
  <si>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</si>
  <si>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</si>
  <si>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</si>
  <si>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</si>
  <si>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</si>
  <si>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</si>
  <si>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</si>
  <si>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</si>
  <si>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</si>
  <si>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</si>
  <si>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</si>
  <si>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</si>
  <si>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</si>
  <si>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</si>
  <si>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</si>
  <si>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</si>
  <si>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</si>
  <si>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</si>
  <si>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</si>
  <si>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</si>
  <si>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</si>
  <si>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</si>
  <si>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</si>
  <si>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</si>
  <si>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</si>
  <si>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</si>
  <si>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</si>
  <si>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</si>
  <si>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</si>
  <si>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</si>
  <si>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</si>
  <si>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</si>
  <si>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</si>
  <si>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</si>
  <si>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</si>
  <si>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</si>
  <si>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</si>
  <si>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</si>
  <si>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</si>
  <si>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</si>
  <si>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</si>
  <si>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</si>
  <si>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</si>
  <si>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</si>
  <si>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</si>
  <si>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</si>
  <si>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</si>
  <si>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</si>
  <si>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</si>
  <si>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</si>
  <si>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</si>
  <si>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</si>
  <si>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</si>
  <si>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</si>
  <si>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</si>
  <si>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</si>
  <si>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</si>
  <si>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</si>
  <si>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</si>
  <si>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</si>
  <si>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</si>
  <si>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</si>
  <si>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</si>
  <si>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</si>
  <si>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</si>
  <si>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</si>
  <si>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</si>
  <si>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</si>
  <si>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</si>
  <si>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</si>
  <si>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</si>
  <si>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</si>
  <si>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</si>
  <si>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</si>
  <si>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</si>
  <si>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</si>
  <si>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</si>
  <si>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</si>
  <si>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</si>
  <si>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</si>
  <si>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</si>
  <si>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</si>
  <si>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</si>
  <si>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</si>
  <si>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</si>
  <si>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</si>
  <si>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</si>
  <si>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</si>
  <si>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</si>
  <si>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</si>
  <si>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</si>
  <si>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</si>
  <si>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</si>
  <si>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</si>
  <si>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</si>
  <si>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</si>
  <si>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</si>
  <si>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</si>
  <si>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</si>
  <si>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</si>
  <si>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</si>
  <si>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</si>
  <si>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</si>
  <si>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</si>
  <si>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</si>
  <si>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</si>
  <si>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</si>
  <si>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</si>
  <si>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</si>
  <si>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</si>
  <si>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</si>
  <si>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</si>
  <si>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</si>
  <si>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</si>
  <si>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</si>
  <si>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</si>
  <si>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</si>
  <si>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</si>
  <si>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</si>
  <si>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</si>
  <si>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</si>
  <si>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</si>
  <si>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</si>
  <si>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</si>
  <si>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</si>
  <si>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</si>
  <si>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</si>
  <si>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</si>
  <si>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</si>
  <si>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</si>
  <si>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</si>
  <si>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</si>
  <si>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</si>
  <si>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</si>
  <si>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</si>
  <si>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</si>
  <si>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</si>
  <si>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</si>
  <si>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</si>
  <si>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</si>
  <si>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</si>
  <si>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</si>
  <si>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</si>
  <si>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</si>
  <si>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</si>
  <si>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</si>
  <si>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</si>
  <si>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</si>
  <si>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</si>
  <si>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</si>
  <si>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</si>
  <si>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</si>
  <si>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</si>
  <si>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</si>
  <si>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</si>
  <si>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</si>
  <si>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</si>
  <si>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</si>
  <si>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</si>
  <si>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</si>
  <si>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</si>
  <si>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</si>
  <si>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</si>
  <si>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</si>
  <si>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</si>
  <si>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</si>
  <si>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</si>
  <si>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</si>
  <si>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</si>
  <si>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</si>
  <si>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</si>
  <si>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</si>
  <si>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</si>
  <si>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</si>
  <si>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</si>
  <si>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</si>
  <si>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</si>
  <si>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</si>
  <si>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</si>
  <si>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</si>
  <si>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</si>
  <si>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</si>
  <si>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</si>
  <si>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</si>
  <si>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</si>
  <si>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</si>
  <si>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</si>
  <si>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</si>
  <si>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</si>
  <si>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</si>
  <si>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</si>
  <si>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</si>
  <si>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</si>
  <si>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</si>
  <si>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</si>
  <si>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</si>
  <si>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</si>
  <si>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</si>
  <si>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</si>
  <si>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</si>
  <si>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</si>
  <si>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</si>
  <si>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</si>
  <si>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</si>
  <si>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</si>
  <si>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</si>
  <si>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</si>
  <si>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</si>
  <si>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</si>
  <si>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</si>
  <si>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</si>
  <si>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</si>
  <si>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</si>
  <si>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</si>
  <si>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</si>
  <si>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</si>
  <si>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</si>
  <si>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</si>
  <si>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</si>
  <si>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</si>
  <si>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</si>
  <si>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</si>
  <si>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</si>
  <si>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</si>
  <si>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</si>
  <si>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</si>
  <si>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</si>
  <si>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</si>
  <si>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</si>
  <si>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</si>
  <si>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</si>
  <si>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</si>
  <si>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</si>
  <si>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</si>
  <si>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</si>
  <si>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</si>
  <si>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</si>
  <si>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</si>
  <si>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</si>
  <si>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</si>
  <si>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</si>
  <si>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</si>
  <si>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</si>
  <si>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</si>
  <si>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</si>
  <si>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</si>
  <si>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</si>
  <si>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</si>
  <si>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</si>
  <si>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</si>
  <si>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</si>
  <si>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</si>
  <si>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</si>
  <si>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</si>
  <si>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</si>
  <si>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</si>
  <si>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</si>
  <si>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</si>
  <si>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</si>
  <si>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</si>
  <si>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</si>
  <si>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</si>
  <si>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</si>
  <si>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</si>
  <si>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</si>
  <si>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</si>
  <si>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</si>
  <si>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</si>
  <si>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</si>
  <si>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</si>
  <si>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</si>
  <si>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</si>
  <si>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</si>
  <si>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</si>
  <si>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</si>
  <si>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</si>
  <si>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</si>
  <si>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</si>
  <si>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</si>
  <si>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</si>
  <si>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</si>
  <si>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</si>
  <si>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</si>
  <si>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</si>
  <si>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</si>
  <si>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</si>
  <si>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</si>
  <si>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</si>
  <si>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</si>
  <si>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</si>
  <si>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</si>
  <si>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</si>
  <si>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</si>
  <si>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</si>
  <si>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</si>
  <si>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</si>
  <si>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</si>
  <si>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</si>
  <si>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</si>
  <si>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</si>
  <si>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</si>
  <si>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</si>
  <si>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</si>
  <si>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</si>
  <si>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</si>
  <si>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</si>
  <si>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</si>
  <si>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</si>
  <si>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</si>
  <si>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</si>
  <si>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</si>
  <si>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</si>
  <si>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</si>
  <si>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</si>
  <si>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</si>
  <si>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</si>
  <si>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</si>
  <si>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</si>
  <si>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</si>
  <si>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</si>
  <si>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</si>
  <si>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</si>
  <si>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</si>
  <si>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</si>
  <si>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</si>
  <si>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</si>
  <si>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</si>
  <si>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</si>
  <si>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</si>
  <si>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</si>
  <si>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</si>
  <si>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</si>
  <si>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</si>
  <si>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</si>
  <si>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</si>
  <si>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</si>
  <si>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</si>
  <si>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</si>
  <si>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</si>
  <si>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</si>
  <si>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</si>
  <si>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</si>
  <si>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</si>
  <si>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</si>
  <si>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</si>
  <si>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</si>
  <si>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</si>
  <si>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</si>
  <si>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</si>
  <si>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</si>
  <si>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</si>
  <si>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</si>
  <si>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</si>
  <si>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</si>
  <si>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</si>
  <si>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</si>
  <si>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</si>
  <si>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</si>
  <si>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</si>
  <si>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</si>
  <si>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</si>
  <si>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</si>
  <si>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</si>
  <si>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</si>
  <si>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</si>
  <si>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</si>
  <si>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</si>
  <si>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</si>
  <si>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</si>
  <si>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</si>
  <si>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</si>
  <si>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</si>
  <si>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</si>
  <si>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</si>
  <si>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</si>
  <si>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</si>
  <si>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</si>
  <si>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</si>
  <si>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</si>
  <si>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</si>
  <si>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</si>
  <si>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</si>
  <si>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</si>
  <si>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</si>
  <si>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</si>
  <si>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</si>
  <si>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</si>
  <si>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</si>
  <si>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</si>
  <si>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</si>
  <si>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</si>
  <si>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</si>
  <si>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</si>
  <si>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</si>
  <si>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</si>
  <si>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</si>
  <si>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</si>
  <si>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</si>
  <si>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</si>
  <si>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</si>
  <si>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</si>
  <si>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</si>
  <si>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</si>
  <si>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</si>
  <si>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</si>
  <si>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</si>
  <si>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</si>
  <si>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</si>
  <si>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</si>
  <si>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</si>
  <si>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</si>
  <si>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</si>
  <si>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</si>
  <si>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</si>
  <si>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</si>
  <si>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</si>
  <si>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</si>
  <si>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</si>
  <si>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</si>
  <si>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</si>
  <si>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</si>
  <si>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</si>
  <si>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</si>
  <si>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</si>
  <si>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</si>
  <si>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</si>
  <si>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</si>
  <si>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</si>
  <si>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</si>
  <si>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</si>
  <si>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</si>
  <si>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</si>
  <si>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</si>
  <si>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</si>
  <si>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</si>
  <si>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</si>
  <si>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</si>
  <si>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</si>
  <si>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</si>
  <si>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</si>
  <si>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</si>
  <si>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</si>
  <si>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</si>
  <si>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</si>
  <si>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</si>
  <si>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</si>
  <si>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</si>
  <si>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</si>
  <si>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</si>
  <si>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</si>
  <si>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</si>
  <si>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</si>
  <si>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</si>
  <si>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</si>
  <si>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</si>
  <si>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</si>
  <si>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</si>
  <si>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</si>
  <si>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</si>
  <si>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</si>
  <si>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</si>
  <si>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</si>
  <si>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</si>
  <si>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</si>
  <si>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</si>
  <si>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</si>
  <si>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</si>
  <si>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</si>
  <si>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</si>
  <si>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</si>
  <si>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</si>
  <si>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</si>
  <si>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</si>
  <si>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</si>
  <si>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</si>
  <si>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</si>
  <si>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</si>
  <si>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</si>
  <si>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</si>
  <si>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</si>
  <si>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</si>
  <si>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</si>
  <si>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</si>
  <si>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</si>
  <si>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</si>
  <si>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</si>
  <si>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</si>
  <si>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</si>
  <si>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</si>
  <si>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</si>
  <si>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</si>
  <si>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</si>
  <si>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</si>
  <si>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</si>
  <si>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</si>
  <si>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</si>
  <si>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</si>
  <si>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</si>
  <si>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</si>
  <si>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</si>
  <si>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</si>
  <si>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</si>
  <si>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</si>
  <si>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</si>
  <si>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</si>
  <si>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</si>
  <si>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</si>
  <si>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</si>
  <si>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</si>
  <si>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</si>
  <si>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</si>
  <si>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</si>
  <si>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</si>
  <si>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</si>
  <si>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</si>
  <si>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</si>
  <si>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</si>
  <si>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</si>
  <si>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</si>
  <si>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</si>
  <si>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</si>
  <si>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</si>
  <si>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</si>
  <si>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</si>
  <si>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</si>
  <si>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</si>
  <si>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</si>
  <si>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</si>
  <si>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</si>
  <si>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</si>
  <si>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</si>
  <si>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</si>
  <si>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</si>
  <si>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</si>
  <si>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</si>
  <si>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</si>
  <si>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</si>
  <si>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</si>
  <si>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</si>
  <si>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</si>
  <si>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</si>
  <si>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</si>
  <si>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</si>
  <si>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</si>
  <si>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</si>
  <si>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</si>
  <si>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</si>
  <si>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</si>
  <si>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</si>
  <si>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</si>
  <si>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</si>
  <si>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</si>
  <si>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</si>
  <si>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</si>
  <si>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</si>
  <si>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</si>
  <si>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</si>
  <si>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</si>
  <si>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</si>
  <si>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</si>
  <si>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</si>
  <si>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</si>
  <si>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</si>
  <si>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</si>
  <si>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</si>
  <si>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</si>
  <si>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</si>
  <si>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</si>
  <si>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</si>
  <si>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</si>
  <si>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</si>
  <si>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</si>
  <si>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</si>
  <si>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</si>
  <si>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</si>
  <si>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</si>
  <si>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</si>
  <si>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</si>
  <si>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</si>
  <si>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</si>
  <si>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</si>
  <si>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</si>
  <si>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</si>
  <si>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</si>
  <si>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</si>
  <si>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</si>
  <si>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</si>
  <si>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</si>
  <si>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</si>
  <si>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</si>
  <si>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</si>
  <si>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</si>
  <si>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</si>
  <si>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</si>
  <si>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</si>
  <si>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</si>
  <si>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</si>
  <si>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</si>
  <si>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</si>
  <si>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</si>
  <si>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</si>
  <si>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</si>
  <si>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</si>
  <si>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</si>
  <si>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</si>
  <si>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</si>
  <si>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</si>
  <si>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</si>
  <si>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</si>
  <si>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</si>
  <si>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</si>
  <si>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</si>
  <si>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</si>
  <si>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</si>
  <si>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</si>
  <si>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</si>
  <si>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</si>
  <si>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</si>
  <si>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</si>
  <si>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</si>
  <si>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</si>
  <si>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</si>
  <si>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</si>
  <si>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</si>
  <si>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</si>
  <si>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</si>
  <si>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</si>
  <si>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</si>
  <si>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</si>
  <si>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</si>
  <si>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</si>
  <si>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</si>
  <si>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</si>
  <si>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</si>
  <si>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</si>
  <si>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</si>
  <si>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</si>
  <si>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</si>
  <si>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</si>
  <si>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</si>
  <si>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</si>
  <si>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</si>
  <si>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</si>
  <si>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</si>
  <si>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</si>
  <si>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</si>
  <si>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</si>
  <si>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</si>
  <si>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</si>
  <si>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</si>
  <si>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</si>
  <si>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</si>
  <si>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</si>
  <si>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</si>
  <si>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</si>
  <si>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</si>
  <si>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</si>
  <si>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</si>
  <si>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</si>
  <si>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</si>
  <si>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</si>
  <si>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</si>
  <si>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</si>
  <si>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</si>
  <si>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</si>
  <si>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</si>
  <si>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</si>
  <si>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</si>
  <si>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</si>
  <si>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</si>
  <si>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</si>
  <si>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</si>
  <si>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</si>
  <si>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</si>
  <si>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</si>
  <si>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</si>
  <si>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</si>
  <si>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</si>
  <si>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</si>
  <si>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</si>
  <si>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</si>
  <si>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</si>
  <si>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</si>
  <si>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</si>
  <si>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</si>
  <si>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</si>
  <si>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</si>
  <si>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</si>
  <si>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</si>
  <si>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</si>
  <si>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</si>
  <si>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</si>
  <si>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</si>
  <si>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</si>
  <si>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</si>
  <si>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</si>
  <si>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</si>
  <si>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</si>
  <si>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</si>
  <si>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</si>
  <si>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</si>
  <si>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</si>
  <si>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</si>
  <si>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</si>
  <si>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</si>
  <si>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</si>
  <si>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</si>
  <si>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</si>
  <si>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</si>
  <si>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</si>
  <si>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</si>
  <si>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</si>
  <si>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</si>
  <si>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</si>
  <si>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</si>
  <si>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</si>
  <si>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</si>
  <si>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</si>
  <si>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</si>
  <si>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</si>
  <si>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</si>
  <si>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</si>
  <si>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</si>
  <si>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</si>
  <si>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</si>
  <si>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</si>
  <si>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</si>
  <si>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</si>
  <si>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</si>
  <si>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</si>
  <si>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</si>
  <si>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</si>
  <si>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</si>
  <si>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</si>
  <si>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</si>
  <si>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</si>
  <si>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</si>
  <si>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</si>
  <si>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</si>
  <si>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</si>
  <si>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</si>
  <si>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</si>
  <si>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</si>
  <si>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</si>
  <si>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</si>
  <si>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</si>
  <si>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</si>
  <si>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</si>
  <si>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</si>
  <si>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</si>
  <si>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</si>
  <si>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</si>
  <si>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</si>
  <si>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</si>
  <si>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</si>
  <si>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</si>
  <si>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</si>
  <si>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</si>
  <si>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</si>
  <si>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</si>
  <si>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</si>
  <si>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</si>
  <si>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</si>
  <si>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</si>
  <si>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</si>
  <si>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</si>
  <si>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</si>
  <si>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</si>
  <si>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</si>
  <si>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</si>
  <si>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</si>
  <si>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</si>
  <si>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</si>
  <si>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</si>
  <si>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</si>
  <si>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</si>
  <si>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</si>
  <si>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</si>
  <si>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</si>
  <si>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</si>
  <si>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</si>
  <si>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</si>
  <si>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</si>
  <si>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</si>
  <si>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</si>
  <si>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</si>
  <si>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</si>
  <si>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</si>
  <si>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</si>
  <si>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</si>
  <si>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</si>
  <si>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</si>
  <si>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</si>
  <si>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</si>
  <si>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</si>
  <si>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</si>
  <si>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</si>
  <si>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</si>
  <si>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</si>
  <si>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</si>
  <si>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</si>
  <si>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</si>
  <si>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</si>
  <si>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</si>
  <si>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</si>
  <si>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</si>
  <si>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</si>
  <si>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</si>
  <si>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</si>
  <si>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</si>
  <si>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</si>
  <si>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</si>
  <si>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</si>
  <si>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</si>
  <si>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</si>
  <si>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</si>
  <si>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</si>
  <si>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</si>
  <si>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</si>
  <si>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</si>
  <si>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</si>
  <si>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</si>
  <si>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</si>
  <si>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</si>
  <si>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</si>
  <si>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</si>
  <si>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</si>
  <si>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</si>
  <si>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</si>
  <si>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</si>
  <si>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</si>
  <si>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</si>
  <si>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</si>
  <si>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</si>
  <si>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</si>
  <si>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</si>
  <si>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</si>
  <si>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</si>
  <si>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</si>
  <si>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</si>
  <si>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</si>
  <si>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</si>
  <si>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</si>
  <si>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</si>
  <si>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</si>
  <si>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</si>
  <si>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</si>
  <si>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</si>
  <si>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</si>
  <si>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</si>
  <si>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</si>
  <si>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</si>
  <si>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</si>
  <si>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</si>
  <si>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</si>
  <si>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</si>
  <si>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</si>
  <si>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</si>
  <si>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</si>
  <si>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</si>
  <si>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</si>
  <si>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</si>
  <si>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</si>
  <si>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</si>
  <si>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</si>
  <si>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</si>
  <si>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</si>
  <si>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</si>
  <si>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</si>
  <si>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</si>
  <si>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</si>
  <si>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</si>
  <si>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</si>
  <si>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</si>
  <si>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</si>
  <si>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</si>
  <si>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</si>
  <si>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</si>
  <si>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</si>
  <si>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</si>
  <si>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</si>
  <si>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</si>
  <si>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</si>
  <si>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</si>
  <si>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</si>
  <si>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</si>
  <si>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</si>
  <si>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</si>
  <si>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</si>
  <si>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</si>
  <si>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</si>
  <si>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</si>
  <si>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</si>
  <si>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</si>
  <si>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</si>
  <si>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</si>
  <si>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</si>
  <si>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</si>
  <si>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</si>
  <si>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</si>
  <si>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</si>
  <si>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</si>
  <si>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</si>
  <si>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</si>
  <si>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</si>
  <si>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</si>
  <si>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</si>
  <si>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</si>
  <si>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</si>
  <si>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</si>
  <si>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</si>
  <si>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</si>
  <si>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</si>
  <si>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</si>
  <si>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</si>
  <si>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</si>
  <si>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</si>
  <si>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</si>
  <si>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</si>
  <si>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</si>
  <si>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</si>
  <si>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</si>
  <si>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</si>
  <si>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</si>
  <si>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</si>
  <si>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</si>
  <si>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</si>
  <si>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</si>
  <si>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</si>
  <si>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</si>
  <si>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</si>
  <si>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</si>
  <si>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</si>
  <si>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</si>
  <si>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</si>
  <si>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</si>
  <si>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</si>
  <si>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</si>
  <si>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</si>
  <si>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</si>
  <si>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</si>
  <si>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</si>
  <si>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</si>
  <si>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</si>
  <si>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</si>
  <si>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</si>
  <si>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</si>
  <si>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</si>
  <si>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</si>
  <si>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</si>
  <si>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</si>
  <si>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</si>
  <si>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</si>
  <si>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</si>
  <si>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</si>
  <si>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</si>
  <si>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</si>
  <si>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</si>
  <si>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</si>
  <si>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</si>
  <si>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</si>
  <si>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</si>
  <si>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</si>
  <si>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</si>
  <si>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</si>
  <si>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</si>
  <si>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</si>
  <si>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</si>
  <si>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</si>
  <si>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</si>
  <si>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</si>
  <si>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</si>
  <si>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</si>
  <si>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</si>
  <si>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</si>
  <si>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</si>
  <si>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</si>
  <si>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</si>
  <si>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</si>
  <si>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</si>
  <si>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</si>
  <si>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</si>
  <si>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</si>
  <si>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</si>
  <si>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</si>
  <si>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</si>
  <si>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</si>
  <si>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</si>
  <si>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</si>
  <si>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</si>
  <si>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</si>
  <si>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</si>
  <si>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</si>
  <si>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</si>
  <si>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</si>
  <si>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</si>
  <si>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</si>
  <si>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</si>
  <si>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</si>
  <si>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</si>
  <si>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</si>
  <si>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</si>
  <si>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</si>
  <si>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</si>
  <si>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</si>
  <si>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</si>
  <si>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</si>
  <si>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</si>
  <si>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</si>
  <si>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</si>
  <si>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</si>
  <si>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</si>
  <si>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</si>
  <si>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</si>
  <si>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</si>
  <si>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</si>
  <si>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</si>
  <si>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</si>
  <si>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</si>
  <si>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</si>
  <si>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</si>
  <si>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</si>
  <si>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</si>
  <si>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</si>
  <si>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</si>
  <si>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</si>
  <si>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</si>
  <si>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</si>
  <si>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</si>
  <si>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</si>
  <si>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</si>
  <si>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</si>
  <si>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</si>
  <si>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</si>
  <si>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</si>
  <si>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</si>
  <si>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</si>
  <si>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</si>
  <si>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</si>
  <si>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</si>
  <si>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</si>
  <si>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</si>
  <si>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</si>
  <si>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</si>
  <si>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</si>
  <si>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</si>
  <si>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</si>
  <si>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</si>
  <si>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</si>
  <si>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</si>
  <si>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</si>
  <si>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</si>
  <si>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</si>
  <si>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</si>
  <si>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</si>
  <si>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</si>
  <si>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</si>
  <si>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</si>
  <si>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</si>
  <si>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</si>
  <si>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</si>
  <si>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</si>
  <si>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</si>
  <si>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</si>
  <si>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</si>
  <si>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</si>
  <si>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</si>
  <si>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</si>
  <si>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</si>
  <si>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</si>
  <si>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</si>
  <si>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</si>
  <si>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</si>
  <si>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</si>
  <si>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</si>
  <si>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</si>
  <si>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</si>
  <si>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</si>
  <si>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</si>
  <si>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</si>
  <si>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</si>
  <si>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</si>
  <si>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</si>
  <si>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</si>
  <si>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</si>
  <si>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</si>
  <si>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</si>
  <si>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</si>
  <si>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</si>
  <si>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</si>
  <si>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</si>
  <si>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</si>
  <si>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</si>
  <si>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</si>
  <si>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</si>
  <si>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</si>
  <si>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</si>
  <si>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</si>
  <si>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</si>
  <si>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</si>
  <si>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</si>
  <si>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</si>
  <si>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</si>
  <si>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</si>
  <si>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</si>
  <si>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</si>
  <si>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</si>
  <si>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</si>
  <si>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</si>
  <si>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</si>
  <si>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</si>
  <si>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</si>
  <si>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</si>
  <si>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</si>
  <si>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</si>
  <si>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</si>
  <si>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</si>
  <si>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</si>
  <si>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</si>
  <si>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</si>
  <si>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</si>
  <si>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</si>
  <si>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</si>
  <si>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</si>
  <si>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</si>
  <si>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</si>
  <si>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</si>
  <si>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</si>
  <si>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</si>
  <si>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</si>
  <si>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</si>
  <si>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</si>
  <si>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</si>
  <si>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</si>
  <si>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</si>
  <si>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</si>
  <si>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</si>
  <si>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</si>
  <si>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</si>
  <si>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</si>
  <si>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</si>
  <si>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</si>
  <si>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</si>
  <si>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</si>
  <si>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</si>
  <si>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</si>
  <si>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</si>
  <si>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</si>
  <si>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</si>
  <si>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</si>
  <si>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</si>
  <si>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</si>
  <si>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</si>
  <si>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</si>
  <si>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</si>
  <si>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</si>
  <si>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</si>
  <si>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</si>
  <si>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</si>
  <si>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</si>
  <si>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</si>
  <si>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</si>
  <si>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</si>
  <si>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</si>
  <si>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</si>
  <si>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</si>
  <si>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</si>
  <si>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</si>
  <si>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</si>
  <si>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</si>
  <si>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</si>
  <si>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</si>
  <si>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</si>
  <si>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</si>
  <si>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</si>
  <si>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</si>
  <si>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</si>
  <si>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</si>
  <si>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</si>
  <si>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</si>
  <si>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</si>
  <si>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</si>
  <si>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</si>
  <si>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</si>
  <si>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</si>
  <si>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</si>
  <si>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</si>
  <si>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</si>
  <si>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</si>
  <si>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</si>
  <si>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</si>
  <si>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</si>
  <si>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</si>
  <si>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</si>
  <si>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</si>
  <si>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</si>
  <si>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</si>
  <si>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</si>
  <si>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</si>
  <si>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</si>
  <si>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</si>
  <si>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</si>
  <si>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</si>
  <si>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</si>
  <si>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</si>
  <si>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</si>
  <si>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</si>
  <si>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</si>
  <si>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</si>
  <si>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</si>
  <si>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</si>
  <si>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</si>
  <si>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</si>
  <si>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</si>
  <si>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</si>
  <si>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</si>
  <si>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</si>
  <si>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</si>
  <si>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</si>
  <si>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</si>
  <si>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</si>
  <si>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</si>
  <si>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</si>
  <si>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</si>
  <si>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</si>
  <si>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</si>
  <si>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</si>
  <si>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</si>
  <si>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</si>
  <si>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</si>
  <si>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</si>
  <si>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</si>
  <si>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</si>
  <si>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</si>
  <si>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</si>
  <si>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</si>
  <si>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</si>
  <si>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</si>
  <si>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</si>
  <si>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</si>
  <si>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</si>
  <si>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</si>
  <si>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</si>
  <si>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</si>
  <si>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</si>
  <si>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</si>
  <si>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</si>
  <si>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</si>
  <si>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</si>
  <si>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</si>
  <si>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</si>
  <si>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</si>
  <si>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</si>
  <si>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</si>
  <si>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</si>
  <si>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</si>
  <si>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</si>
  <si>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</si>
  <si>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</si>
  <si>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</si>
  <si>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</si>
  <si>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</si>
  <si>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</si>
  <si>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</si>
  <si>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</si>
  <si>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</si>
  <si>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</si>
  <si>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</si>
  <si>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</si>
  <si>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</si>
  <si>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</si>
  <si>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</si>
  <si>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</si>
  <si>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</si>
  <si>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</si>
  <si>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</si>
  <si>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</si>
  <si>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</si>
  <si>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</si>
  <si>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</si>
  <si>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</si>
  <si>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</si>
  <si>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</si>
  <si>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</si>
  <si>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</si>
  <si>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</si>
  <si>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</si>
  <si>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</si>
  <si>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</si>
  <si>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</si>
  <si>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</si>
  <si>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</si>
  <si>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</si>
  <si>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</si>
  <si>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</si>
  <si>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</si>
  <si>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</si>
  <si>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</si>
  <si>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</si>
  <si>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</si>
  <si>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</si>
  <si>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</si>
  <si>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</si>
  <si>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</si>
  <si>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</si>
  <si>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</si>
  <si>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</si>
  <si>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</si>
  <si>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</si>
  <si>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</si>
  <si>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</si>
  <si>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</si>
  <si>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</si>
  <si>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</si>
  <si>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</si>
  <si>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</si>
  <si>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</si>
  <si>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</si>
  <si>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</si>
  <si>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</si>
  <si>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</si>
  <si>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</si>
  <si>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</si>
  <si>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</si>
  <si>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</si>
  <si>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</si>
  <si>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</si>
  <si>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</si>
  <si>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</si>
  <si>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</si>
  <si>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</si>
  <si>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</si>
  <si>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</si>
  <si>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</si>
  <si>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</si>
  <si>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</si>
  <si>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</si>
  <si>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</si>
  <si>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</si>
  <si>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</si>
  <si>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</si>
  <si>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</si>
  <si>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</si>
  <si>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</si>
  <si>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</si>
  <si>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</si>
  <si>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</si>
  <si>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</si>
  <si>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</si>
  <si>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</si>
  <si>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</si>
  <si>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</si>
  <si>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</si>
  <si>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</si>
  <si>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</si>
  <si>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</si>
  <si>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</si>
  <si>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</si>
  <si>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</si>
  <si>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</si>
  <si>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</si>
  <si>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</si>
  <si>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</si>
  <si>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</si>
  <si>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</si>
  <si>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</si>
  <si>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</si>
  <si>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</si>
  <si>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</si>
  <si>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</si>
  <si>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</si>
  <si>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</si>
  <si>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</si>
  <si>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</si>
  <si>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</si>
  <si>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</si>
  <si>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</si>
  <si>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</si>
  <si>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</si>
  <si>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</si>
  <si>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</si>
  <si>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</si>
  <si>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</si>
  <si>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</si>
  <si>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</si>
  <si>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</si>
  <si>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</si>
  <si>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</si>
  <si>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</si>
  <si>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</si>
  <si>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</si>
  <si>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</si>
  <si>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</si>
  <si>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</si>
  <si>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</si>
  <si>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</si>
  <si>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</si>
  <si>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</si>
  <si>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</si>
  <si>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</si>
  <si>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</si>
  <si>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</si>
  <si>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</si>
  <si>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</si>
  <si>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</si>
  <si>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</si>
  <si>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</si>
  <si>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</si>
  <si>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</si>
  <si>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</si>
  <si>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</si>
  <si>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</si>
  <si>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</si>
  <si>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</si>
  <si>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</si>
  <si>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</si>
  <si>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</si>
  <si>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</si>
  <si>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</si>
  <si>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</si>
  <si>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</si>
  <si>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</si>
  <si>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</si>
  <si>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</si>
  <si>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</si>
  <si>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</si>
  <si>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</si>
  <si>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</si>
  <si>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</si>
  <si>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</si>
  <si>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</si>
  <si>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</si>
  <si>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</si>
  <si>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</si>
  <si>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</si>
  <si>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</si>
  <si>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</si>
  <si>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</si>
  <si>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</si>
  <si>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</si>
  <si>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</si>
  <si>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</si>
  <si>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</si>
  <si>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</si>
  <si>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</si>
  <si>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</si>
  <si>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</si>
  <si>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</si>
  <si>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</si>
  <si>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</si>
  <si>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</si>
  <si>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</si>
  <si>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</si>
  <si>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</si>
  <si>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</si>
  <si>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</si>
  <si>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</si>
  <si>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</si>
  <si>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</si>
  <si>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</si>
  <si>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</si>
  <si>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</si>
  <si>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</si>
  <si>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</si>
  <si>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</si>
  <si>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</si>
  <si>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</si>
  <si>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</si>
  <si>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</si>
  <si>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</si>
  <si>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</si>
  <si>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</si>
  <si>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</si>
  <si>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</si>
  <si>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</si>
  <si>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</si>
  <si>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</si>
  <si>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</si>
  <si>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</si>
  <si>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</si>
  <si>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</si>
  <si>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</si>
  <si>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</si>
  <si>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</si>
  <si>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</si>
  <si>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</si>
  <si>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</si>
  <si>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</si>
  <si>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</si>
  <si>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</si>
  <si>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</si>
  <si>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</si>
  <si>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</si>
  <si>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</si>
  <si>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</si>
  <si>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</si>
  <si>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</si>
  <si>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</si>
  <si>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</si>
  <si>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</si>
  <si>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</si>
  <si>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</si>
  <si>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</si>
  <si>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</si>
  <si>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</si>
  <si>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</si>
  <si>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</si>
  <si>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</si>
  <si>
    <t>ConditionSecondaryCancerI4rc</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</si>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</sst>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49" fontId="0" fillId="3" borderId="0" xfId="0" applyNumberFormat="1" applyFill="1" applyAlignment="1">
      <alignment wrapText="1"/>
    </xf>
    <xf numFmtId="49" fontId="0" fillId="3" borderId="0" xfId="0" applyNumberFormat="1"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ustomXml" Target="../customXml/item1.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haredStrings" Target="sharedStrings.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2F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1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3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5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5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7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9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9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B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D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D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F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1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1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3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5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7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9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B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F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0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0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2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C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C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3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8.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9.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1.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2.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4.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5.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6.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7.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9.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5.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7.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1.vml"/><Relationship Id="rId1" Type="http://schemas.openxmlformats.org/officeDocument/2006/relationships/printerSettings" Target="../printerSettings/printerSettings19.bin"/><Relationship Id="rId4" Type="http://schemas.microsoft.com/office/2017/10/relationships/threadedComment" Target="../threadedComments/threadedComment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7" Type="http://schemas.microsoft.com/office/2017/10/relationships/threadedComment" Target="../threadedComments/threadedComment9.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10.xml"/><Relationship Id="rId5" Type="http://schemas.openxmlformats.org/officeDocument/2006/relationships/vmlDrawing" Target="../drawings/vmlDrawing23.vm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5.vml"/><Relationship Id="rId1" Type="http://schemas.openxmlformats.org/officeDocument/2006/relationships/printerSettings" Target="../printerSettings/printerSettings22.bin"/><Relationship Id="rId4" Type="http://schemas.microsoft.com/office/2017/10/relationships/threadedComment" Target="../threadedComments/threadedComment1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9.vml"/><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2.vml"/><Relationship Id="rId1" Type="http://schemas.openxmlformats.org/officeDocument/2006/relationships/printerSettings" Target="../printerSettings/printerSettings28.bin"/><Relationship Id="rId4" Type="http://schemas.microsoft.com/office/2017/10/relationships/threadedComment" Target="../threadedComments/threadedComment1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5.vml"/><Relationship Id="rId1" Type="http://schemas.openxmlformats.org/officeDocument/2006/relationships/printerSettings" Target="../printerSettings/printerSettings31.bin"/><Relationship Id="rId4" Type="http://schemas.microsoft.com/office/2017/10/relationships/threadedComment" Target="../threadedComments/threadedComment1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5.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44.bin"/><Relationship Id="rId4" Type="http://schemas.microsoft.com/office/2017/10/relationships/threadedComment" Target="../threadedComments/threadedComment16.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8" Type="http://schemas.microsoft.com/office/2017/10/relationships/threadedComment" Target="../threadedComments/threadedComment17.xml"/><Relationship Id="rId3" Type="http://schemas.openxmlformats.org/officeDocument/2006/relationships/hyperlink" Target="http://hl7.eu/fhir/ig/idea4rc/StructureDefinition/" TargetMode="External"/><Relationship Id="rId7" Type="http://schemas.openxmlformats.org/officeDocument/2006/relationships/comments" Target="../comments1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3.vml"/><Relationship Id="rId1" Type="http://schemas.openxmlformats.org/officeDocument/2006/relationships/printerSettings" Target="../printerSettings/printerSettings51.bin"/><Relationship Id="rId4" Type="http://schemas.microsoft.com/office/2017/10/relationships/threadedComment" Target="../threadedComments/threadedComment18.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6.vml"/><Relationship Id="rId1" Type="http://schemas.openxmlformats.org/officeDocument/2006/relationships/printerSettings" Target="../printerSettings/printerSettings54.bin"/><Relationship Id="rId4" Type="http://schemas.microsoft.com/office/2017/10/relationships/threadedComment" Target="../threadedComments/threadedComment19.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A31" zoomScale="55" zoomScaleNormal="55" workbookViewId="0">
      <selection activeCell="L11" sqref="L11:R6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59" x14ac:dyDescent="0.75">
      <c r="A10" s="152">
        <v>2</v>
      </c>
      <c r="B10" s="11" t="s">
        <v>2424</v>
      </c>
      <c r="C10" s="12" t="s">
        <v>2422</v>
      </c>
      <c r="D10" s="12" t="s">
        <v>2423</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59"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44.25"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44.2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44.2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44.25"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44.25"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44.2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44.2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44.2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44.2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44.2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44.2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44.2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44.2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2430</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2431</v>
      </c>
      <c r="C40" s="12" t="s">
        <v>2428</v>
      </c>
      <c r="D40" s="12" t="s">
        <v>2429</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44.25" x14ac:dyDescent="0.75">
      <c r="A41" s="11">
        <v>33</v>
      </c>
      <c r="B41" s="66" t="s">
        <v>1524</v>
      </c>
      <c r="C41" s="12" t="s">
        <v>38</v>
      </c>
      <c r="D41" s="12" t="s">
        <v>38</v>
      </c>
      <c r="E41" s="11">
        <v>0</v>
      </c>
      <c r="F41" s="11">
        <v>1</v>
      </c>
      <c r="G41" s="67" t="s">
        <v>1382</v>
      </c>
      <c r="H41" s="119" t="s">
        <v>2427</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2425</v>
      </c>
      <c r="C42" s="12" t="s">
        <v>2426</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2460</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2461</v>
      </c>
      <c r="D54" s="11" t="s">
        <v>2461</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2544</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2543</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O14" zoomScale="85" zoomScaleNormal="85" workbookViewId="0">
      <selection activeCell="P15" sqref="P15:T4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2545</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2432</v>
      </c>
      <c r="E17" s="11"/>
      <c r="F17" s="49" t="s">
        <v>1315</v>
      </c>
      <c r="G17" s="49" t="s">
        <v>2433</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ht="29.5"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19:Q77" si="18">IF(MOD(P47,$Q$8)=0,P47/$Q$8-1,INT(P47/$Q$8))</f>
        <v>7</v>
      </c>
      <c r="R47" s="11">
        <f t="shared" ref="R19: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J16" workbookViewId="0">
      <selection activeCell="P15" sqref="P15:S160"/>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43" zoomScaleNormal="100" workbookViewId="0">
      <selection activeCell="G16" sqref="G1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#equivalent</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#equivalent</v>
      </c>
    </row>
    <row r="20" spans="1:19" ht="73.75" x14ac:dyDescent="0.75">
      <c r="A20" s="44"/>
      <c r="B20" s="11" t="str">
        <f>Subject!B23</f>
        <v>comorbidity.dementia</v>
      </c>
      <c r="C20" s="11" t="str">
        <f>Subject!C23</f>
        <v>Dementia</v>
      </c>
      <c r="D20" s="12" t="s">
        <v>1540</v>
      </c>
      <c r="E20" s="11"/>
      <c r="F20" s="49" t="s">
        <v>1315</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t="s">
        <v>1540</v>
      </c>
      <c r="E36" s="12"/>
      <c r="F36" s="49" t="s">
        <v>1315</v>
      </c>
      <c r="G36" s="77" t="s">
        <v>1972</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67" zoomScale="85" zoomScaleNormal="85" workbookViewId="0">
      <selection activeCell="B81" sqref="B81:G8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2434</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2262</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2434</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2261</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2254</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6" t="str">
        <f>Subject!B55</f>
        <v>occurrenceOfOtherCancer</v>
      </c>
      <c r="C81" s="6" t="str">
        <f>Subject!C55</f>
        <v>Occurrence of other cancer</v>
      </c>
      <c r="D81" s="4" t="s">
        <v>1624</v>
      </c>
      <c r="E81" s="4"/>
      <c r="F81" s="74" t="s">
        <v>1316</v>
      </c>
      <c r="G81" s="168" t="s">
        <v>2255</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6"/>
      <c r="C82" s="4"/>
      <c r="D82" s="61"/>
      <c r="E82" s="61"/>
      <c r="F82" s="74"/>
      <c r="G82" s="16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2256</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Subject!B56</f>
        <v>previousCancerTreatment</v>
      </c>
      <c r="C93" s="11" t="str">
        <f>Subject!C56</f>
        <v>Previous cancer treatment</v>
      </c>
      <c r="D93" s="12" t="s">
        <v>1624</v>
      </c>
      <c r="E93" s="12"/>
      <c r="F93" s="49" t="s">
        <v>1316</v>
      </c>
      <c r="G93" s="134" t="s">
        <v>2257</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2260</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2259</v>
      </c>
      <c r="E106" s="12"/>
      <c r="F106" s="49" t="s">
        <v>1316</v>
      </c>
      <c r="G106" s="134" t="s">
        <v>2258</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tabSelected="1" workbookViewId="0">
      <selection activeCell="B387" sqref="B387:B394"/>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IF('Subject-ConceptMap-1'!S51=0,"//---END",'Subject-ConceptMap-1'!S51)</f>
        <v>//---END</v>
      </c>
    </row>
    <row r="45" spans="2:2" x14ac:dyDescent="0.75">
      <c r="B45" s="12"/>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IF('Subject-ConceptMap-2'!S36=0,"//---END",'Subject-ConceptMap-2'!S36)</f>
        <v>//---END</v>
      </c>
    </row>
    <row r="78" spans="2:2" x14ac:dyDescent="0.75">
      <c r="B78" s="12" t="str">
        <f>IF('Subject-ConceptMap-2'!S37=0,"//---END",'Subject-ConceptMap-2'!S37)</f>
        <v>//---END</v>
      </c>
    </row>
    <row r="79" spans="2:2" x14ac:dyDescent="0.75">
      <c r="B79" s="12" t="str">
        <f>IF('Subject-ConceptMap-2'!S38=0,"//---END",'Subject-ConceptMap-2'!S38)</f>
        <v>//---END</v>
      </c>
    </row>
    <row r="80" spans="2:2" x14ac:dyDescent="0.75">
      <c r="B80" s="12" t="str">
        <f>IF('Subject-ConceptMap-2'!S39=0,"//---END",'Subject-ConceptMap-2'!S39)</f>
        <v>//---END</v>
      </c>
    </row>
    <row r="81" spans="2:3" x14ac:dyDescent="0.75">
      <c r="B81" s="12" t="str">
        <f>IF('Subject-ConceptMap-2'!S40=0,"//---END",'Subject-ConceptMap-2'!S40)</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#Observation.extension:comorbidConditionPresent</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##34#http://hl7.eu/fhir/ig/idea4rc/StructureDefinition/observation-yesNo-eu-i4rc##34#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group[=].element[=].target.comment = ##34#where obseravtion.code = $loinc#67190-9 Other cancer diagnosis [PhenX]##34#</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group[=].element[=].target.comment = ##34#where obseravtion.code = $loinc#63933-6 Cancer treatment [PhenX]##34#</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 t="shared" ref="P8:P16" si="1">IF(I8,IF(L8="*  ..  ##34###34# ##334###334#",L8,CONCATENATE("* ",B8," insert ObligationActorAndCode($actor-headneck, #SHALL:handle)")),IF(L8="*  ..  ##34###34# ##334###334#",L8,""))</f>
        <v>* patient insert ObligationActorAndCode($actor-headneck, #SHALL:handle)</v>
      </c>
      <c r="R8" s="12" t="str">
        <f t="shared" ref="R8:R16"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1828</v>
      </c>
      <c r="C9" s="11" t="s">
        <v>1829</v>
      </c>
      <c r="D9" s="11" t="s">
        <v>1830</v>
      </c>
      <c r="E9" s="11">
        <v>1</v>
      </c>
      <c r="F9" s="11">
        <v>1</v>
      </c>
      <c r="G9" s="73" t="s">
        <v>1465</v>
      </c>
      <c r="H9" s="149" t="s">
        <v>2399</v>
      </c>
      <c r="I9" s="12" t="b">
        <v>1</v>
      </c>
      <c r="J9" s="12" t="b">
        <v>1</v>
      </c>
      <c r="K9" s="25"/>
      <c r="L9" s="12" t="str">
        <f t="shared" si="0"/>
        <v>* statusAtLastFollowUp 1..1 CodeableConcept ##34#Status at last follow-up##34# ##334#Describes the status at last follow-up##334#</v>
      </c>
      <c r="M9"/>
      <c r="N9" s="12" t="str">
        <f t="shared" ref="N9:N15" si="3">IF(H9="",IF(L9="*  ..  ##34###34# ##334###334#",L9,""),IF(L9="*  ..  ##34###34# ##334###334#",L9,CONCATENATE("* ",B9," ^comment = ##334#",H9,"##334#")))</f>
        <v>* statusAtLastFollowUp ^comment = ##334#Alive, No Evidence of Disease (NED); Dead of Disease (DOD); Dead of Other Cause (DOC); Dead of Unknown Cause (DUC) ; Alive With Disease (AWD)##334#</v>
      </c>
      <c r="P9" s="12" t="str">
        <f t="shared" si="1"/>
        <v>* statusAtLastFollowUp insert ObligationActorAndCode($actor-headneck, #SHALL:handle)</v>
      </c>
      <c r="Q9"/>
      <c r="R9" s="12" t="str">
        <f t="shared" si="2"/>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0"/>
        <v>* patientFollowUpDate 1..1 date ##34#Patient Follow Up date##34# ##334#Date of the clinical follow-up##334#</v>
      </c>
      <c r="M10"/>
      <c r="N10" s="12" t="str">
        <f t="shared" si="3"/>
        <v>* patientFollowUpDate ^comment = ##334#YYYY-MM-DD##334#</v>
      </c>
      <c r="P10" s="12" t="str">
        <f t="shared" si="1"/>
        <v>* patientFollowUpDate insert ObligationActorAndCode($actor-headneck, #SHALL:handle)</v>
      </c>
      <c r="Q10"/>
      <c r="R10" s="12" t="str">
        <f t="shared" si="2"/>
        <v>* patientFollowUpDate insert ObligationActorAndCode($actor-sarcoma-i4rc, #SHALL:handle)</v>
      </c>
    </row>
    <row r="11" spans="1:18" s="2" customFormat="1" ht="44.25" x14ac:dyDescent="0.75">
      <c r="A11" s="59">
        <v>3</v>
      </c>
      <c r="B11" s="11" t="s">
        <v>1834</v>
      </c>
      <c r="C11" s="11" t="s">
        <v>1835</v>
      </c>
      <c r="D11" s="11" t="s">
        <v>1836</v>
      </c>
      <c r="E11" s="11">
        <v>1</v>
      </c>
      <c r="F11" s="11">
        <v>1</v>
      </c>
      <c r="G11" s="11" t="s">
        <v>1465</v>
      </c>
      <c r="H11" s="11" t="s">
        <v>2400</v>
      </c>
      <c r="I11" s="12" t="b">
        <v>1</v>
      </c>
      <c r="J11" s="12" t="b">
        <v>0</v>
      </c>
      <c r="K11" s="25"/>
      <c r="L11" s="12" t="str">
        <f t="shared" si="0"/>
        <v>* newCancerDiagnosis 1..1 CodeableConcept ##34#New cancer diagnosis##34# ##334#identifies whether the patient has developed a subsequent primary cancer##334#</v>
      </c>
      <c r="M11"/>
      <c r="N11" s="12" t="str">
        <f t="shared" si="3"/>
        <v>* newCancerDiagnosis ^comment = ##334#Yes; No; Unknown##334#</v>
      </c>
      <c r="P11" s="12" t="str">
        <f t="shared" si="1"/>
        <v>* newCancerDiagnosis insert ObligationActorAndCode($actor-headneck, #SHALL:handle)</v>
      </c>
      <c r="Q11"/>
      <c r="R11" s="12" t="str">
        <f t="shared" si="2"/>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0"/>
        <v>* dateOfNewCancerDiagnosis 1..1 date ##34#Date of new cancer diagnosis##34# ##334#date of subsequent primary cancer diagnosis##334#</v>
      </c>
      <c r="M12"/>
      <c r="N12" s="12" t="str">
        <f t="shared" si="3"/>
        <v>* dateOfNewCancerDiagnosis ^comment = ##334#YYYY-MM-DD##334#</v>
      </c>
      <c r="P12" s="12" t="str">
        <f t="shared" si="1"/>
        <v>* dateOfNewCancerDiagnosis insert ObligationActorAndCode($actor-headneck, #SHALL:handle)</v>
      </c>
      <c r="Q12"/>
      <c r="R12" s="12" t="str">
        <f t="shared" si="2"/>
        <v/>
      </c>
    </row>
    <row r="13" spans="1:18" s="2" customFormat="1" ht="44.25" x14ac:dyDescent="0.75">
      <c r="A13" s="59">
        <v>5</v>
      </c>
      <c r="B13" s="11" t="s">
        <v>1840</v>
      </c>
      <c r="C13" s="11" t="s">
        <v>1841</v>
      </c>
      <c r="D13" s="11" t="s">
        <v>1842</v>
      </c>
      <c r="E13" s="11">
        <v>1</v>
      </c>
      <c r="F13" s="11">
        <v>1</v>
      </c>
      <c r="G13" s="11" t="s">
        <v>1465</v>
      </c>
      <c r="H13" s="12" t="s">
        <v>2283</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3"/>
        <v>* newCancerTopography ^comment = ##334#TBD##334#</v>
      </c>
      <c r="P13" s="12" t="str">
        <f t="shared" si="1"/>
        <v>* newCancerTopography insert ObligationActorAndCode($actor-headneck, #SHALL:handle)</v>
      </c>
      <c r="Q13"/>
      <c r="R13" s="12" t="str">
        <f t="shared" si="2"/>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0"/>
        <v>* lastContact 1..1 dateTime ##34#Last Contact##34# ##334#Date of the last contact with the patient, of any kind.##334#</v>
      </c>
      <c r="M14"/>
      <c r="N14" s="12" t="str">
        <f t="shared" si="3"/>
        <v/>
      </c>
      <c r="P14" s="12" t="str">
        <f t="shared" si="1"/>
        <v/>
      </c>
      <c r="Q14"/>
      <c r="R14" s="12" t="str">
        <f t="shared" si="2"/>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3"/>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2403</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2263</v>
      </c>
      <c r="E16" s="12"/>
      <c r="F16" s="49" t="s">
        <v>1293</v>
      </c>
      <c r="G16" s="77" t="s">
        <v>2402</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2263</v>
      </c>
      <c r="E18" s="12"/>
      <c r="F18" s="49" t="s">
        <v>1293</v>
      </c>
      <c r="G18" s="77" t="s">
        <v>2265</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2263</v>
      </c>
      <c r="E19" s="12"/>
      <c r="F19" s="49" t="s">
        <v>1293</v>
      </c>
      <c r="G19" s="77" t="s">
        <v>2265</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2263</v>
      </c>
      <c r="E20" s="12"/>
      <c r="F20" s="49" t="s">
        <v>1293</v>
      </c>
      <c r="G20" s="77" t="s">
        <v>2265</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1484</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2402</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1328</v>
      </c>
      <c r="E18" s="12"/>
      <c r="F18" s="49" t="s">
        <v>1315</v>
      </c>
      <c r="G18" s="77" t="s">
        <v>2264</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2272</v>
      </c>
      <c r="E19" s="12"/>
      <c r="F19" s="49" t="s">
        <v>1315</v>
      </c>
      <c r="G19" s="77" t="s">
        <v>2273</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2264</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1486</v>
      </c>
      <c r="C11" s="12" t="s">
        <v>1350</v>
      </c>
      <c r="D11" s="12" t="s">
        <v>1461</v>
      </c>
      <c r="E11" s="11">
        <v>1</v>
      </c>
      <c r="F11" s="11">
        <v>1</v>
      </c>
      <c r="G11" s="12" t="s">
        <v>1465</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2083</v>
      </c>
      <c r="C21" s="11" t="s">
        <v>1983</v>
      </c>
      <c r="D21" s="12" t="s">
        <v>1984</v>
      </c>
      <c r="E21" s="11">
        <v>1</v>
      </c>
      <c r="F21" s="11">
        <v>1</v>
      </c>
      <c r="G21" s="12" t="s">
        <v>1465</v>
      </c>
      <c r="H21" s="12" t="s">
        <v>2037</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2084</v>
      </c>
      <c r="C22" s="11" t="s">
        <v>1985</v>
      </c>
      <c r="D22" s="73" t="s">
        <v>1985</v>
      </c>
      <c r="E22" s="11">
        <v>1</v>
      </c>
      <c r="F22" s="11">
        <v>1</v>
      </c>
      <c r="G22" s="12" t="s">
        <v>1465</v>
      </c>
      <c r="H22" s="12" t="s">
        <v>2038</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2085</v>
      </c>
      <c r="C23" s="11" t="s">
        <v>2450</v>
      </c>
      <c r="D23" s="11" t="s">
        <v>2450</v>
      </c>
      <c r="E23" s="11">
        <v>1</v>
      </c>
      <c r="F23" s="11">
        <v>1</v>
      </c>
      <c r="G23" s="12" t="s">
        <v>1465</v>
      </c>
      <c r="H23" s="12" t="s">
        <v>2039</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2266</v>
      </c>
      <c r="B24" s="6" t="s">
        <v>2075</v>
      </c>
      <c r="C24" s="6" t="s">
        <v>2086</v>
      </c>
      <c r="D24" s="6" t="s">
        <v>2086</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2087</v>
      </c>
      <c r="C25" s="11" t="s">
        <v>2451</v>
      </c>
      <c r="D25" s="11" t="s">
        <v>2451</v>
      </c>
      <c r="E25" s="11">
        <v>1</v>
      </c>
      <c r="F25" s="11">
        <v>1</v>
      </c>
      <c r="G25" s="12" t="s">
        <v>1465</v>
      </c>
      <c r="H25" s="2" t="s">
        <v>2040</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2088</v>
      </c>
      <c r="C26" s="11" t="s">
        <v>2453</v>
      </c>
      <c r="D26" s="11" t="s">
        <v>2453</v>
      </c>
      <c r="E26" s="11">
        <v>1</v>
      </c>
      <c r="F26" s="11">
        <v>1</v>
      </c>
      <c r="G26" s="12" t="s">
        <v>1465</v>
      </c>
      <c r="H26" s="2" t="s">
        <v>2041</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2089</v>
      </c>
      <c r="C27" s="11" t="s">
        <v>1986</v>
      </c>
      <c r="D27" s="11" t="s">
        <v>1986</v>
      </c>
      <c r="E27" s="11">
        <v>1</v>
      </c>
      <c r="F27" s="11">
        <v>1</v>
      </c>
      <c r="G27" s="12" t="s">
        <v>1465</v>
      </c>
      <c r="H27" s="2" t="s">
        <v>2042</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2090</v>
      </c>
      <c r="C28" s="11" t="s">
        <v>1987</v>
      </c>
      <c r="D28" s="11" t="s">
        <v>1987</v>
      </c>
      <c r="E28" s="11">
        <v>1</v>
      </c>
      <c r="F28" s="11">
        <v>1</v>
      </c>
      <c r="G28" s="12" t="s">
        <v>1465</v>
      </c>
      <c r="H28" s="12" t="s">
        <v>2043</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2091</v>
      </c>
      <c r="C29" s="11" t="s">
        <v>2454</v>
      </c>
      <c r="D29" s="11" t="s">
        <v>2454</v>
      </c>
      <c r="E29" s="11">
        <v>1</v>
      </c>
      <c r="F29" s="11">
        <v>1</v>
      </c>
      <c r="G29" s="12" t="s">
        <v>1465</v>
      </c>
      <c r="H29" s="12" t="s">
        <v>2044</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2092</v>
      </c>
      <c r="C30" s="11" t="s">
        <v>1988</v>
      </c>
      <c r="D30" s="11" t="s">
        <v>1988</v>
      </c>
      <c r="E30" s="11">
        <v>1</v>
      </c>
      <c r="F30" s="11">
        <v>1</v>
      </c>
      <c r="G30" s="12" t="s">
        <v>1465</v>
      </c>
      <c r="H30" s="12" t="s">
        <v>2045</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2093</v>
      </c>
      <c r="C31" s="11" t="s">
        <v>1989</v>
      </c>
      <c r="D31" s="11" t="s">
        <v>1989</v>
      </c>
      <c r="E31" s="11">
        <v>1</v>
      </c>
      <c r="F31" s="11">
        <v>1</v>
      </c>
      <c r="G31" s="12" t="s">
        <v>1465</v>
      </c>
      <c r="H31" s="12" t="s">
        <v>2046</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2094</v>
      </c>
      <c r="C32" s="11" t="s">
        <v>1990</v>
      </c>
      <c r="D32" s="11" t="s">
        <v>1990</v>
      </c>
      <c r="E32" s="11">
        <v>1</v>
      </c>
      <c r="F32" s="11">
        <v>1</v>
      </c>
      <c r="G32" s="12" t="s">
        <v>1465</v>
      </c>
      <c r="H32" s="12" t="s">
        <v>2047</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2095</v>
      </c>
      <c r="C33" s="11" t="s">
        <v>1991</v>
      </c>
      <c r="D33" s="11" t="s">
        <v>1991</v>
      </c>
      <c r="E33" s="11">
        <v>1</v>
      </c>
      <c r="F33" s="11">
        <v>1</v>
      </c>
      <c r="G33" s="12" t="s">
        <v>1465</v>
      </c>
      <c r="H33" s="12" t="s">
        <v>2048</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2096</v>
      </c>
      <c r="C34" s="11" t="s">
        <v>1992</v>
      </c>
      <c r="D34" s="11" t="s">
        <v>1992</v>
      </c>
      <c r="E34" s="11">
        <v>1</v>
      </c>
      <c r="F34" s="11">
        <v>1</v>
      </c>
      <c r="G34" s="12" t="s">
        <v>1465</v>
      </c>
      <c r="H34" s="12" t="s">
        <v>2049</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2097</v>
      </c>
      <c r="C35" s="11" t="s">
        <v>1993</v>
      </c>
      <c r="D35" s="11" t="s">
        <v>1993</v>
      </c>
      <c r="E35" s="11">
        <v>1</v>
      </c>
      <c r="F35" s="11">
        <v>1</v>
      </c>
      <c r="G35" s="12" t="s">
        <v>1465</v>
      </c>
      <c r="H35" s="12" t="s">
        <v>2050</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2099</v>
      </c>
      <c r="C37" s="12" t="s">
        <v>1363</v>
      </c>
      <c r="D37" s="12" t="s">
        <v>1364</v>
      </c>
      <c r="E37" s="11">
        <v>1</v>
      </c>
      <c r="F37" s="11">
        <v>1</v>
      </c>
      <c r="G37" s="12" t="s">
        <v>1465</v>
      </c>
      <c r="H37" s="12" t="s">
        <v>2016</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2100</v>
      </c>
      <c r="C38" s="12" t="s">
        <v>1365</v>
      </c>
      <c r="D38" s="12" t="s">
        <v>1366</v>
      </c>
      <c r="E38" s="11">
        <v>1</v>
      </c>
      <c r="F38" s="11">
        <v>1</v>
      </c>
      <c r="G38" s="12" t="s">
        <v>1465</v>
      </c>
      <c r="H38" s="12" t="s">
        <v>2017</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2101</v>
      </c>
      <c r="C39" s="115" t="s">
        <v>1367</v>
      </c>
      <c r="D39" s="115" t="s">
        <v>1368</v>
      </c>
      <c r="E39" s="46">
        <v>1</v>
      </c>
      <c r="F39" s="46">
        <v>1</v>
      </c>
      <c r="G39" s="115" t="s">
        <v>1465</v>
      </c>
      <c r="H39" s="115" t="s">
        <v>2018</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2102</v>
      </c>
      <c r="C40" s="12" t="s">
        <v>1369</v>
      </c>
      <c r="D40" s="12" t="s">
        <v>1370</v>
      </c>
      <c r="E40" s="11">
        <v>1</v>
      </c>
      <c r="F40" s="11">
        <v>1</v>
      </c>
      <c r="G40" s="12" t="s">
        <v>1465</v>
      </c>
      <c r="H40" s="12" t="s">
        <v>2019</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2103</v>
      </c>
      <c r="C41" s="12" t="s">
        <v>1371</v>
      </c>
      <c r="D41" s="12" t="s">
        <v>1372</v>
      </c>
      <c r="E41" s="11">
        <v>1</v>
      </c>
      <c r="F41" s="11">
        <v>1</v>
      </c>
      <c r="G41" s="12" t="s">
        <v>1465</v>
      </c>
      <c r="H41" s="12" t="s">
        <v>2020</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2104</v>
      </c>
      <c r="C42" s="12" t="s">
        <v>1373</v>
      </c>
      <c r="D42" s="12" t="s">
        <v>1374</v>
      </c>
      <c r="E42" s="11">
        <v>1</v>
      </c>
      <c r="F42" s="11">
        <v>1</v>
      </c>
      <c r="G42" s="12" t="s">
        <v>1465</v>
      </c>
      <c r="H42" s="12" t="s">
        <v>2021</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2105</v>
      </c>
      <c r="C43" s="12" t="s">
        <v>1375</v>
      </c>
      <c r="D43" s="12" t="s">
        <v>1376</v>
      </c>
      <c r="E43" s="11">
        <v>1</v>
      </c>
      <c r="F43" s="11">
        <v>1</v>
      </c>
      <c r="G43" s="12" t="s">
        <v>1465</v>
      </c>
      <c r="H43" s="12" t="s">
        <v>2022</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2106</v>
      </c>
      <c r="C44" s="11" t="s">
        <v>1994</v>
      </c>
      <c r="D44" s="12" t="s">
        <v>1995</v>
      </c>
      <c r="E44" s="11">
        <v>1</v>
      </c>
      <c r="F44" s="11">
        <v>1</v>
      </c>
      <c r="G44" s="12" t="s">
        <v>1465</v>
      </c>
      <c r="H44" s="12" t="s">
        <v>2023</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2397</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2267</v>
      </c>
      <c r="C50" s="11" t="s">
        <v>2001</v>
      </c>
      <c r="D50" s="12" t="s">
        <v>1995</v>
      </c>
      <c r="E50" s="11">
        <v>1</v>
      </c>
      <c r="F50" s="11">
        <v>1</v>
      </c>
      <c r="G50" s="12" t="s">
        <v>1465</v>
      </c>
      <c r="H50" s="12" t="s">
        <v>2028</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2098</v>
      </c>
      <c r="C51" s="11" t="s">
        <v>2002</v>
      </c>
      <c r="D51" s="12" t="s">
        <v>1995</v>
      </c>
      <c r="E51" s="11">
        <v>1</v>
      </c>
      <c r="F51" s="11">
        <v>1</v>
      </c>
      <c r="G51" s="12" t="s">
        <v>1465</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2006</v>
      </c>
      <c r="C53" s="11" t="s">
        <v>2452</v>
      </c>
      <c r="D53" s="12" t="s">
        <v>2007</v>
      </c>
      <c r="E53" s="11">
        <v>1</v>
      </c>
      <c r="F53" s="11">
        <v>1</v>
      </c>
      <c r="G53" s="12" t="s">
        <v>1465</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2008</v>
      </c>
      <c r="C54" s="11" t="s">
        <v>2455</v>
      </c>
      <c r="D54" s="12" t="s">
        <v>2009</v>
      </c>
      <c r="E54" s="11">
        <v>1</v>
      </c>
      <c r="F54" s="11">
        <v>1</v>
      </c>
      <c r="G54" s="12" t="s">
        <v>1973</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2271</v>
      </c>
      <c r="E16" s="11"/>
      <c r="F16" s="49" t="s">
        <v>1293</v>
      </c>
      <c r="G16" s="74" t="s">
        <v>2366</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2362</v>
      </c>
      <c r="E17" s="11"/>
      <c r="F17" s="49" t="s">
        <v>1293</v>
      </c>
      <c r="G17" s="74" t="s">
        <v>2270</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2362</v>
      </c>
      <c r="E18" s="11"/>
      <c r="F18" s="49" t="s">
        <v>1293</v>
      </c>
      <c r="G18" s="74" t="s">
        <v>2270</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2362</v>
      </c>
      <c r="E19" s="11"/>
      <c r="F19" s="49" t="s">
        <v>1293</v>
      </c>
      <c r="G19" s="74" t="s">
        <v>2270</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2363</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2269</v>
      </c>
      <c r="E21" s="11"/>
      <c r="F21" s="49" t="s">
        <v>1315</v>
      </c>
      <c r="G21" s="143" t="s">
        <v>2364</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2365</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1328</v>
      </c>
      <c r="E29" s="12"/>
      <c r="F29" s="49" t="s">
        <v>1293</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1328</v>
      </c>
      <c r="E30" s="12"/>
      <c r="F30" s="49" t="s">
        <v>1293</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1328</v>
      </c>
      <c r="E31" s="12"/>
      <c r="F31" s="49" t="s">
        <v>1293</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1328</v>
      </c>
      <c r="E32" s="12"/>
      <c r="F32" s="49" t="s">
        <v>1293</v>
      </c>
      <c r="G32" s="76" t="s">
        <v>2365</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1328</v>
      </c>
      <c r="E41" s="12"/>
      <c r="F41" s="49" t="s">
        <v>1293</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2367</v>
      </c>
      <c r="E60" s="12"/>
      <c r="F60" s="49" t="s">
        <v>1315</v>
      </c>
      <c r="G60" s="144" t="s">
        <v>2369</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2268</v>
      </c>
      <c r="E61" s="12"/>
      <c r="F61" s="49" t="s">
        <v>1315</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2370</v>
      </c>
      <c r="E62" s="12"/>
      <c r="F62" s="49" t="s">
        <v>1293</v>
      </c>
      <c r="G62" s="77" t="s">
        <v>2411</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2368</v>
      </c>
      <c r="E63" s="12"/>
      <c r="F63" s="49" t="s">
        <v>1293</v>
      </c>
      <c r="G63" s="77" t="s">
        <v>2410</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2368</v>
      </c>
      <c r="E64" s="12"/>
      <c r="F64" s="49" t="s">
        <v>1293</v>
      </c>
      <c r="G64" s="77" t="s">
        <v>2413</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59" x14ac:dyDescent="0.75">
      <c r="A65" s="12" t="str">
        <f>CancerEpisode!B57</f>
        <v>crpCReactiveProteinTested</v>
      </c>
      <c r="B65" s="11" t="str">
        <f>CancerEpisode!B57</f>
        <v>crpCReactiveProteinTested</v>
      </c>
      <c r="C65" s="11" t="str">
        <f>CancerEpisode!C57</f>
        <v>CRP - C reactive protein tested</v>
      </c>
      <c r="D65" s="12" t="s">
        <v>2368</v>
      </c>
      <c r="E65" s="12"/>
      <c r="F65" s="49" t="s">
        <v>1293</v>
      </c>
      <c r="G65" s="77" t="s">
        <v>2412</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2274</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2375</v>
      </c>
      <c r="D19" s="148" t="s">
        <v>2392</v>
      </c>
      <c r="I19" s="12"/>
      <c r="J19" s="12"/>
      <c r="P19" s="12"/>
      <c r="R19" s="12"/>
    </row>
    <row r="20" spans="2:18" x14ac:dyDescent="0.75">
      <c r="B20" s="146" t="s">
        <v>2371</v>
      </c>
      <c r="C20" s="147" t="s">
        <v>2376</v>
      </c>
      <c r="D20" s="147" t="s">
        <v>2398</v>
      </c>
      <c r="I20" s="12"/>
      <c r="J20" s="12"/>
      <c r="P20" s="12"/>
      <c r="R20" s="12"/>
    </row>
    <row r="21" spans="2:18" x14ac:dyDescent="0.75">
      <c r="B21" s="146" t="s">
        <v>2372</v>
      </c>
      <c r="C21" s="147" t="s">
        <v>2396</v>
      </c>
      <c r="D21" s="147" t="s">
        <v>2395</v>
      </c>
      <c r="I21" s="12"/>
      <c r="J21" s="12"/>
      <c r="P21" s="12"/>
      <c r="R21" s="12"/>
    </row>
    <row r="22" spans="2:18" x14ac:dyDescent="0.75">
      <c r="B22" s="146" t="s">
        <v>2373</v>
      </c>
      <c r="C22" s="147" t="s">
        <v>2396</v>
      </c>
      <c r="D22" s="147" t="s">
        <v>2394</v>
      </c>
      <c r="I22" s="12"/>
      <c r="J22" s="12"/>
      <c r="P22" s="12"/>
      <c r="R22" s="12"/>
    </row>
    <row r="23" spans="2:18" x14ac:dyDescent="0.75">
      <c r="B23" s="146" t="s">
        <v>2374</v>
      </c>
      <c r="C23" s="147" t="s">
        <v>2393</v>
      </c>
      <c r="D23" s="147" t="s">
        <v>2385</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2377</v>
      </c>
      <c r="C28" s="2" t="s">
        <v>2378</v>
      </c>
      <c r="F28" s="2"/>
      <c r="G28" s="12"/>
      <c r="H28" s="12"/>
      <c r="I28"/>
      <c r="L28"/>
      <c r="M28" s="2"/>
      <c r="N28" s="12"/>
      <c r="O28"/>
      <c r="P28" s="12"/>
    </row>
    <row r="29" spans="2:18" ht="44.25" x14ac:dyDescent="0.75">
      <c r="B29" t="s">
        <v>2379</v>
      </c>
      <c r="C29" s="2" t="s">
        <v>2380</v>
      </c>
      <c r="F29" s="2"/>
      <c r="G29" s="12"/>
      <c r="H29" s="12"/>
      <c r="I29"/>
      <c r="L29"/>
      <c r="M29" s="2"/>
      <c r="N29" s="12"/>
      <c r="O29"/>
      <c r="P29" s="12"/>
    </row>
    <row r="30" spans="2:18" ht="59" x14ac:dyDescent="0.75">
      <c r="B30" t="s">
        <v>2381</v>
      </c>
      <c r="C30" s="2" t="s">
        <v>2382</v>
      </c>
      <c r="F30" s="2"/>
      <c r="G30" s="12"/>
      <c r="H30" s="12"/>
      <c r="I30"/>
      <c r="L30"/>
      <c r="M30" s="2"/>
      <c r="N30" s="12"/>
      <c r="O30"/>
      <c r="P30" s="12"/>
    </row>
    <row r="31" spans="2:18" ht="88.5" x14ac:dyDescent="0.75">
      <c r="B31" t="s">
        <v>2383</v>
      </c>
      <c r="C31" s="2" t="s">
        <v>2384</v>
      </c>
      <c r="F31" s="2"/>
      <c r="G31" s="12"/>
      <c r="H31" s="12"/>
      <c r="I31"/>
      <c r="L31"/>
      <c r="M31" s="2"/>
      <c r="N31" s="12"/>
      <c r="O31"/>
      <c r="P31" s="12"/>
    </row>
    <row r="32" spans="2:18" ht="44.25" x14ac:dyDescent="0.75">
      <c r="B32" t="s">
        <v>2386</v>
      </c>
      <c r="C32" s="2" t="s">
        <v>2387</v>
      </c>
      <c r="F32" s="2"/>
      <c r="G32" s="12"/>
      <c r="H32" s="12"/>
      <c r="I32"/>
      <c r="L32"/>
      <c r="M32" s="2"/>
      <c r="N32" s="12"/>
      <c r="O32"/>
      <c r="P32" s="12"/>
    </row>
    <row r="33" spans="2:18" ht="44.25" x14ac:dyDescent="0.75">
      <c r="B33" t="s">
        <v>2388</v>
      </c>
      <c r="C33" s="2" t="s">
        <v>2389</v>
      </c>
      <c r="F33" s="2"/>
      <c r="G33" s="12"/>
      <c r="H33" s="12"/>
      <c r="I33"/>
      <c r="L33"/>
      <c r="M33" s="2"/>
      <c r="N33" s="12"/>
      <c r="O33"/>
      <c r="P33" s="12"/>
    </row>
    <row r="34" spans="2:18" ht="44.25" x14ac:dyDescent="0.75">
      <c r="B34" t="s">
        <v>2390</v>
      </c>
      <c r="C34" s="2" t="s">
        <v>2391</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2401</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2327</v>
      </c>
      <c r="E18" s="12"/>
      <c r="F18" s="49" t="s">
        <v>1293</v>
      </c>
      <c r="G18" s="76" t="s">
        <v>2328</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2275</v>
      </c>
      <c r="E19" s="12"/>
      <c r="F19" s="49" t="s">
        <v>1316</v>
      </c>
      <c r="G19" s="76" t="s">
        <v>2276</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1873</v>
      </c>
      <c r="C9" s="142" t="s">
        <v>2344</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2345</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2346</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2107</v>
      </c>
      <c r="C15" s="142" t="s">
        <v>2347</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2108</v>
      </c>
      <c r="C17" s="142" t="s">
        <v>2348</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2349</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2109</v>
      </c>
      <c r="C21" s="142" t="s">
        <v>2350</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2341</v>
      </c>
      <c r="D3" s="47" t="s">
        <v>1470</v>
      </c>
      <c r="E3" s="71" t="str">
        <f>$C$1&amp;B14</f>
        <v>http://hl7.eu/fhir/ig/idea4rc/StructureDefinition/GeneticTestExpressionI4rc</v>
      </c>
    </row>
    <row r="4" spans="1:19" x14ac:dyDescent="0.75">
      <c r="B4" s="47" t="s">
        <v>16</v>
      </c>
      <c r="C4" s="28" t="s">
        <v>2340</v>
      </c>
      <c r="D4" s="47" t="s">
        <v>1471</v>
      </c>
      <c r="E4" s="156" t="s">
        <v>1483</v>
      </c>
      <c r="F4" s="157"/>
      <c r="G4" s="157"/>
    </row>
    <row r="5" spans="1:19" x14ac:dyDescent="0.75">
      <c r="B5" s="47" t="s">
        <v>10</v>
      </c>
      <c r="C5" s="7" t="s">
        <v>2342</v>
      </c>
      <c r="D5" s="47"/>
      <c r="E5" s="7"/>
    </row>
    <row r="6" spans="1:19" x14ac:dyDescent="0.75">
      <c r="B6" s="47" t="s">
        <v>18</v>
      </c>
      <c r="C6" s="41"/>
      <c r="D6" s="47" t="s">
        <v>1472</v>
      </c>
      <c r="E6" s="156" t="str">
        <f>E3</f>
        <v>http://hl7.eu/fhir/ig/idea4rc/StructureDefinition/GeneticTestExpressionI4rc</v>
      </c>
      <c r="F6" s="157"/>
      <c r="G6" s="157"/>
    </row>
    <row r="7" spans="1:19" x14ac:dyDescent="0.75">
      <c r="B7" s="47" t="s">
        <v>15</v>
      </c>
      <c r="C7" s="72"/>
      <c r="D7" s="47" t="s">
        <v>1473</v>
      </c>
      <c r="E7" s="156" t="s">
        <v>1483</v>
      </c>
      <c r="F7" s="157"/>
      <c r="G7" s="157"/>
    </row>
    <row r="8" spans="1:19" ht="45" thickBot="1" x14ac:dyDescent="0.9">
      <c r="B8" s="47" t="s">
        <v>1474</v>
      </c>
      <c r="C8" s="7" t="s">
        <v>2342</v>
      </c>
      <c r="D8" s="47"/>
      <c r="E8" s="7"/>
      <c r="I8" s="12" t="s">
        <v>1288</v>
      </c>
      <c r="J8" s="12" t="s">
        <v>1289</v>
      </c>
      <c r="K8" s="12" t="s">
        <v>1290</v>
      </c>
      <c r="L8" s="12" t="s">
        <v>1291</v>
      </c>
      <c r="M8" s="11" t="s">
        <v>1292</v>
      </c>
      <c r="P8" s="34" t="s">
        <v>1327</v>
      </c>
      <c r="Q8" s="34">
        <v>6</v>
      </c>
    </row>
    <row r="9" spans="1:19" ht="15.5" thickBot="1" x14ac:dyDescent="0.9">
      <c r="B9" s="47" t="s">
        <v>1475</v>
      </c>
      <c r="C9" s="12" t="s">
        <v>2343</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GeneticTestExpression!B4</f>
        <v>GeneticTestExpressionI4rc</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2351</v>
      </c>
      <c r="E16" s="12"/>
      <c r="F16" s="49" t="s">
        <v>1315</v>
      </c>
      <c r="G16" s="77" t="s">
        <v>2353</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2352</v>
      </c>
      <c r="E17" s="12"/>
      <c r="F17" s="49" t="s">
        <v>1315</v>
      </c>
      <c r="G17" s="77" t="s">
        <v>2354</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2351</v>
      </c>
      <c r="E18" s="12"/>
      <c r="F18" s="49" t="s">
        <v>1315</v>
      </c>
      <c r="G18" s="77" t="s">
        <v>2355</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2352</v>
      </c>
      <c r="E19" s="12"/>
      <c r="F19" s="49" t="s">
        <v>1315</v>
      </c>
      <c r="G19" s="77" t="s">
        <v>2355</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2351</v>
      </c>
      <c r="E20" s="12"/>
      <c r="F20" s="49" t="s">
        <v>1315</v>
      </c>
      <c r="G20" s="77" t="s">
        <v>2356</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2352</v>
      </c>
      <c r="E21" s="12"/>
      <c r="F21" s="49" t="s">
        <v>1315</v>
      </c>
      <c r="G21" s="77" t="s">
        <v>2356</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2351</v>
      </c>
      <c r="E22" s="12"/>
      <c r="F22" s="49" t="s">
        <v>1315</v>
      </c>
      <c r="G22" s="77" t="s">
        <v>2357</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2352</v>
      </c>
      <c r="E23" s="12"/>
      <c r="F23" s="49" t="s">
        <v>1315</v>
      </c>
      <c r="G23" s="77" t="s">
        <v>2357</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2351</v>
      </c>
      <c r="E24" s="12"/>
      <c r="F24" s="49" t="s">
        <v>1315</v>
      </c>
      <c r="G24" s="77" t="s">
        <v>2358</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2352</v>
      </c>
      <c r="E25" s="12"/>
      <c r="F25" s="49" t="s">
        <v>1315</v>
      </c>
      <c r="G25" s="77" t="s">
        <v>2358</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2351</v>
      </c>
      <c r="E26" s="12"/>
      <c r="F26" s="49" t="s">
        <v>1315</v>
      </c>
      <c r="G26" s="77" t="s">
        <v>2359</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2352</v>
      </c>
      <c r="E27" s="12"/>
      <c r="F27" s="49" t="s">
        <v>1315</v>
      </c>
      <c r="G27" s="77" t="s">
        <v>2359</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2351</v>
      </c>
      <c r="E28" s="12"/>
      <c r="F28" s="49" t="s">
        <v>1315</v>
      </c>
      <c r="G28" s="77" t="s">
        <v>2360</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2352</v>
      </c>
      <c r="E29" s="12"/>
      <c r="F29" s="49" t="s">
        <v>1315</v>
      </c>
      <c r="G29" s="77" t="s">
        <v>2360</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2361</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2479</v>
      </c>
      <c r="L4" s="16" t="str">
        <f>CONCATENATE("Logical: ",B4)</f>
        <v>Logical: HnStageI4rc</v>
      </c>
    </row>
    <row r="5" spans="1:18" ht="19.899999999999999" customHeight="1" x14ac:dyDescent="0.75">
      <c r="A5" s="14" t="s">
        <v>16</v>
      </c>
      <c r="B5" s="31" t="s">
        <v>2480</v>
      </c>
      <c r="L5" s="16" t="str">
        <f>CONCATENATE("Id: ",B5)</f>
        <v>Id: HnStage</v>
      </c>
    </row>
    <row r="6" spans="1:18" ht="19.899999999999999" customHeight="1" x14ac:dyDescent="0.75">
      <c r="A6" s="14" t="s">
        <v>10</v>
      </c>
      <c r="B6" s="32" t="s">
        <v>2481</v>
      </c>
      <c r="L6" s="17" t="str">
        <f>CONCATENATE("Title: ##34#",B6,"##34#")</f>
        <v>Title: ##34#Head Neck Stage##34#</v>
      </c>
    </row>
    <row r="7" spans="1:18" ht="19.899999999999999" customHeight="1" x14ac:dyDescent="0.75">
      <c r="A7" s="26" t="s">
        <v>2</v>
      </c>
      <c r="B7" s="32" t="s">
        <v>2481</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2462</v>
      </c>
      <c r="C9" s="11" t="s">
        <v>2470</v>
      </c>
      <c r="D9" s="11" t="s">
        <v>1387</v>
      </c>
      <c r="E9" s="11">
        <v>1</v>
      </c>
      <c r="F9" s="11">
        <v>1</v>
      </c>
      <c r="G9" t="s">
        <v>1465</v>
      </c>
      <c r="H9" s="12" t="s">
        <v>2474</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2463</v>
      </c>
      <c r="C10" s="11" t="s">
        <v>2471</v>
      </c>
      <c r="D10" s="11" t="s">
        <v>1388</v>
      </c>
      <c r="E10" s="11">
        <v>1</v>
      </c>
      <c r="F10" s="11">
        <v>1</v>
      </c>
      <c r="G10" t="s">
        <v>1465</v>
      </c>
      <c r="H10" s="12" t="s">
        <v>2475</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2464</v>
      </c>
      <c r="C11" s="11" t="s">
        <v>2472</v>
      </c>
      <c r="D11" s="11" t="s">
        <v>1389</v>
      </c>
      <c r="E11" s="11">
        <v>1</v>
      </c>
      <c r="F11" s="11">
        <v>1</v>
      </c>
      <c r="G11" t="s">
        <v>1465</v>
      </c>
      <c r="H11" s="12" t="s">
        <v>2476</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2465</v>
      </c>
      <c r="C12" s="11" t="s">
        <v>1558</v>
      </c>
      <c r="D12" s="11" t="s">
        <v>1387</v>
      </c>
      <c r="E12" s="11">
        <v>1</v>
      </c>
      <c r="F12" s="11">
        <v>1</v>
      </c>
      <c r="G12" t="s">
        <v>1465</v>
      </c>
      <c r="H12" s="12" t="s">
        <v>2474</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2466</v>
      </c>
      <c r="C13" s="11" t="s">
        <v>1560</v>
      </c>
      <c r="D13" s="11" t="s">
        <v>1388</v>
      </c>
      <c r="E13" s="11">
        <v>1</v>
      </c>
      <c r="F13" s="11">
        <v>1</v>
      </c>
      <c r="G13" t="s">
        <v>1465</v>
      </c>
      <c r="H13" s="4" t="s">
        <v>2475</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2467</v>
      </c>
      <c r="C14" s="11" t="s">
        <v>1562</v>
      </c>
      <c r="D14" s="11" t="s">
        <v>1389</v>
      </c>
      <c r="E14" s="11">
        <v>1</v>
      </c>
      <c r="F14" s="11">
        <v>1</v>
      </c>
      <c r="G14" t="s">
        <v>1465</v>
      </c>
      <c r="H14" s="12" t="s">
        <v>2476</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2468</v>
      </c>
      <c r="C15" s="11" t="s">
        <v>2473</v>
      </c>
      <c r="D15" s="11" t="s">
        <v>1553</v>
      </c>
      <c r="E15" s="11">
        <v>0</v>
      </c>
      <c r="F15" s="11">
        <v>1</v>
      </c>
      <c r="G15" t="s">
        <v>1465</v>
      </c>
      <c r="H15" s="12" t="s">
        <v>2477</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2469</v>
      </c>
      <c r="C16" s="11" t="s">
        <v>2128</v>
      </c>
      <c r="D16" s="11" t="s">
        <v>1390</v>
      </c>
      <c r="E16" s="11">
        <v>1</v>
      </c>
      <c r="F16" s="11">
        <v>1</v>
      </c>
      <c r="G16" t="s">
        <v>1465</v>
      </c>
      <c r="H16" s="12" t="s">
        <v>2478</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2138</v>
      </c>
      <c r="C17" s="6" t="s">
        <v>2138</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2139</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2140</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2141</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2142</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2143</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2144</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2145</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2146</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2147</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2148</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2482</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2483</v>
      </c>
      <c r="D3" s="47" t="s">
        <v>1470</v>
      </c>
      <c r="E3" s="71" t="str">
        <f>$C$1&amp;B14</f>
        <v>http://hl7.eu/fhir/ig/idea4rc/StructureDefinition/HnStage</v>
      </c>
    </row>
    <row r="4" spans="1:19" x14ac:dyDescent="0.75">
      <c r="B4" s="47" t="s">
        <v>16</v>
      </c>
      <c r="C4" s="28" t="s">
        <v>2484</v>
      </c>
      <c r="D4" s="47" t="s">
        <v>1471</v>
      </c>
      <c r="E4" s="150" t="str">
        <f>C1&amp;G4</f>
        <v>http://hl7.eu/fhir/ig/idea4rc/StructureDefinition/Bundle-eu-i4rc</v>
      </c>
      <c r="G4" s="151" t="s">
        <v>2403</v>
      </c>
    </row>
    <row r="5" spans="1:19" x14ac:dyDescent="0.75">
      <c r="B5" s="47" t="s">
        <v>10</v>
      </c>
      <c r="C5" s="7" t="s">
        <v>2485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2503</v>
      </c>
      <c r="F7" s="157"/>
      <c r="G7" s="157"/>
    </row>
    <row r="8" spans="1:19" ht="44.25" x14ac:dyDescent="0.75">
      <c r="B8" s="47" t="s">
        <v>1474</v>
      </c>
      <c r="C8" s="73" t="s">
        <v>2486</v>
      </c>
      <c r="D8" s="47"/>
      <c r="E8" s="7"/>
      <c r="I8" s="12" t="s">
        <v>1288</v>
      </c>
      <c r="J8" s="12" t="s">
        <v>1289</v>
      </c>
      <c r="K8" s="12" t="s">
        <v>1290</v>
      </c>
      <c r="L8" s="12" t="s">
        <v>1291</v>
      </c>
      <c r="M8" s="11" t="s">
        <v>1292</v>
      </c>
      <c r="P8" s="34" t="s">
        <v>1327</v>
      </c>
      <c r="Q8" s="34">
        <v>6</v>
      </c>
    </row>
    <row r="9" spans="1:19" x14ac:dyDescent="0.75">
      <c r="B9" s="47" t="s">
        <v>1475</v>
      </c>
      <c r="C9" s="12" t="s">
        <v>2487</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2280</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2494</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2495</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2496</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2494</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2495</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2496</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2498</v>
      </c>
      <c r="E22" s="12"/>
      <c r="F22" s="49" t="s">
        <v>1293</v>
      </c>
      <c r="G22" s="77" t="s">
        <v>2497</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2499</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2499</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2499</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2499</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2499</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2499</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2293</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2284</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J136" zoomScaleNormal="100" workbookViewId="0">
      <selection activeCell="P44" sqref="P44:S15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2512</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2292</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2513</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2514</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2521</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2515</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2516</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2517</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2518</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2519</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2520</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2538</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2524</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2541</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2526</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2528</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2530</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2532</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2534</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2536</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2522</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ht="29.5"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ht="29.5" x14ac:dyDescent="0.75">
      <c r="G46" s="77"/>
      <c r="P46" s="11">
        <v>32</v>
      </c>
      <c r="Q46" s="11">
        <f t="shared" si="30"/>
        <v>5</v>
      </c>
      <c r="R46" s="11">
        <f t="shared" si="31"/>
        <v>2</v>
      </c>
      <c r="S46" s="12" t="str" cm="1">
        <f t="array" ref="S46">INDEX('HnStage-ConceptMap-6'!$I$15:$N$118,Q46+1,R46)</f>
        <v>* group[=].element[=].display = ##34#liver##34#</v>
      </c>
    </row>
    <row r="47" spans="1:19" ht="29.5" x14ac:dyDescent="0.75">
      <c r="G47" s="77"/>
      <c r="P47" s="11">
        <v>33</v>
      </c>
      <c r="Q47" s="11">
        <f t="shared" si="30"/>
        <v>5</v>
      </c>
      <c r="R47" s="11">
        <f t="shared" si="31"/>
        <v>3</v>
      </c>
      <c r="S47" s="12" t="str" cm="1">
        <f t="array" ref="S47">INDEX('HnStage-ConceptMap-6'!$I$15:$N$118,Q47+1,R47)</f>
        <v>* group[=].element[=].target.code = #Condition.</v>
      </c>
    </row>
    <row r="48" spans="1:19" ht="29.5" x14ac:dyDescent="0.75">
      <c r="G48" s="77"/>
      <c r="P48" s="11">
        <v>34</v>
      </c>
      <c r="Q48" s="11">
        <f t="shared" si="30"/>
        <v>5</v>
      </c>
      <c r="R48" s="11">
        <f t="shared" si="31"/>
        <v>4</v>
      </c>
      <c r="S48" s="12" t="str" cm="1">
        <f t="array" ref="S48">INDEX('HnStage-ConceptMap-6'!$I$15:$N$118,Q48+1,R48)</f>
        <v>* group[=].element[=].target.display = ##34###34#</v>
      </c>
    </row>
    <row r="49" spans="7:19" ht="29.5"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ht="29.5" x14ac:dyDescent="0.75">
      <c r="G51" s="77"/>
      <c r="P51" s="11">
        <v>37</v>
      </c>
      <c r="Q51" s="11">
        <f t="shared" si="30"/>
        <v>6</v>
      </c>
      <c r="R51" s="11">
        <f t="shared" si="31"/>
        <v>1</v>
      </c>
      <c r="S51" s="12" t="str" cm="1">
        <f t="array" ref="S51">INDEX('HnStage-ConceptMap-6'!$I$15:$N$118,Q51+1,R51)</f>
        <v>* group[=].element[+].code = #HnStage.sites.pleura</v>
      </c>
    </row>
    <row r="52" spans="7:19" ht="29.5" x14ac:dyDescent="0.75">
      <c r="G52" s="77"/>
      <c r="P52" s="11">
        <v>38</v>
      </c>
      <c r="Q52" s="11">
        <f t="shared" si="30"/>
        <v>6</v>
      </c>
      <c r="R52" s="11">
        <f t="shared" si="31"/>
        <v>2</v>
      </c>
      <c r="S52" s="12" t="str" cm="1">
        <f t="array" ref="S52">INDEX('HnStage-ConceptMap-6'!$I$15:$N$118,Q52+1,R52)</f>
        <v>* group[=].element[=].display = ##34#pleura##34#</v>
      </c>
    </row>
    <row r="53" spans="7:19" ht="29.5" x14ac:dyDescent="0.75">
      <c r="G53" s="77"/>
      <c r="P53" s="11">
        <v>39</v>
      </c>
      <c r="Q53" s="11">
        <f t="shared" si="30"/>
        <v>6</v>
      </c>
      <c r="R53" s="11">
        <f t="shared" si="31"/>
        <v>3</v>
      </c>
      <c r="S53" s="12" t="str" cm="1">
        <f t="array" ref="S53">INDEX('HnStage-ConceptMap-6'!$I$15:$N$118,Q53+1,R53)</f>
        <v>* group[=].element[=].target.code = #Condition.</v>
      </c>
    </row>
    <row r="54" spans="7:19" ht="29.5" x14ac:dyDescent="0.75">
      <c r="G54" s="77"/>
      <c r="P54" s="11">
        <v>40</v>
      </c>
      <c r="Q54" s="11">
        <f t="shared" si="30"/>
        <v>6</v>
      </c>
      <c r="R54" s="11">
        <f t="shared" si="31"/>
        <v>4</v>
      </c>
      <c r="S54" s="12" t="str" cm="1">
        <f t="array" ref="S54">INDEX('HnStage-ConceptMap-6'!$I$15:$N$118,Q54+1,R54)</f>
        <v>* group[=].element[=].target.display = ##34###34#</v>
      </c>
    </row>
    <row r="55" spans="7:19" ht="29.5"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ht="29.5" x14ac:dyDescent="0.75">
      <c r="G57" s="77"/>
      <c r="P57" s="11">
        <v>43</v>
      </c>
      <c r="Q57" s="11">
        <f t="shared" si="30"/>
        <v>7</v>
      </c>
      <c r="R57" s="11">
        <f t="shared" si="31"/>
        <v>1</v>
      </c>
      <c r="S57" s="12" t="str" cm="1">
        <f t="array" ref="S57">INDEX('HnStage-ConceptMap-6'!$I$15:$N$118,Q57+1,R57)</f>
        <v>* group[=].element[+].code = #HnStage.sites.peritoneum</v>
      </c>
    </row>
    <row r="58" spans="7:19" ht="29.5" x14ac:dyDescent="0.75">
      <c r="G58" s="77"/>
      <c r="P58" s="11">
        <v>44</v>
      </c>
      <c r="Q58" s="11">
        <f t="shared" si="30"/>
        <v>7</v>
      </c>
      <c r="R58" s="11">
        <f t="shared" si="31"/>
        <v>2</v>
      </c>
      <c r="S58" s="12" t="str" cm="1">
        <f t="array" ref="S58">INDEX('HnStage-ConceptMap-6'!$I$15:$N$118,Q58+1,R58)</f>
        <v>* group[=].element[=].display = ##34#peritoneum##34#</v>
      </c>
    </row>
    <row r="59" spans="7:19" ht="29.5" x14ac:dyDescent="0.75">
      <c r="G59" s="77"/>
      <c r="P59" s="11">
        <v>45</v>
      </c>
      <c r="Q59" s="11">
        <f t="shared" si="30"/>
        <v>7</v>
      </c>
      <c r="R59" s="11">
        <f t="shared" si="31"/>
        <v>3</v>
      </c>
      <c r="S59" s="12" t="str" cm="1">
        <f t="array" ref="S59">INDEX('HnStage-ConceptMap-6'!$I$15:$N$118,Q59+1,R59)</f>
        <v>* group[=].element[=].target.code = #Condition.</v>
      </c>
    </row>
    <row r="60" spans="7:19" ht="29.5" x14ac:dyDescent="0.75">
      <c r="G60" s="77"/>
      <c r="P60" s="11">
        <v>46</v>
      </c>
      <c r="Q60" s="11">
        <f t="shared" si="30"/>
        <v>7</v>
      </c>
      <c r="R60" s="11">
        <f t="shared" si="31"/>
        <v>4</v>
      </c>
      <c r="S60" s="12" t="str" cm="1">
        <f t="array" ref="S60">INDEX('HnStage-ConceptMap-6'!$I$15:$N$118,Q60+1,R60)</f>
        <v>* group[=].element[=].target.display = ##34###34#</v>
      </c>
    </row>
    <row r="61" spans="7:19" ht="29.5"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ht="29.5" x14ac:dyDescent="0.75">
      <c r="G63" s="77"/>
      <c r="P63" s="11">
        <v>49</v>
      </c>
      <c r="Q63" s="11">
        <f t="shared" si="30"/>
        <v>8</v>
      </c>
      <c r="R63" s="11">
        <f t="shared" si="31"/>
        <v>1</v>
      </c>
      <c r="S63" s="12" t="str" cm="1">
        <f t="array" ref="S63">INDEX('HnStage-ConceptMap-6'!$I$15:$N$118,Q63+1,R63)</f>
        <v>* group[=].element[+].code = #HnStage.sites.brain</v>
      </c>
    </row>
    <row r="64" spans="7:19" ht="29.5" x14ac:dyDescent="0.75">
      <c r="G64" s="77"/>
      <c r="P64" s="11">
        <v>50</v>
      </c>
      <c r="Q64" s="11">
        <f t="shared" si="30"/>
        <v>8</v>
      </c>
      <c r="R64" s="11">
        <f t="shared" si="31"/>
        <v>2</v>
      </c>
      <c r="S64" s="12" t="str" cm="1">
        <f t="array" ref="S64">INDEX('HnStage-ConceptMap-6'!$I$15:$N$118,Q64+1,R64)</f>
        <v>* group[=].element[=].display = ##34#brain##34#</v>
      </c>
    </row>
    <row r="65" spans="7:19" ht="29.5" x14ac:dyDescent="0.75">
      <c r="G65" s="77"/>
      <c r="P65" s="11">
        <v>51</v>
      </c>
      <c r="Q65" s="11">
        <f t="shared" si="30"/>
        <v>8</v>
      </c>
      <c r="R65" s="11">
        <f t="shared" si="31"/>
        <v>3</v>
      </c>
      <c r="S65" s="12" t="str" cm="1">
        <f t="array" ref="S65">INDEX('HnStage-ConceptMap-6'!$I$15:$N$118,Q65+1,R65)</f>
        <v>* group[=].element[=].target.code = #Condition.</v>
      </c>
    </row>
    <row r="66" spans="7:19" ht="29.5" x14ac:dyDescent="0.75">
      <c r="G66" s="77"/>
      <c r="P66" s="11">
        <v>52</v>
      </c>
      <c r="Q66" s="11">
        <f t="shared" si="30"/>
        <v>8</v>
      </c>
      <c r="R66" s="11">
        <f t="shared" si="31"/>
        <v>4</v>
      </c>
      <c r="S66" s="12" t="str" cm="1">
        <f t="array" ref="S66">INDEX('HnStage-ConceptMap-6'!$I$15:$N$118,Q66+1,R66)</f>
        <v>* group[=].element[=].target.display = ##34###34#</v>
      </c>
    </row>
    <row r="67" spans="7:19" ht="29.5"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ht="29.5" x14ac:dyDescent="0.75">
      <c r="G69" s="77"/>
      <c r="P69" s="11">
        <v>55</v>
      </c>
      <c r="Q69" s="11">
        <f t="shared" si="30"/>
        <v>9</v>
      </c>
      <c r="R69" s="11">
        <f t="shared" si="31"/>
        <v>1</v>
      </c>
      <c r="S69" s="12" t="str" cm="1">
        <f t="array" ref="S69">INDEX('HnStage-ConceptMap-6'!$I$15:$N$118,Q69+1,R69)</f>
        <v>* group[=].element[+].code = #HnStage.sites.otherViscera</v>
      </c>
    </row>
    <row r="70" spans="7:19" ht="29.5" x14ac:dyDescent="0.75">
      <c r="G70" s="77"/>
      <c r="P70" s="11">
        <v>56</v>
      </c>
      <c r="Q70" s="11">
        <f t="shared" si="30"/>
        <v>9</v>
      </c>
      <c r="R70" s="11">
        <f t="shared" si="31"/>
        <v>2</v>
      </c>
      <c r="S70" s="12" t="str" cm="1">
        <f t="array" ref="S70">INDEX('HnStage-ConceptMap-6'!$I$15:$N$118,Q70+1,R70)</f>
        <v>* group[=].element[=].display = ##34#other viscera##34#</v>
      </c>
    </row>
    <row r="71" spans="7:19" ht="29.5" x14ac:dyDescent="0.75">
      <c r="G71" s="77"/>
      <c r="P71" s="11">
        <v>57</v>
      </c>
      <c r="Q71" s="11">
        <f t="shared" si="30"/>
        <v>9</v>
      </c>
      <c r="R71" s="11">
        <f t="shared" si="31"/>
        <v>3</v>
      </c>
      <c r="S71" s="12" t="str" cm="1">
        <f t="array" ref="S71">INDEX('HnStage-ConceptMap-6'!$I$15:$N$118,Q71+1,R71)</f>
        <v>* group[=].element[=].target.code = #Condition.</v>
      </c>
    </row>
    <row r="72" spans="7:19" ht="29.5" x14ac:dyDescent="0.75">
      <c r="G72" s="77"/>
      <c r="P72" s="11">
        <v>58</v>
      </c>
      <c r="Q72" s="11">
        <f t="shared" si="30"/>
        <v>9</v>
      </c>
      <c r="R72" s="11">
        <f t="shared" si="31"/>
        <v>4</v>
      </c>
      <c r="S72" s="12" t="str" cm="1">
        <f t="array" ref="S72">INDEX('HnStage-ConceptMap-6'!$I$15:$N$118,Q72+1,R72)</f>
        <v>* group[=].element[=].target.display = ##34###34#</v>
      </c>
    </row>
    <row r="73" spans="7:19" ht="29.5"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ht="29.5" x14ac:dyDescent="0.75">
      <c r="G75" s="77"/>
      <c r="P75" s="11">
        <v>61</v>
      </c>
      <c r="Q75" s="11">
        <f t="shared" si="30"/>
        <v>10</v>
      </c>
      <c r="R75" s="11">
        <f t="shared" si="31"/>
        <v>1</v>
      </c>
      <c r="S75" s="12" t="str" cm="1">
        <f t="array" ref="S75">INDEX('HnStage-ConceptMap-6'!$I$15:$N$118,Q75+1,R75)</f>
        <v>* group[=].element[+].code = #HnStage.sites.unknown</v>
      </c>
    </row>
    <row r="76" spans="7:19" ht="29.5" x14ac:dyDescent="0.75">
      <c r="G76" s="77"/>
      <c r="P76" s="11">
        <v>62</v>
      </c>
      <c r="Q76" s="11">
        <f t="shared" si="30"/>
        <v>10</v>
      </c>
      <c r="R76" s="11">
        <f t="shared" si="31"/>
        <v>2</v>
      </c>
      <c r="S76" s="12" t="str" cm="1">
        <f t="array" ref="S76">INDEX('HnStage-ConceptMap-6'!$I$15:$N$118,Q76+1,R76)</f>
        <v>* group[=].element[=].display = ##34#unknown##34#</v>
      </c>
    </row>
    <row r="77" spans="7:19" ht="29.5" x14ac:dyDescent="0.75">
      <c r="G77" s="77"/>
      <c r="P77" s="11">
        <v>63</v>
      </c>
      <c r="Q77" s="11">
        <f t="shared" si="30"/>
        <v>10</v>
      </c>
      <c r="R77" s="11">
        <f t="shared" si="31"/>
        <v>3</v>
      </c>
      <c r="S77" s="12" t="str" cm="1">
        <f t="array" ref="S77">INDEX('HnStage-ConceptMap-6'!$I$15:$N$118,Q77+1,R77)</f>
        <v>* group[=].element[=].target.code = #Condition.</v>
      </c>
    </row>
    <row r="78" spans="7:19" ht="29.5" x14ac:dyDescent="0.75">
      <c r="G78" s="77"/>
      <c r="P78" s="11">
        <v>64</v>
      </c>
      <c r="Q78" s="11">
        <f t="shared" si="30"/>
        <v>10</v>
      </c>
      <c r="R78" s="11">
        <f t="shared" si="31"/>
        <v>4</v>
      </c>
      <c r="S78" s="12" t="str" cm="1">
        <f t="array" ref="S78">INDEX('HnStage-ConceptMap-6'!$I$15:$N$118,Q78+1,R78)</f>
        <v>* group[=].element[=].target.display = ##34###34#</v>
      </c>
    </row>
    <row r="79" spans="7:19" ht="29.5"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ht="29.5" x14ac:dyDescent="0.75">
      <c r="G81" s="77"/>
      <c r="P81" s="11">
        <v>67</v>
      </c>
      <c r="Q81" s="11">
        <f t="shared" si="30"/>
        <v>11</v>
      </c>
      <c r="R81" s="11">
        <f t="shared" si="31"/>
        <v>1</v>
      </c>
      <c r="S81" s="12" t="str" cm="1">
        <f t="array" ref="S81">INDEX('HnStage-ConceptMap-6'!$I$15:$N$118,Q81+1,R81)</f>
        <v>* group[=].element[+].code = #HnStage.sites</v>
      </c>
    </row>
    <row r="82" spans="7:19" ht="29.5" x14ac:dyDescent="0.75">
      <c r="G82" s="77"/>
      <c r="P82" s="11">
        <v>68</v>
      </c>
      <c r="Q82" s="11">
        <f t="shared" si="30"/>
        <v>11</v>
      </c>
      <c r="R82" s="11">
        <f t="shared" si="31"/>
        <v>2</v>
      </c>
      <c r="S82" s="12" t="str" cm="1">
        <f t="array" ref="S82">INDEX('HnStage-ConceptMap-6'!$I$15:$N$118,Q82+1,R82)</f>
        <v>* group[=].element[=].display = ##34#sites##34#</v>
      </c>
    </row>
    <row r="83" spans="7:19" ht="29.5" x14ac:dyDescent="0.75">
      <c r="G83" s="77"/>
      <c r="P83" s="11">
        <v>69</v>
      </c>
      <c r="Q83" s="11">
        <f t="shared" si="30"/>
        <v>11</v>
      </c>
      <c r="R83" s="11">
        <f t="shared" si="31"/>
        <v>3</v>
      </c>
      <c r="S83" s="12" t="str" cm="1">
        <f t="array" ref="S83">INDEX('HnStage-ConceptMap-6'!$I$15:$N$118,Q83+1,R83)</f>
        <v>* group[=].element[=].target.code = #Condition.bodySite</v>
      </c>
    </row>
    <row r="84" spans="7:19" ht="29.5" x14ac:dyDescent="0.75">
      <c r="G84" s="77"/>
      <c r="P84" s="11">
        <v>70</v>
      </c>
      <c r="Q84" s="11">
        <f t="shared" si="30"/>
        <v>11</v>
      </c>
      <c r="R84" s="11">
        <f t="shared" si="31"/>
        <v>4</v>
      </c>
      <c r="S84" s="12" t="str" cm="1">
        <f t="array" ref="S84">INDEX('HnStage-ConceptMap-6'!$I$15:$N$118,Q84+1,R84)</f>
        <v>* group[=].element[=].target.display = ##34###34#</v>
      </c>
    </row>
    <row r="85" spans="7:19" ht="29.5" x14ac:dyDescent="0.75">
      <c r="G85" s="77"/>
      <c r="P85" s="11">
        <v>71</v>
      </c>
      <c r="Q85" s="11">
        <f t="shared" si="30"/>
        <v>11</v>
      </c>
      <c r="R85" s="11">
        <f t="shared" si="31"/>
        <v>5</v>
      </c>
      <c r="S85" s="12" t="str" cm="1">
        <f t="array" ref="S85">INDEX('HnStage-ConceptMap-6'!$I$15:$N$118,Q85+1,R85)</f>
        <v>* group[=].element[=].target.equivalence = #equivalent</v>
      </c>
    </row>
    <row r="86" spans="7:19" ht="29.5" x14ac:dyDescent="0.75">
      <c r="G86" s="77"/>
      <c r="P86" s="11">
        <v>72</v>
      </c>
      <c r="Q86" s="11">
        <f t="shared" si="30"/>
        <v>11</v>
      </c>
      <c r="R86" s="11">
        <f t="shared" si="31"/>
        <v>6</v>
      </c>
      <c r="S86" s="12" t="str" cm="1">
        <f t="array" ref="S86">INDEX('HnStage-ConceptMap-6'!$I$15:$N$118,Q86+1,R86)</f>
        <v/>
      </c>
    </row>
    <row r="87" spans="7:19" ht="29.5" x14ac:dyDescent="0.75">
      <c r="G87" s="77"/>
      <c r="P87" s="11">
        <v>73</v>
      </c>
      <c r="Q87" s="11">
        <f t="shared" si="30"/>
        <v>12</v>
      </c>
      <c r="R87" s="11">
        <f t="shared" si="31"/>
        <v>1</v>
      </c>
      <c r="S87" s="12" t="str" cm="1">
        <f t="array" ref="S87">INDEX('HnStage-ConceptMap-6'!$I$15:$N$118,Q87+1,R87)</f>
        <v>* group[=].element[+].code = #HnStage.sites.softTissue</v>
      </c>
    </row>
    <row r="88" spans="7:19" ht="29.5" x14ac:dyDescent="0.75">
      <c r="G88" s="77"/>
      <c r="P88" s="11">
        <v>74</v>
      </c>
      <c r="Q88" s="11">
        <f t="shared" si="30"/>
        <v>12</v>
      </c>
      <c r="R88" s="11">
        <f t="shared" si="31"/>
        <v>2</v>
      </c>
      <c r="S88" s="12" t="str" cm="1">
        <f t="array" ref="S88">INDEX('HnStage-ConceptMap-6'!$I$15:$N$118,Q88+1,R88)</f>
        <v>* group[=].element[=].display = ##34#Soft tissue##34#</v>
      </c>
    </row>
    <row r="89" spans="7:19" ht="29.5" x14ac:dyDescent="0.75">
      <c r="G89" s="77"/>
      <c r="P89" s="11">
        <v>75</v>
      </c>
      <c r="Q89" s="11">
        <f t="shared" si="30"/>
        <v>12</v>
      </c>
      <c r="R89" s="11">
        <f t="shared" si="31"/>
        <v>3</v>
      </c>
      <c r="S89" s="12" t="str" cm="1">
        <f t="array" ref="S89">INDEX('HnStage-ConceptMap-6'!$I$15:$N$118,Q89+1,R89)</f>
        <v>* group[=].element[=].target.code = #Condition.bodySite</v>
      </c>
    </row>
    <row r="90" spans="7:19" ht="29.5" x14ac:dyDescent="0.75">
      <c r="G90" s="77"/>
      <c r="P90" s="11">
        <v>76</v>
      </c>
      <c r="Q90" s="11">
        <f t="shared" si="30"/>
        <v>12</v>
      </c>
      <c r="R90" s="11">
        <f t="shared" si="31"/>
        <v>4</v>
      </c>
      <c r="S90" s="12" t="str" cm="1">
        <f t="array" ref="S90">INDEX('HnStage-ConceptMap-6'!$I$15:$N$118,Q90+1,R90)</f>
        <v>* group[=].element[=].target.display = ##34###34#</v>
      </c>
    </row>
    <row r="91" spans="7:19" ht="29.5"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ht="29.5" x14ac:dyDescent="0.75">
      <c r="G93" s="77"/>
      <c r="P93" s="11">
        <v>79</v>
      </c>
      <c r="Q93" s="11">
        <f t="shared" si="30"/>
        <v>13</v>
      </c>
      <c r="R93" s="11">
        <f t="shared" si="31"/>
        <v>1</v>
      </c>
      <c r="S93" s="12" t="str" cm="1">
        <f t="array" ref="S93">INDEX('HnStage-ConceptMap-6'!$I$15:$N$118,Q93+1,R93)</f>
        <v>* group[=].element[+].code = #HnStage.sites.distantLymphNode</v>
      </c>
    </row>
    <row r="94" spans="7:19" ht="29.5" x14ac:dyDescent="0.75">
      <c r="G94" s="77"/>
      <c r="P94" s="11">
        <v>80</v>
      </c>
      <c r="Q94" s="11">
        <f t="shared" si="30"/>
        <v>13</v>
      </c>
      <c r="R94" s="11">
        <f t="shared" si="31"/>
        <v>2</v>
      </c>
      <c r="S94" s="12" t="str" cm="1">
        <f t="array" ref="S94">INDEX('HnStage-ConceptMap-6'!$I$15:$N$118,Q94+1,R94)</f>
        <v>* group[=].element[=].display = ##34#distant lymph node##34#</v>
      </c>
    </row>
    <row r="95" spans="7:19" ht="29.5" x14ac:dyDescent="0.75">
      <c r="G95" s="77"/>
      <c r="P95" s="11">
        <v>81</v>
      </c>
      <c r="Q95" s="11">
        <f t="shared" si="30"/>
        <v>13</v>
      </c>
      <c r="R95" s="11">
        <f t="shared" si="31"/>
        <v>3</v>
      </c>
      <c r="S95" s="12" t="str" cm="1">
        <f t="array" ref="S95">INDEX('HnStage-ConceptMap-6'!$I$15:$N$118,Q95+1,R95)</f>
        <v>* group[=].element[=].target.code = #Condition.bodySite</v>
      </c>
    </row>
    <row r="96" spans="7:19" ht="29.5" x14ac:dyDescent="0.75">
      <c r="G96" s="77"/>
      <c r="P96" s="11">
        <v>82</v>
      </c>
      <c r="Q96" s="11">
        <f t="shared" si="30"/>
        <v>13</v>
      </c>
      <c r="R96" s="11">
        <f t="shared" si="31"/>
        <v>4</v>
      </c>
      <c r="S96" s="12" t="str" cm="1">
        <f t="array" ref="S96">INDEX('HnStage-ConceptMap-6'!$I$15:$N$118,Q96+1,R96)</f>
        <v>* group[=].element[=].target.display = ##34###34#</v>
      </c>
    </row>
    <row r="97" spans="7:19" ht="29.5" x14ac:dyDescent="0.75">
      <c r="G97" s="77"/>
      <c r="P97" s="11">
        <v>83</v>
      </c>
      <c r="Q97" s="11">
        <f t="shared" si="30"/>
        <v>13</v>
      </c>
      <c r="R97" s="11">
        <f t="shared" si="31"/>
        <v>5</v>
      </c>
      <c r="S97" s="12" t="str" cm="1">
        <f t="array" ref="S97">INDEX('HnStage-ConceptMap-6'!$I$15:$N$118,Q97+1,R97)</f>
        <v>* group[=].element[=].target.equivalence = #equivalent</v>
      </c>
    </row>
    <row r="98" spans="7:19" ht="29.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ht="29.5" x14ac:dyDescent="0.75">
      <c r="G99" s="77"/>
      <c r="P99" s="11">
        <v>85</v>
      </c>
      <c r="Q99" s="11">
        <f t="shared" si="30"/>
        <v>14</v>
      </c>
      <c r="R99" s="11">
        <f t="shared" si="31"/>
        <v>1</v>
      </c>
      <c r="S99" s="12" t="str" cm="1">
        <f t="array" ref="S99">INDEX('HnStage-ConceptMap-6'!$I$15:$N$118,Q99+1,R99)</f>
        <v>* group[=].element[+].code = #HnStage.sites.lung</v>
      </c>
    </row>
    <row r="100" spans="7:19" ht="29.5" x14ac:dyDescent="0.75">
      <c r="G100" s="77"/>
      <c r="P100" s="11">
        <v>86</v>
      </c>
      <c r="Q100" s="11">
        <f t="shared" si="30"/>
        <v>14</v>
      </c>
      <c r="R100" s="11">
        <f t="shared" si="31"/>
        <v>2</v>
      </c>
      <c r="S100" s="12" t="str" cm="1">
        <f t="array" ref="S100">INDEX('HnStage-ConceptMap-6'!$I$15:$N$118,Q100+1,R100)</f>
        <v>* group[=].element[=].display = ##34#lung##34#</v>
      </c>
    </row>
    <row r="101" spans="7:19" ht="29.5" x14ac:dyDescent="0.75">
      <c r="G101" s="77"/>
      <c r="P101" s="11">
        <v>87</v>
      </c>
      <c r="Q101" s="11">
        <f t="shared" si="30"/>
        <v>14</v>
      </c>
      <c r="R101" s="11">
        <f t="shared" si="31"/>
        <v>3</v>
      </c>
      <c r="S101" s="12" t="str" cm="1">
        <f t="array" ref="S101">INDEX('HnStage-ConceptMap-6'!$I$15:$N$118,Q101+1,R101)</f>
        <v>* group[=].element[=].target.code = #Condition.bodySite</v>
      </c>
    </row>
    <row r="102" spans="7:19" ht="29.5" x14ac:dyDescent="0.75">
      <c r="G102" s="77"/>
      <c r="P102" s="11">
        <v>88</v>
      </c>
      <c r="Q102" s="11">
        <f t="shared" si="30"/>
        <v>14</v>
      </c>
      <c r="R102" s="11">
        <f t="shared" si="31"/>
        <v>4</v>
      </c>
      <c r="S102" s="12" t="str" cm="1">
        <f t="array" ref="S102">INDEX('HnStage-ConceptMap-6'!$I$15:$N$118,Q102+1,R102)</f>
        <v>* group[=].element[=].target.display = ##34###34#</v>
      </c>
    </row>
    <row r="103" spans="7:19" ht="29.5"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ht="29.5" x14ac:dyDescent="0.75">
      <c r="G105" s="77"/>
      <c r="P105" s="11">
        <v>91</v>
      </c>
      <c r="Q105" s="11">
        <f t="shared" si="30"/>
        <v>15</v>
      </c>
      <c r="R105" s="11">
        <f t="shared" si="31"/>
        <v>1</v>
      </c>
      <c r="S105" s="12" t="str" cm="1">
        <f t="array" ref="S105">INDEX('HnStage-ConceptMap-6'!$I$15:$N$118,Q105+1,R105)</f>
        <v>* group[=].element[+].code = #HnStage.sites.bone</v>
      </c>
    </row>
    <row r="106" spans="7:19" ht="29.5" x14ac:dyDescent="0.75">
      <c r="G106" s="77"/>
      <c r="P106" s="11">
        <v>92</v>
      </c>
      <c r="Q106" s="11">
        <f t="shared" si="30"/>
        <v>15</v>
      </c>
      <c r="R106" s="11">
        <f t="shared" si="31"/>
        <v>2</v>
      </c>
      <c r="S106" s="12" t="str" cm="1">
        <f t="array" ref="S106">INDEX('HnStage-ConceptMap-6'!$I$15:$N$118,Q106+1,R106)</f>
        <v>* group[=].element[=].display = ##34#bone##34#</v>
      </c>
    </row>
    <row r="107" spans="7:19" ht="29.5" x14ac:dyDescent="0.75">
      <c r="G107" s="77"/>
      <c r="P107" s="11">
        <v>93</v>
      </c>
      <c r="Q107" s="11">
        <f t="shared" si="30"/>
        <v>15</v>
      </c>
      <c r="R107" s="11">
        <f t="shared" si="31"/>
        <v>3</v>
      </c>
      <c r="S107" s="12" t="str" cm="1">
        <f t="array" ref="S107">INDEX('HnStage-ConceptMap-6'!$I$15:$N$118,Q107+1,R107)</f>
        <v>* group[=].element[=].target.code = #Condition.bodySite</v>
      </c>
    </row>
    <row r="108" spans="7:19" ht="29.5" x14ac:dyDescent="0.75">
      <c r="G108" s="77"/>
      <c r="P108" s="11">
        <v>94</v>
      </c>
      <c r="Q108" s="11">
        <f t="shared" si="30"/>
        <v>15</v>
      </c>
      <c r="R108" s="11">
        <f t="shared" si="31"/>
        <v>4</v>
      </c>
      <c r="S108" s="12" t="str" cm="1">
        <f t="array" ref="S108">INDEX('HnStage-ConceptMap-6'!$I$15:$N$118,Q108+1,R108)</f>
        <v>* group[=].element[=].target.display = ##34###34#</v>
      </c>
    </row>
    <row r="109" spans="7:19" ht="29.5"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ht="29.5" x14ac:dyDescent="0.75">
      <c r="G111" s="77"/>
      <c r="P111" s="11">
        <v>97</v>
      </c>
      <c r="Q111" s="11">
        <f t="shared" si="32"/>
        <v>16</v>
      </c>
      <c r="R111" s="11">
        <f t="shared" si="33"/>
        <v>1</v>
      </c>
      <c r="S111" s="12" t="str" cm="1">
        <f t="array" ref="S111">INDEX('HnStage-ConceptMap-6'!$I$15:$N$118,Q111+1,R111)</f>
        <v>* group[=].element[+].code = #HnStage.sites.liver</v>
      </c>
    </row>
    <row r="112" spans="7:19" ht="29.5" x14ac:dyDescent="0.75">
      <c r="P112" s="11">
        <v>98</v>
      </c>
      <c r="Q112" s="11">
        <f t="shared" si="32"/>
        <v>16</v>
      </c>
      <c r="R112" s="11">
        <f t="shared" si="33"/>
        <v>2</v>
      </c>
      <c r="S112" s="12" t="str" cm="1">
        <f t="array" ref="S112">INDEX('HnStage-ConceptMap-6'!$I$15:$N$118,Q112+1,R112)</f>
        <v>* group[=].element[=].display = ##34#liver##34#</v>
      </c>
    </row>
    <row r="113" spans="16:19" ht="29.5" x14ac:dyDescent="0.75">
      <c r="P113" s="11">
        <v>99</v>
      </c>
      <c r="Q113" s="11">
        <f t="shared" si="32"/>
        <v>16</v>
      </c>
      <c r="R113" s="11">
        <f t="shared" si="33"/>
        <v>3</v>
      </c>
      <c r="S113" s="12" t="str" cm="1">
        <f t="array" ref="S113">INDEX('HnStage-ConceptMap-6'!$I$15:$N$118,Q113+1,R113)</f>
        <v>* group[=].element[=].target.code = #Condition.bodySite</v>
      </c>
    </row>
    <row r="114" spans="16:19" ht="29.5" x14ac:dyDescent="0.75">
      <c r="P114" s="11">
        <v>100</v>
      </c>
      <c r="Q114" s="11">
        <f t="shared" si="32"/>
        <v>16</v>
      </c>
      <c r="R114" s="11">
        <f t="shared" si="33"/>
        <v>4</v>
      </c>
      <c r="S114" s="12" t="str" cm="1">
        <f t="array" ref="S114">INDEX('HnStage-ConceptMap-6'!$I$15:$N$118,Q114+1,R114)</f>
        <v>* group[=].element[=].target.display = ##34###34#</v>
      </c>
    </row>
    <row r="115" spans="16:19" ht="29.5"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ht="29.5" x14ac:dyDescent="0.75">
      <c r="P117" s="11">
        <v>103</v>
      </c>
      <c r="Q117" s="11">
        <f t="shared" si="32"/>
        <v>17</v>
      </c>
      <c r="R117" s="11">
        <f t="shared" si="33"/>
        <v>1</v>
      </c>
      <c r="S117" s="12" t="str" cm="1">
        <f t="array" ref="S117">INDEX('HnStage-ConceptMap-6'!$I$15:$N$118,Q117+1,R117)</f>
        <v>* group[=].element[+].code = #HnStage.sites.pleura</v>
      </c>
    </row>
    <row r="118" spans="16:19" ht="29.5" x14ac:dyDescent="0.75">
      <c r="P118" s="11">
        <v>104</v>
      </c>
      <c r="Q118" s="11">
        <f t="shared" si="32"/>
        <v>17</v>
      </c>
      <c r="R118" s="11">
        <f t="shared" si="33"/>
        <v>2</v>
      </c>
      <c r="S118" s="12" t="str" cm="1">
        <f t="array" ref="S118">INDEX('HnStage-ConceptMap-6'!$I$15:$N$118,Q118+1,R118)</f>
        <v>* group[=].element[=].display = ##34#pleura##34#</v>
      </c>
    </row>
    <row r="119" spans="16:19" ht="29.5" x14ac:dyDescent="0.75">
      <c r="P119" s="11">
        <v>105</v>
      </c>
      <c r="Q119" s="11">
        <f t="shared" si="32"/>
        <v>17</v>
      </c>
      <c r="R119" s="11">
        <f t="shared" si="33"/>
        <v>3</v>
      </c>
      <c r="S119" s="12" t="str" cm="1">
        <f t="array" ref="S119">INDEX('HnStage-ConceptMap-6'!$I$15:$N$118,Q119+1,R119)</f>
        <v>* group[=].element[=].target.code = #Condition.bodySite</v>
      </c>
    </row>
    <row r="120" spans="16:19" ht="29.5" x14ac:dyDescent="0.75">
      <c r="P120" s="11">
        <v>106</v>
      </c>
      <c r="Q120" s="11">
        <f t="shared" si="32"/>
        <v>17</v>
      </c>
      <c r="R120" s="11">
        <f t="shared" si="33"/>
        <v>4</v>
      </c>
      <c r="S120" s="12" t="str" cm="1">
        <f t="array" ref="S120">INDEX('HnStage-ConceptMap-6'!$I$15:$N$118,Q120+1,R120)</f>
        <v>* group[=].element[=].target.display = ##34###34#</v>
      </c>
    </row>
    <row r="121" spans="16:19" ht="29.5"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ht="29.5" x14ac:dyDescent="0.75">
      <c r="P123" s="11">
        <v>109</v>
      </c>
      <c r="Q123" s="11">
        <f t="shared" si="32"/>
        <v>18</v>
      </c>
      <c r="R123" s="11">
        <f t="shared" si="33"/>
        <v>1</v>
      </c>
      <c r="S123" s="12" t="str" cm="1">
        <f t="array" ref="S123">INDEX('HnStage-ConceptMap-6'!$I$15:$N$118,Q123+1,R123)</f>
        <v>* group[=].element[+].code = #HnStage.sites.peritoneum</v>
      </c>
    </row>
    <row r="124" spans="16:19" ht="29.5" x14ac:dyDescent="0.75">
      <c r="P124" s="11">
        <v>110</v>
      </c>
      <c r="Q124" s="11">
        <f t="shared" si="32"/>
        <v>18</v>
      </c>
      <c r="R124" s="11">
        <f t="shared" si="33"/>
        <v>2</v>
      </c>
      <c r="S124" s="12" t="str" cm="1">
        <f t="array" ref="S124">INDEX('HnStage-ConceptMap-6'!$I$15:$N$118,Q124+1,R124)</f>
        <v>* group[=].element[=].display = ##34#peritoneum##34#</v>
      </c>
    </row>
    <row r="125" spans="16:19" ht="29.5" x14ac:dyDescent="0.75">
      <c r="P125" s="11">
        <v>111</v>
      </c>
      <c r="Q125" s="11">
        <f t="shared" si="32"/>
        <v>18</v>
      </c>
      <c r="R125" s="11">
        <f t="shared" si="33"/>
        <v>3</v>
      </c>
      <c r="S125" s="12" t="str" cm="1">
        <f t="array" ref="S125">INDEX('HnStage-ConceptMap-6'!$I$15:$N$118,Q125+1,R125)</f>
        <v>* group[=].element[=].target.code = #Condition.bodySite</v>
      </c>
    </row>
    <row r="126" spans="16:19" ht="29.5" x14ac:dyDescent="0.75">
      <c r="P126" s="11">
        <v>112</v>
      </c>
      <c r="Q126" s="11">
        <f t="shared" si="32"/>
        <v>18</v>
      </c>
      <c r="R126" s="11">
        <f t="shared" si="33"/>
        <v>4</v>
      </c>
      <c r="S126" s="12" t="str" cm="1">
        <f t="array" ref="S126">INDEX('HnStage-ConceptMap-6'!$I$15:$N$118,Q126+1,R126)</f>
        <v>* group[=].element[=].target.display = ##34###34#</v>
      </c>
    </row>
    <row r="127" spans="16:19" ht="29.5"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ht="29.5" x14ac:dyDescent="0.75">
      <c r="P129" s="11">
        <v>115</v>
      </c>
      <c r="Q129" s="11">
        <f t="shared" si="32"/>
        <v>19</v>
      </c>
      <c r="R129" s="11">
        <f t="shared" si="33"/>
        <v>1</v>
      </c>
      <c r="S129" s="12" t="str" cm="1">
        <f t="array" ref="S129">INDEX('HnStage-ConceptMap-6'!$I$15:$N$118,Q129+1,R129)</f>
        <v>* group[=].element[+].code = #HnStage.sites.brain</v>
      </c>
    </row>
    <row r="130" spans="16:19" ht="29.5" x14ac:dyDescent="0.75">
      <c r="P130" s="11">
        <v>116</v>
      </c>
      <c r="Q130" s="11">
        <f t="shared" si="32"/>
        <v>19</v>
      </c>
      <c r="R130" s="11">
        <f t="shared" si="33"/>
        <v>2</v>
      </c>
      <c r="S130" s="12" t="str" cm="1">
        <f t="array" ref="S130">INDEX('HnStage-ConceptMap-6'!$I$15:$N$118,Q130+1,R130)</f>
        <v>* group[=].element[=].display = ##34#brain##34#</v>
      </c>
    </row>
    <row r="131" spans="16:19" ht="29.5" x14ac:dyDescent="0.75">
      <c r="P131" s="11">
        <v>117</v>
      </c>
      <c r="Q131" s="11">
        <f t="shared" si="32"/>
        <v>19</v>
      </c>
      <c r="R131" s="11">
        <f t="shared" si="33"/>
        <v>3</v>
      </c>
      <c r="S131" s="12" t="str" cm="1">
        <f t="array" ref="S131">INDEX('HnStage-ConceptMap-6'!$I$15:$N$118,Q131+1,R131)</f>
        <v>* group[=].element[=].target.code = #Condition.bodySite</v>
      </c>
    </row>
    <row r="132" spans="16:19" ht="29.5" x14ac:dyDescent="0.75">
      <c r="P132" s="11">
        <v>118</v>
      </c>
      <c r="Q132" s="11">
        <f t="shared" si="32"/>
        <v>19</v>
      </c>
      <c r="R132" s="11">
        <f t="shared" si="33"/>
        <v>4</v>
      </c>
      <c r="S132" s="12" t="str" cm="1">
        <f t="array" ref="S132">INDEX('HnStage-ConceptMap-6'!$I$15:$N$118,Q132+1,R132)</f>
        <v>* group[=].element[=].target.display = ##34###34#</v>
      </c>
    </row>
    <row r="133" spans="16:19" ht="29.5"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ht="29.5" x14ac:dyDescent="0.75">
      <c r="P135" s="11">
        <v>121</v>
      </c>
      <c r="Q135" s="11">
        <f t="shared" si="32"/>
        <v>20</v>
      </c>
      <c r="R135" s="11">
        <f t="shared" si="33"/>
        <v>1</v>
      </c>
      <c r="S135" s="12" t="str" cm="1">
        <f t="array" ref="S135">INDEX('HnStage-ConceptMap-6'!$I$15:$N$118,Q135+1,R135)</f>
        <v>* group[=].element[+].code = #HnStage.sites.otherViscera</v>
      </c>
    </row>
    <row r="136" spans="16:19" ht="29.5" x14ac:dyDescent="0.75">
      <c r="P136" s="11">
        <v>122</v>
      </c>
      <c r="Q136" s="11">
        <f t="shared" si="32"/>
        <v>20</v>
      </c>
      <c r="R136" s="11">
        <f t="shared" si="33"/>
        <v>2</v>
      </c>
      <c r="S136" s="12" t="str" cm="1">
        <f t="array" ref="S136">INDEX('HnStage-ConceptMap-6'!$I$15:$N$118,Q136+1,R136)</f>
        <v>* group[=].element[=].display = ##34#other viscera##34#</v>
      </c>
    </row>
    <row r="137" spans="16:19" ht="29.5" x14ac:dyDescent="0.75">
      <c r="P137" s="11">
        <v>123</v>
      </c>
      <c r="Q137" s="11">
        <f t="shared" si="32"/>
        <v>20</v>
      </c>
      <c r="R137" s="11">
        <f t="shared" si="33"/>
        <v>3</v>
      </c>
      <c r="S137" s="12" t="str" cm="1">
        <f t="array" ref="S137">INDEX('HnStage-ConceptMap-6'!$I$15:$N$118,Q137+1,R137)</f>
        <v>* group[=].element[=].target.code = #Condition.bodySite</v>
      </c>
    </row>
    <row r="138" spans="16:19" ht="29.5" x14ac:dyDescent="0.75">
      <c r="P138" s="11">
        <v>124</v>
      </c>
      <c r="Q138" s="11">
        <f t="shared" si="32"/>
        <v>20</v>
      </c>
      <c r="R138" s="11">
        <f t="shared" si="33"/>
        <v>4</v>
      </c>
      <c r="S138" s="12" t="str" cm="1">
        <f t="array" ref="S138">INDEX('HnStage-ConceptMap-6'!$I$15:$N$118,Q138+1,R138)</f>
        <v>* group[=].element[=].target.display = ##34###34#</v>
      </c>
    </row>
    <row r="139" spans="16:19" ht="29.5" x14ac:dyDescent="0.75">
      <c r="P139" s="11">
        <v>125</v>
      </c>
      <c r="Q139" s="11">
        <f t="shared" si="32"/>
        <v>20</v>
      </c>
      <c r="R139" s="11">
        <f t="shared" si="33"/>
        <v>5</v>
      </c>
      <c r="S139" s="12" t="str" cm="1">
        <f t="array" ref="S139">INDEX('HnStage-ConceptMap-6'!$I$15:$N$118,Q139+1,R139)</f>
        <v>* group[=].element[=].target.equivalence = #equivalent</v>
      </c>
    </row>
    <row r="140" spans="16:19" ht="29.5"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ht="29.5" x14ac:dyDescent="0.75">
      <c r="P141" s="11">
        <v>127</v>
      </c>
      <c r="Q141" s="11">
        <f t="shared" si="32"/>
        <v>21</v>
      </c>
      <c r="R141" s="11">
        <f t="shared" si="33"/>
        <v>1</v>
      </c>
      <c r="S141" s="12" cm="1">
        <f t="array" ref="S141">INDEX('HnStage-ConceptMap-6'!$I$15:$N$118,Q141+1,R141)</f>
        <v>0</v>
      </c>
    </row>
    <row r="142" spans="16:19" ht="29.5" x14ac:dyDescent="0.75">
      <c r="P142" s="11">
        <v>128</v>
      </c>
      <c r="Q142" s="11">
        <f t="shared" si="32"/>
        <v>21</v>
      </c>
      <c r="R142" s="11">
        <f t="shared" si="33"/>
        <v>2</v>
      </c>
      <c r="S142" s="12" cm="1">
        <f t="array" ref="S142">INDEX('HnStage-ConceptMap-6'!$I$15:$N$118,Q142+1,R142)</f>
        <v>0</v>
      </c>
    </row>
    <row r="143" spans="16:19" ht="29.5" x14ac:dyDescent="0.75">
      <c r="P143" s="11">
        <v>129</v>
      </c>
      <c r="Q143" s="11">
        <f t="shared" si="32"/>
        <v>21</v>
      </c>
      <c r="R143" s="11">
        <f t="shared" si="33"/>
        <v>3</v>
      </c>
      <c r="S143" s="12" cm="1">
        <f t="array" ref="S143">INDEX('HnStage-ConceptMap-6'!$I$15:$N$118,Q143+1,R143)</f>
        <v>0</v>
      </c>
    </row>
    <row r="144" spans="16:19" ht="29.5"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s>
  <pageMargins left="0.7" right="0.7" top="0.75" bottom="0.75" header="0.3" footer="0.3"/>
  <legacyDrawing r:id="rId5"/>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B223" sqref="B223:B2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2500</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##34#ConditionSecondaryCancerI4rc##34#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2488</v>
      </c>
      <c r="L4" s="16" t="str">
        <f>CONCATENATE("Logical: ",B4)</f>
        <v>Logical: SarcomaStageI4rc</v>
      </c>
    </row>
    <row r="5" spans="1:18" ht="19.899999999999999" customHeight="1" x14ac:dyDescent="0.75">
      <c r="A5" s="14" t="s">
        <v>16</v>
      </c>
      <c r="B5" s="31" t="s">
        <v>2489</v>
      </c>
      <c r="L5" s="16" t="str">
        <f>CONCATENATE("Id: ",B5)</f>
        <v>Id: SarcomaStage</v>
      </c>
    </row>
    <row r="6" spans="1:18" ht="19.899999999999999" customHeight="1" x14ac:dyDescent="0.75">
      <c r="A6" s="14" t="s">
        <v>10</v>
      </c>
      <c r="B6" s="32" t="s">
        <v>2490</v>
      </c>
      <c r="L6" s="17" t="str">
        <f>CONCATENATE("Title: ##34#",B6,"##34#")</f>
        <v>Title: ##34#Sarcoma Stage##34#</v>
      </c>
    </row>
    <row r="7" spans="1:18" ht="19.899999999999999" customHeight="1" x14ac:dyDescent="0.75">
      <c r="A7" s="26" t="s">
        <v>2</v>
      </c>
      <c r="B7" s="32" t="s">
        <v>2490</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2114</v>
      </c>
      <c r="C9" s="11" t="s">
        <v>2120</v>
      </c>
      <c r="D9" s="11" t="s">
        <v>2121</v>
      </c>
      <c r="E9" s="11">
        <v>1</v>
      </c>
      <c r="F9" s="11">
        <v>1</v>
      </c>
      <c r="G9" t="s">
        <v>1465</v>
      </c>
      <c r="H9" s="4" t="s">
        <v>2491</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2115</v>
      </c>
      <c r="C10" s="11" t="s">
        <v>2122</v>
      </c>
      <c r="D10" s="11" t="s">
        <v>2123</v>
      </c>
      <c r="E10" s="11">
        <v>1</v>
      </c>
      <c r="F10" s="11">
        <v>1</v>
      </c>
      <c r="G10" t="s">
        <v>1465</v>
      </c>
      <c r="H10" s="12" t="s">
        <v>2492</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2117</v>
      </c>
      <c r="C11" s="11" t="s">
        <v>2126</v>
      </c>
      <c r="D11" s="11" t="s">
        <v>2127</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2138</v>
      </c>
      <c r="C12" s="6" t="s">
        <v>2138</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2139</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2140</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2141</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2142</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2143</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2144</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2145</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2146</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2147</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2148</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2493</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topLeftCell="K16" workbookViewId="0">
      <selection activeCell="P15" sqref="P15:S14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2501</v>
      </c>
      <c r="D3" s="47" t="s">
        <v>1470</v>
      </c>
      <c r="E3" s="71" t="str">
        <f>$C$1&amp;B14</f>
        <v>http://hl7.eu/fhir/ig/idea4rc/StructureDefinition/SarcomaStage</v>
      </c>
    </row>
    <row r="4" spans="1:19" x14ac:dyDescent="0.75">
      <c r="B4" s="47" t="s">
        <v>16</v>
      </c>
      <c r="C4" s="28" t="s">
        <v>2502</v>
      </c>
      <c r="D4" s="47" t="s">
        <v>1471</v>
      </c>
      <c r="E4" s="150" t="str">
        <f>C1&amp;G4</f>
        <v>http://hl7.eu/fhir/ig/idea4rc/StructureDefinition/Bundle-eu-i4rc</v>
      </c>
      <c r="G4" s="151" t="s">
        <v>2403</v>
      </c>
    </row>
    <row r="5" spans="1:19" x14ac:dyDescent="0.75">
      <c r="B5" s="47" t="s">
        <v>10</v>
      </c>
      <c r="C5" s="7" t="s">
        <v>2289</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2504</v>
      </c>
      <c r="F7" s="157"/>
      <c r="G7" s="157"/>
    </row>
    <row r="8" spans="1:19" ht="44.25" x14ac:dyDescent="0.75">
      <c r="B8" s="47" t="s">
        <v>1474</v>
      </c>
      <c r="C8" s="73" t="s">
        <v>2289</v>
      </c>
      <c r="D8" s="47"/>
      <c r="E8" s="7"/>
      <c r="I8" s="12" t="s">
        <v>1288</v>
      </c>
      <c r="J8" s="12" t="s">
        <v>1289</v>
      </c>
      <c r="K8" s="12" t="s">
        <v>1290</v>
      </c>
      <c r="L8" s="12" t="s">
        <v>1291</v>
      </c>
      <c r="M8" s="11" t="s">
        <v>1292</v>
      </c>
      <c r="P8" s="34" t="s">
        <v>1327</v>
      </c>
      <c r="Q8" s="34">
        <v>6</v>
      </c>
    </row>
    <row r="9" spans="1:19" x14ac:dyDescent="0.75">
      <c r="B9" s="47" t="s">
        <v>1475</v>
      </c>
      <c r="C9" s="12" t="s">
        <v>2290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2280</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2505</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2506</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J1" zoomScale="85" zoomScaleNormal="85" workbookViewId="0">
      <selection activeCell="P15" sqref="P15:S4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2508</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2509</v>
      </c>
      <c r="E16" s="62"/>
      <c r="F16" s="94" t="s">
        <v>1315</v>
      </c>
      <c r="G16" s="137" t="s">
        <v>2510</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L1" zoomScale="130" zoomScaleNormal="130"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2511</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topLeftCell="J140" zoomScaleNormal="100" workbookViewId="0">
      <selection activeCell="P15" sqref="P15:S17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2281</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2292</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2523</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2513</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2514</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2521</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2515</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2516</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2517</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2518</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2519</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2520</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2538</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2540</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2524</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2541</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2526</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2528</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2530</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2532</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2534</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2536</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2522</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ht="29.5" x14ac:dyDescent="0.75">
      <c r="P133" s="11">
        <v>119</v>
      </c>
      <c r="Q133" s="11">
        <f t="shared" si="22"/>
        <v>19</v>
      </c>
      <c r="R133" s="11">
        <f t="shared" si="23"/>
        <v>5</v>
      </c>
      <c r="S133" s="12" t="str" cm="1">
        <f t="array" ref="S133">INDEX('SarcomaStage-ConceptMap-4'!$I$15:$N$114,Q133+1,R133)</f>
        <v>* group[=].element[=].target.equivalence = #equivalent</v>
      </c>
    </row>
    <row r="134" spans="16:19"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ht="29.5"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ht="29.5"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ht="29.5"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2542</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##34#DiseaseExtentCategory##34#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2149</v>
      </c>
      <c r="L4" s="16" t="str">
        <f>CONCATENATE("Logical: ",B4)</f>
        <v>Logical: PathologicalReportInfoI4rc</v>
      </c>
    </row>
    <row r="5" spans="1:18" ht="15.5" thickBot="1" x14ac:dyDescent="0.9">
      <c r="A5" s="14" t="s">
        <v>16</v>
      </c>
      <c r="B5" s="30" t="s">
        <v>2150</v>
      </c>
      <c r="L5" s="16" t="str">
        <f>CONCATENATE("Id: ",B5)</f>
        <v>Id: PathologicalReportInfo</v>
      </c>
    </row>
    <row r="6" spans="1:18" ht="15.5" thickBot="1" x14ac:dyDescent="0.9">
      <c r="A6" s="14" t="s">
        <v>10</v>
      </c>
      <c r="B6" s="30" t="s">
        <v>2151</v>
      </c>
      <c r="L6" s="17" t="str">
        <f>CONCATENATE("Title: ##34#",B6,"##34#")</f>
        <v>Title: ##34#Pathological Report Info##34#</v>
      </c>
    </row>
    <row r="7" spans="1:18" x14ac:dyDescent="0.75">
      <c r="A7" s="26" t="s">
        <v>2</v>
      </c>
      <c r="B7" s="95" t="s">
        <v>2151</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2222</v>
      </c>
      <c r="C9" s="11" t="s">
        <v>2230</v>
      </c>
      <c r="D9" s="11" t="s">
        <v>2231</v>
      </c>
      <c r="E9" s="11">
        <v>0</v>
      </c>
      <c r="F9" s="11">
        <v>1</v>
      </c>
      <c r="G9" s="12" t="s">
        <v>1465</v>
      </c>
      <c r="H9" s="12" t="s">
        <v>2232</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2223</v>
      </c>
      <c r="C10" s="11" t="s">
        <v>2233</v>
      </c>
      <c r="D10" s="11" t="s">
        <v>2233</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2224</v>
      </c>
      <c r="C11" s="11" t="s">
        <v>2234</v>
      </c>
      <c r="D11" s="11" t="s">
        <v>2234</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2225</v>
      </c>
      <c r="C12" s="11" t="s">
        <v>2235</v>
      </c>
      <c r="D12" s="11" t="s">
        <v>2235</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2226</v>
      </c>
      <c r="C13" s="11" t="s">
        <v>2236</v>
      </c>
      <c r="D13" s="11" t="s">
        <v>2236</v>
      </c>
      <c r="E13" s="11">
        <v>0</v>
      </c>
      <c r="F13" s="11">
        <v>1</v>
      </c>
      <c r="G13" s="12" t="s">
        <v>1465</v>
      </c>
      <c r="H13" s="12" t="s">
        <v>2237</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2227</v>
      </c>
      <c r="C14" s="11" t="s">
        <v>2238</v>
      </c>
      <c r="D14" s="11" t="s">
        <v>2238</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2228</v>
      </c>
      <c r="C15" s="11" t="s">
        <v>2239</v>
      </c>
      <c r="D15" s="11" t="s">
        <v>2239</v>
      </c>
      <c r="E15" s="11">
        <v>0</v>
      </c>
      <c r="F15" s="11">
        <v>1</v>
      </c>
      <c r="G15" s="12" t="s">
        <v>43</v>
      </c>
      <c r="H15" s="12" t="s">
        <v>2240</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2229</v>
      </c>
      <c r="C16" s="11" t="s">
        <v>2241</v>
      </c>
      <c r="D16" s="11" t="s">
        <v>2241</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2242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2158</v>
      </c>
      <c r="D9" s="11" t="s">
        <v>2159</v>
      </c>
      <c r="E9" s="11">
        <v>1</v>
      </c>
      <c r="F9" s="11">
        <v>1</v>
      </c>
      <c r="G9" s="11" t="s">
        <v>1465</v>
      </c>
      <c r="H9" s="12" t="s">
        <v>2166</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2154</v>
      </c>
      <c r="C10" s="11" t="s">
        <v>2160</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2173</v>
      </c>
      <c r="C12" s="11" t="s">
        <v>1656</v>
      </c>
      <c r="D12" s="12" t="s">
        <v>1657</v>
      </c>
      <c r="E12" s="11">
        <v>1</v>
      </c>
      <c r="F12" s="11">
        <v>1</v>
      </c>
      <c r="G12" s="11" t="s">
        <v>1465</v>
      </c>
      <c r="H12" s="12" t="s">
        <v>2167</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2174</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2168</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2155</v>
      </c>
      <c r="C15" s="11" t="s">
        <v>2161</v>
      </c>
      <c r="D15" s="11" t="s">
        <v>2162</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2175</v>
      </c>
      <c r="C16" s="11" t="s">
        <v>2163</v>
      </c>
      <c r="D16" s="11" t="s">
        <v>2163</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2176</v>
      </c>
      <c r="C17" s="11" t="s">
        <v>2164</v>
      </c>
      <c r="D17" s="11" t="s">
        <v>2164</v>
      </c>
      <c r="E17" s="11">
        <v>1</v>
      </c>
      <c r="F17" s="11">
        <v>1</v>
      </c>
      <c r="G17" s="11" t="s">
        <v>1465</v>
      </c>
      <c r="H17" s="12" t="s">
        <v>2169</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2156</v>
      </c>
      <c r="C18" s="11" t="s">
        <v>2165</v>
      </c>
      <c r="D18" s="11" t="s">
        <v>2165</v>
      </c>
      <c r="E18" s="11">
        <v>1</v>
      </c>
      <c r="F18" s="11">
        <v>1</v>
      </c>
      <c r="G18" s="11" t="s">
        <v>1465</v>
      </c>
      <c r="H18" s="12" t="s">
        <v>2170</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2171</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2177</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2178</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2179</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2180</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2181</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2182</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2183</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2184</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2185</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2186</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2187</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2157</v>
      </c>
      <c r="C36" s="11" t="s">
        <v>1704</v>
      </c>
      <c r="D36" s="11" t="s">
        <v>1705</v>
      </c>
      <c r="E36">
        <v>1</v>
      </c>
      <c r="F36">
        <v>1</v>
      </c>
      <c r="G36" s="11" t="s">
        <v>1465</v>
      </c>
      <c r="H36" s="12" t="s">
        <v>2172</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2406</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2329</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2330</v>
      </c>
      <c r="E18" s="12"/>
      <c r="F18" s="49" t="s">
        <v>1293</v>
      </c>
      <c r="G18" s="76" t="s">
        <v>2328</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2294</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2407</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2408</v>
      </c>
      <c r="E23" s="12"/>
      <c r="F23" s="49" t="s">
        <v>1293</v>
      </c>
      <c r="G23" s="76" t="s">
        <v>2409</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2408</v>
      </c>
      <c r="E24" s="11"/>
      <c r="F24" s="49" t="s">
        <v>1293</v>
      </c>
      <c r="G24" s="77" t="s">
        <v>2414</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2283</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2415</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2416</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2295</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2294</v>
      </c>
      <c r="E29" s="12"/>
      <c r="F29" s="49" t="s">
        <v>1315</v>
      </c>
      <c r="G29" s="76" t="s">
        <v>2296</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2298</v>
      </c>
      <c r="E30" s="12"/>
      <c r="F30" s="49" t="s">
        <v>1315</v>
      </c>
      <c r="G30" s="76" t="s">
        <v>2297</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2294</v>
      </c>
      <c r="E32" s="12"/>
      <c r="F32" s="49" t="s">
        <v>1315</v>
      </c>
      <c r="G32" s="76" t="s">
        <v>2299</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2417</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2417</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2417</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2417</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2417</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2417</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2417</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2417</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2417</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2417</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2418</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2437</v>
      </c>
      <c r="L4" s="16" t="str">
        <f>CONCATENATE("Logical: ",B4)</f>
        <v>Logical: SystemicTreatmentI4rc</v>
      </c>
    </row>
    <row r="5" spans="1:18" ht="15.5" thickBot="1" x14ac:dyDescent="0.9">
      <c r="A5" s="14" t="s">
        <v>16</v>
      </c>
      <c r="B5" s="30" t="s">
        <v>2438</v>
      </c>
      <c r="L5" s="16" t="str">
        <f>CONCATENATE("Id: ",B5)</f>
        <v>Id: SystemicTreatment</v>
      </c>
    </row>
    <row r="6" spans="1:18" ht="15.5" thickBot="1" x14ac:dyDescent="0.9">
      <c r="A6" s="14" t="s">
        <v>10</v>
      </c>
      <c r="B6" s="30" t="s">
        <v>2440</v>
      </c>
      <c r="L6" s="17" t="str">
        <f>CONCATENATE("Title: ##34#",B6,"##34#")</f>
        <v>Title: ##34#Systemic Treatment##34#</v>
      </c>
    </row>
    <row r="7" spans="1:18" x14ac:dyDescent="0.75">
      <c r="A7" s="26" t="s">
        <v>2</v>
      </c>
      <c r="B7" s="30" t="s">
        <v>2440</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2435</v>
      </c>
      <c r="C9" s="12" t="s">
        <v>2441</v>
      </c>
      <c r="D9" s="12" t="s">
        <v>2442</v>
      </c>
      <c r="E9" s="11">
        <v>1</v>
      </c>
      <c r="F9" s="11">
        <v>1</v>
      </c>
      <c r="G9" s="86" t="s">
        <v>1465</v>
      </c>
      <c r="H9" s="12" t="s">
        <v>1639</v>
      </c>
      <c r="I9" s="12" t="b">
        <v>1</v>
      </c>
      <c r="J9" s="12" t="b">
        <v>1</v>
      </c>
      <c r="K9" s="25" t="s">
        <v>2316</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2317</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2318</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2188</v>
      </c>
      <c r="C12" s="12" t="s">
        <v>2194</v>
      </c>
      <c r="D12" s="11" t="s">
        <v>2195</v>
      </c>
      <c r="E12" s="11">
        <v>0</v>
      </c>
      <c r="F12" s="11">
        <v>1</v>
      </c>
      <c r="G12" t="s">
        <v>1465</v>
      </c>
      <c r="H12" s="2" t="s">
        <v>2196</v>
      </c>
      <c r="I12" s="12" t="b">
        <v>0</v>
      </c>
      <c r="J12" s="12" t="b">
        <v>1</v>
      </c>
      <c r="K12" s="25" t="s">
        <v>2188</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2436</v>
      </c>
      <c r="C13" s="12" t="s">
        <v>2447</v>
      </c>
      <c r="D13" s="12" t="s">
        <v>2320</v>
      </c>
      <c r="E13" s="11">
        <v>1</v>
      </c>
      <c r="F13" s="11">
        <v>1</v>
      </c>
      <c r="G13" s="86" t="s">
        <v>42</v>
      </c>
      <c r="H13" s="12"/>
      <c r="I13" s="12" t="b">
        <v>1</v>
      </c>
      <c r="J13" s="12" t="b">
        <v>1</v>
      </c>
      <c r="K13" s="25" t="s">
        <v>2319</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2439</v>
      </c>
      <c r="C14" s="12" t="s">
        <v>2448</v>
      </c>
      <c r="D14" s="12" t="s">
        <v>2322</v>
      </c>
      <c r="E14" s="11">
        <v>1</v>
      </c>
      <c r="F14" s="11">
        <v>1</v>
      </c>
      <c r="G14" s="86" t="s">
        <v>42</v>
      </c>
      <c r="H14" s="12"/>
      <c r="I14" s="12" t="b">
        <v>1</v>
      </c>
      <c r="J14" s="12" t="b">
        <v>1</v>
      </c>
      <c r="K14" s="25" t="s">
        <v>2321</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2189</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2190</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2191</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2323</v>
      </c>
      <c r="E20" s="11">
        <v>1</v>
      </c>
      <c r="F20" s="11">
        <v>1</v>
      </c>
      <c r="G20" s="86" t="s">
        <v>42</v>
      </c>
      <c r="H20" s="12"/>
      <c r="I20" s="12" t="b">
        <v>1</v>
      </c>
      <c r="J20" s="12" t="b">
        <v>0</v>
      </c>
      <c r="K20" t="s">
        <v>2192</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2324</v>
      </c>
      <c r="E21" s="11">
        <v>1</v>
      </c>
      <c r="F21" s="11">
        <v>1</v>
      </c>
      <c r="G21" s="86" t="s">
        <v>42</v>
      </c>
      <c r="H21" s="12"/>
      <c r="I21" s="12" t="b">
        <v>1</v>
      </c>
      <c r="J21" s="12" t="b">
        <v>0</v>
      </c>
      <c r="K21" t="s">
        <v>2193</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2443</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2444</v>
      </c>
      <c r="D3" s="47" t="s">
        <v>1470</v>
      </c>
      <c r="E3" s="71" t="str">
        <f>$C$1&amp;B14</f>
        <v>http://hl7.eu/fhir/ig/idea4rc/StructureDefinition/SystemicTreatment</v>
      </c>
    </row>
    <row r="4" spans="1:19" x14ac:dyDescent="0.75">
      <c r="B4" s="47" t="s">
        <v>16</v>
      </c>
      <c r="C4" s="28" t="s">
        <v>2449</v>
      </c>
      <c r="D4" s="47" t="s">
        <v>1471</v>
      </c>
      <c r="E4" s="156" t="s">
        <v>1809</v>
      </c>
      <c r="F4" s="164"/>
      <c r="G4" s="164"/>
    </row>
    <row r="5" spans="1:19" x14ac:dyDescent="0.75">
      <c r="B5" s="47" t="s">
        <v>10</v>
      </c>
      <c r="C5" t="s">
        <v>2445</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2445</v>
      </c>
      <c r="D8" s="47"/>
      <c r="E8" s="7"/>
      <c r="I8" s="12" t="s">
        <v>1288</v>
      </c>
      <c r="J8" s="12" t="s">
        <v>1289</v>
      </c>
      <c r="K8" s="12" t="s">
        <v>1290</v>
      </c>
      <c r="L8" s="12" t="s">
        <v>1291</v>
      </c>
      <c r="M8" s="11" t="s">
        <v>1292</v>
      </c>
      <c r="P8" s="34" t="s">
        <v>1327</v>
      </c>
      <c r="Q8" s="34">
        <v>6</v>
      </c>
    </row>
    <row r="9" spans="1:19" ht="30.25" thickBot="1" x14ac:dyDescent="0.9">
      <c r="B9" s="47" t="s">
        <v>1475</v>
      </c>
      <c r="C9" s="12" t="s">
        <v>2326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2300</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2283</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2446</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1706</v>
      </c>
      <c r="C9" s="11" t="s">
        <v>1707</v>
      </c>
      <c r="D9" s="12" t="s">
        <v>2332</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2420</v>
      </c>
      <c r="C13" s="11" t="s">
        <v>2421</v>
      </c>
      <c r="D13" s="11" t="s">
        <v>2421</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2197</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2198</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2199</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2200</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2201</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2202</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2203</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2204</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2456</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2457</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2458</v>
      </c>
      <c r="D31" s="13" t="s">
        <v>2458</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2459</v>
      </c>
      <c r="D33" s="13" t="s">
        <v>2459</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2205</v>
      </c>
      <c r="C35" s="11" t="s">
        <v>2209</v>
      </c>
      <c r="D35" s="12" t="s">
        <v>2209</v>
      </c>
      <c r="E35" s="11">
        <v>1</v>
      </c>
      <c r="F35" s="11">
        <v>1</v>
      </c>
      <c r="G35" s="97" t="s">
        <v>1</v>
      </c>
      <c r="H35" s="6"/>
      <c r="I35" s="12" t="b">
        <v>0</v>
      </c>
      <c r="J35" s="12" t="b">
        <v>1</v>
      </c>
      <c r="K35" t="s">
        <v>2205</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2215</v>
      </c>
      <c r="C36" s="11" t="s">
        <v>2209</v>
      </c>
      <c r="D36" s="12" t="s">
        <v>2210</v>
      </c>
      <c r="E36" s="11">
        <v>0</v>
      </c>
      <c r="F36" s="11">
        <v>1</v>
      </c>
      <c r="G36" s="97" t="s">
        <v>42</v>
      </c>
      <c r="H36" s="11"/>
      <c r="I36" s="12" t="b">
        <v>0</v>
      </c>
      <c r="J36" s="12" t="b">
        <v>1</v>
      </c>
      <c r="K36" t="s">
        <v>2206</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2216</v>
      </c>
      <c r="C37" s="11" t="s">
        <v>2209</v>
      </c>
      <c r="D37" s="12" t="s">
        <v>2211</v>
      </c>
      <c r="E37" s="11">
        <v>0</v>
      </c>
      <c r="F37" s="11">
        <v>1</v>
      </c>
      <c r="G37" s="97" t="s">
        <v>42</v>
      </c>
      <c r="H37" s="11"/>
      <c r="I37" s="12" t="b">
        <v>0</v>
      </c>
      <c r="J37" s="12" t="b">
        <v>1</v>
      </c>
      <c r="K37" t="s">
        <v>2207</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2208</v>
      </c>
      <c r="C38" s="11" t="s">
        <v>2212</v>
      </c>
      <c r="D38" s="12" t="s">
        <v>2213</v>
      </c>
      <c r="E38" s="11">
        <v>0</v>
      </c>
      <c r="F38" s="11">
        <v>1</v>
      </c>
      <c r="G38" s="11" t="s">
        <v>1465</v>
      </c>
      <c r="H38" s="12" t="s">
        <v>2214</v>
      </c>
      <c r="I38" s="12" t="b">
        <v>0</v>
      </c>
      <c r="J38" s="12" t="b">
        <v>1</v>
      </c>
      <c r="K38" t="s">
        <v>2208</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http://hl7.eu/fhir/ig/idea4rc/StructureDefinition/RadiotherapyI4rc</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http://hl7.eu/fhir/ig/idea4rc/StructureDefinition/RadiotherapyI4rc</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Radiotherapy!B4</f>
        <v>RadiotherapyI4rc</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2331</v>
      </c>
      <c r="E16" s="12"/>
      <c r="F16" s="49" t="s">
        <v>1293</v>
      </c>
      <c r="G16" s="76" t="s">
        <v>2328</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2419</v>
      </c>
      <c r="E17" s="12"/>
      <c r="F17" s="49" t="s">
        <v>1293</v>
      </c>
      <c r="G17" s="76" t="s">
        <v>2301</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2302</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1607</v>
      </c>
      <c r="E29" s="12"/>
      <c r="F29" s="49" t="s">
        <v>1293</v>
      </c>
      <c r="G29" s="76" t="s">
        <v>2303</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1607</v>
      </c>
      <c r="E30" s="12"/>
      <c r="F30" s="49" t="s">
        <v>1293</v>
      </c>
      <c r="G30" s="76" t="s">
        <v>2303</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1607</v>
      </c>
      <c r="E31" s="12"/>
      <c r="F31" s="49" t="s">
        <v>1293</v>
      </c>
      <c r="G31" s="76" t="s">
        <v>2303</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1607</v>
      </c>
      <c r="E32" s="12"/>
      <c r="F32" s="49" t="s">
        <v>1293</v>
      </c>
      <c r="G32" s="76" t="s">
        <v>2303</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1607</v>
      </c>
      <c r="E33" s="12"/>
      <c r="F33" s="49" t="s">
        <v>1293</v>
      </c>
      <c r="G33" s="76" t="s">
        <v>2303</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1607</v>
      </c>
      <c r="E34" s="12"/>
      <c r="F34" s="49" t="s">
        <v>1293</v>
      </c>
      <c r="G34" s="76" t="s">
        <v>2305</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1607</v>
      </c>
      <c r="E35" s="12"/>
      <c r="F35" s="49" t="s">
        <v>1293</v>
      </c>
      <c r="G35" s="76" t="s">
        <v>2303</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1607</v>
      </c>
      <c r="E36" s="12"/>
      <c r="F36" s="49" t="s">
        <v>1293</v>
      </c>
      <c r="G36" s="76" t="s">
        <v>2303</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2303</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1607</v>
      </c>
      <c r="E38" s="12"/>
      <c r="F38" s="49" t="s">
        <v>1293</v>
      </c>
      <c r="G38" s="76" t="s">
        <v>2303</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1607</v>
      </c>
      <c r="E39" s="12"/>
      <c r="F39" s="49" t="s">
        <v>1293</v>
      </c>
      <c r="G39" s="76" t="s">
        <v>2303</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2304</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2251</v>
      </c>
      <c r="L4" s="16" t="str">
        <f>CONCATENATE("Logical: ",B4)</f>
        <v>Logical: OtherTreatmentI4rc</v>
      </c>
    </row>
    <row r="5" spans="1:18" ht="15.5" thickBot="1" x14ac:dyDescent="0.9">
      <c r="A5" s="14" t="s">
        <v>16</v>
      </c>
      <c r="B5" s="30" t="s">
        <v>2252</v>
      </c>
      <c r="L5" s="16" t="str">
        <f>CONCATENATE("Id: ",B5)</f>
        <v>Id: OtherTreatment</v>
      </c>
    </row>
    <row r="6" spans="1:18" ht="15.5" thickBot="1" x14ac:dyDescent="0.9">
      <c r="A6" s="14" t="s">
        <v>10</v>
      </c>
      <c r="B6" s="30" t="s">
        <v>2253</v>
      </c>
      <c r="L6" s="17" t="str">
        <f>CONCATENATE("Title: ##34#",B6,"##34#")</f>
        <v>Title: ##34#Other Local Treatment##34#</v>
      </c>
    </row>
    <row r="7" spans="1:18" x14ac:dyDescent="0.75">
      <c r="A7" s="26" t="s">
        <v>2</v>
      </c>
      <c r="B7" s="30" t="s">
        <v>2253</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2243</v>
      </c>
      <c r="D9" s="12" t="s">
        <v>2244</v>
      </c>
      <c r="E9" s="12">
        <v>1</v>
      </c>
      <c r="F9" s="12">
        <v>1</v>
      </c>
      <c r="G9" s="12" t="s">
        <v>1465</v>
      </c>
      <c r="H9" s="12" t="s">
        <v>2245</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2246</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2247</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2248</v>
      </c>
      <c r="D12" s="12" t="s">
        <v>1648</v>
      </c>
      <c r="E12" s="12">
        <v>0</v>
      </c>
      <c r="F12" s="12">
        <v>1</v>
      </c>
      <c r="G12" s="12" t="s">
        <v>1465</v>
      </c>
      <c r="H12" s="12" t="s">
        <v>2249</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2315</v>
      </c>
      <c r="D3" s="47" t="s">
        <v>1470</v>
      </c>
      <c r="E3" s="71" t="str">
        <f>$C$1&amp;B14</f>
        <v>http://hl7.eu/fhir/ig/idea4rc/StructureDefinition/OtherTreatment</v>
      </c>
    </row>
    <row r="4" spans="1:19" x14ac:dyDescent="0.75">
      <c r="B4" s="47" t="s">
        <v>16</v>
      </c>
      <c r="C4" s="28" t="s">
        <v>2315</v>
      </c>
      <c r="D4" s="47" t="s">
        <v>1471</v>
      </c>
      <c r="E4" s="165" t="s">
        <v>2313</v>
      </c>
      <c r="F4" s="157"/>
      <c r="G4" s="157"/>
    </row>
    <row r="5" spans="1:19" x14ac:dyDescent="0.75">
      <c r="B5" s="47" t="s">
        <v>10</v>
      </c>
      <c r="C5" s="7" t="s">
        <v>2325</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2325</v>
      </c>
      <c r="D8" s="47"/>
      <c r="E8" s="7"/>
      <c r="I8" s="12" t="s">
        <v>1288</v>
      </c>
      <c r="J8" s="12" t="s">
        <v>1289</v>
      </c>
      <c r="K8" s="12" t="s">
        <v>1290</v>
      </c>
      <c r="L8" s="12" t="s">
        <v>1291</v>
      </c>
      <c r="M8" s="11" t="s">
        <v>1292</v>
      </c>
      <c r="P8" s="34" t="s">
        <v>1327</v>
      </c>
      <c r="Q8" s="34">
        <v>6</v>
      </c>
    </row>
    <row r="9" spans="1:19" ht="30.25" thickBot="1" x14ac:dyDescent="0.9">
      <c r="B9" s="47" t="s">
        <v>1475</v>
      </c>
      <c r="C9" s="12" t="s">
        <v>2326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2306</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2314</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2218</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2217</v>
      </c>
      <c r="C10" s="11" t="s">
        <v>1852</v>
      </c>
      <c r="D10" s="11" t="s">
        <v>1853</v>
      </c>
      <c r="E10" s="11">
        <v>1</v>
      </c>
      <c r="F10" s="11">
        <v>1</v>
      </c>
      <c r="G10" s="11" t="s">
        <v>1465</v>
      </c>
      <c r="H10" s="11" t="s">
        <v>1854</v>
      </c>
      <c r="I10" s="12" t="b">
        <v>1</v>
      </c>
      <c r="J10" s="12" t="b">
        <v>1</v>
      </c>
      <c r="K10" s="25" t="s">
        <v>2217</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2219</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2220</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2221</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http://hl7.eu/fhir/ig/idea4rc/StructureDefinition/AdverseEventI4rc</v>
      </c>
    </row>
    <row r="4" spans="1:19" x14ac:dyDescent="0.75">
      <c r="B4" s="47" t="s">
        <v>16</v>
      </c>
      <c r="C4" s="28" t="s">
        <v>1856</v>
      </c>
      <c r="D4" s="47" t="s">
        <v>1471</v>
      </c>
      <c r="E4" s="166" t="s">
        <v>2307</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http://hl7.eu/fhir/ig/idea4rc/StructureDefinition/AdverseEventI4rc</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AdverseEvent!B4</f>
        <v>AdverseEventI4rc</v>
      </c>
      <c r="C14" s="11"/>
      <c r="D14" s="4" t="s">
        <v>439</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1293</v>
      </c>
      <c r="G15" s="76" t="s">
        <v>2308</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2309</v>
      </c>
      <c r="E16" s="12"/>
      <c r="F16" s="49" t="s">
        <v>1293</v>
      </c>
      <c r="G16" s="76" t="s">
        <v>2310</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2311</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2312</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2152</v>
      </c>
      <c r="L4" s="16" t="str">
        <f>CONCATENATE("Logical: ",B4)</f>
        <v>Logical: StageI4rc</v>
      </c>
    </row>
    <row r="5" spans="1:18" ht="19.899999999999999" customHeight="1" x14ac:dyDescent="0.75">
      <c r="A5" s="14" t="s">
        <v>16</v>
      </c>
      <c r="B5" s="31" t="s">
        <v>2153</v>
      </c>
      <c r="L5" s="16" t="str">
        <f>CONCATENATE("Id: ",B5)</f>
        <v>Id: Stage</v>
      </c>
    </row>
    <row r="6" spans="1:18" ht="19.899999999999999" customHeight="1" x14ac:dyDescent="0.75">
      <c r="A6" s="14" t="s">
        <v>10</v>
      </c>
      <c r="B6" s="32" t="s">
        <v>2153</v>
      </c>
      <c r="L6" s="17" t="str">
        <f>CONCATENATE("Title: ##34#",B6,"##34#")</f>
        <v>Title: ##34#Stage##34#</v>
      </c>
    </row>
    <row r="7" spans="1:18" ht="19.899999999999999" customHeight="1" x14ac:dyDescent="0.75">
      <c r="A7" s="26" t="s">
        <v>2</v>
      </c>
      <c r="B7" s="63" t="s">
        <v>2153</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2119</v>
      </c>
      <c r="D9" s="11" t="s">
        <v>2119</v>
      </c>
      <c r="E9" s="11">
        <v>1</v>
      </c>
      <c r="F9" s="11">
        <v>1</v>
      </c>
      <c r="G9" t="s">
        <v>1465</v>
      </c>
      <c r="H9" s="12" t="s">
        <v>2129</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2110</v>
      </c>
      <c r="C10" s="11" t="s">
        <v>291</v>
      </c>
      <c r="D10" s="11" t="s">
        <v>1387</v>
      </c>
      <c r="E10" s="11">
        <v>1</v>
      </c>
      <c r="F10" s="11">
        <v>1</v>
      </c>
      <c r="G10" t="s">
        <v>1465</v>
      </c>
      <c r="H10" s="12" t="s">
        <v>2130</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2111</v>
      </c>
      <c r="C11" s="11" t="s">
        <v>298</v>
      </c>
      <c r="D11" s="11" t="s">
        <v>1388</v>
      </c>
      <c r="E11" s="11">
        <v>1</v>
      </c>
      <c r="F11" s="11">
        <v>1</v>
      </c>
      <c r="G11" t="s">
        <v>1465</v>
      </c>
      <c r="H11" s="12" t="s">
        <v>2131</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2112</v>
      </c>
      <c r="C12" s="11" t="s">
        <v>305</v>
      </c>
      <c r="D12" s="11" t="s">
        <v>1389</v>
      </c>
      <c r="E12" s="11">
        <v>1</v>
      </c>
      <c r="F12" s="11">
        <v>1</v>
      </c>
      <c r="G12" t="s">
        <v>1465</v>
      </c>
      <c r="H12" s="12" t="s">
        <v>2132</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2113</v>
      </c>
      <c r="C13" s="11" t="s">
        <v>1552</v>
      </c>
      <c r="D13" s="11" t="s">
        <v>1553</v>
      </c>
      <c r="E13" s="11">
        <v>1</v>
      </c>
      <c r="F13" s="11">
        <v>1</v>
      </c>
      <c r="G13" t="s">
        <v>1465</v>
      </c>
      <c r="H13" s="12" t="s">
        <v>2133</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2114</v>
      </c>
      <c r="C14" s="11" t="s">
        <v>2120</v>
      </c>
      <c r="D14" s="11" t="s">
        <v>2121</v>
      </c>
      <c r="E14" s="11">
        <v>1</v>
      </c>
      <c r="F14" s="11">
        <v>1</v>
      </c>
      <c r="G14" t="s">
        <v>1465</v>
      </c>
      <c r="H14" s="4" t="s">
        <v>2136</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2115</v>
      </c>
      <c r="C15" s="11" t="s">
        <v>2122</v>
      </c>
      <c r="D15" s="11" t="s">
        <v>2123</v>
      </c>
      <c r="E15" s="11">
        <v>1</v>
      </c>
      <c r="F15" s="11">
        <v>1</v>
      </c>
      <c r="G15" t="s">
        <v>1465</v>
      </c>
      <c r="H15" s="12" t="s">
        <v>2137</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2116</v>
      </c>
      <c r="C16" s="11" t="s">
        <v>2124</v>
      </c>
      <c r="D16" s="11" t="s">
        <v>2125</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2134</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2117</v>
      </c>
      <c r="C18" s="11" t="s">
        <v>2126</v>
      </c>
      <c r="D18" s="11" t="s">
        <v>2127</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2138</v>
      </c>
      <c r="C19" s="6" t="s">
        <v>2138</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2139</v>
      </c>
      <c r="C20" s="11" t="s">
        <v>1393</v>
      </c>
      <c r="D20" s="11" t="s">
        <v>2282</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2140</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2141</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2142</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2143</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2144</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2145</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2146</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2147</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2148</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2118</v>
      </c>
      <c r="C30" s="11" t="s">
        <v>2128</v>
      </c>
      <c r="D30" s="11" t="s">
        <v>1390</v>
      </c>
      <c r="E30" s="11">
        <v>1</v>
      </c>
      <c r="F30" s="11">
        <v>1</v>
      </c>
      <c r="G30" t="s">
        <v>1465</v>
      </c>
      <c r="H30" s="12" t="s">
        <v>2135</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2291</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2287</v>
      </c>
      <c r="D3" s="47" t="s">
        <v>1470</v>
      </c>
      <c r="E3" s="71" t="str">
        <f>$C$1&amp;B14</f>
        <v>http://hl7.eu/fhir/ig/idea4rc/StructureDefinition/Stage</v>
      </c>
    </row>
    <row r="4" spans="1:19" x14ac:dyDescent="0.75">
      <c r="B4" s="47" t="s">
        <v>16</v>
      </c>
      <c r="C4" s="28" t="s">
        <v>2288</v>
      </c>
      <c r="D4" s="47" t="s">
        <v>1471</v>
      </c>
      <c r="E4" s="150" t="str">
        <f>C1&amp;G4</f>
        <v>http://hl7.eu/fhir/ig/idea4rc/StructureDefinition/Bundle-eu-i4rc</v>
      </c>
      <c r="G4" s="151" t="s">
        <v>2403</v>
      </c>
    </row>
    <row r="5" spans="1:19" x14ac:dyDescent="0.75">
      <c r="B5" s="47" t="s">
        <v>10</v>
      </c>
      <c r="C5" s="7" t="s">
        <v>2289</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2289</v>
      </c>
      <c r="D8" s="47"/>
      <c r="E8" s="7"/>
      <c r="I8" s="12" t="s">
        <v>1288</v>
      </c>
      <c r="J8" s="12" t="s">
        <v>1289</v>
      </c>
      <c r="K8" s="12" t="s">
        <v>1290</v>
      </c>
      <c r="L8" s="12" t="s">
        <v>1291</v>
      </c>
      <c r="M8" s="11" t="s">
        <v>1292</v>
      </c>
      <c r="P8" s="34" t="s">
        <v>1327</v>
      </c>
      <c r="Q8" s="34">
        <v>6</v>
      </c>
    </row>
    <row r="9" spans="1:19" x14ac:dyDescent="0.75">
      <c r="B9" s="47" t="s">
        <v>1475</v>
      </c>
      <c r="C9" s="12" t="s">
        <v>2290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2280</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2277</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2278</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2279</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2404</v>
      </c>
      <c r="E20" s="12"/>
      <c r="F20" s="49" t="s">
        <v>1293</v>
      </c>
      <c r="G20" s="76" t="s">
        <v>2405</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2285</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2293</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2284</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2281</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2292</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2333</v>
      </c>
      <c r="E16" s="12"/>
      <c r="F16" s="49" t="s">
        <v>1293</v>
      </c>
      <c r="G16" s="76" t="s">
        <v>2335</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2333</v>
      </c>
      <c r="E17" s="12"/>
      <c r="F17" s="49" t="s">
        <v>1293</v>
      </c>
      <c r="G17" s="76" t="s">
        <v>2334</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2336</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2337</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2525</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2338</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2527</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2529</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2531</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2533</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2535</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2537</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2339</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2539</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2286</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100</vt:i4>
      </vt:variant>
    </vt:vector>
  </HeadingPairs>
  <TitlesOfParts>
    <vt:vector size="100"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2024-07-05T06:55:12Z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