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AB51B9AB-2982-4E90-8960-E7B8F3A68456}" xr6:coauthVersionLast="47" xr6:coauthVersionMax="47" xr10:uidLastSave="{00000000-0000-0000-0000-000000000000}"/>
  <bookViews>
    <workbookView xWindow="-90" yWindow="-90" windowWidth="19380" windowHeight="10260" tabRatio="819" activeTab="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Subject!$A$7:$O$41</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14" i="181" l="1"/>
  <c r="B315" i="181"/>
  <c r="B316" i="181"/>
  <c r="B317" i="181"/>
  <c r="B318" i="181"/>
  <c r="B319" i="181"/>
  <c r="B320" i="181"/>
  <c r="B321" i="181"/>
  <c r="B322" i="181"/>
  <c r="B102" i="181"/>
  <c r="B103" i="181"/>
  <c r="B104" i="181"/>
  <c r="B105" i="181"/>
  <c r="B106" i="181"/>
  <c r="B107" i="181"/>
  <c r="B108" i="181"/>
  <c r="B109" i="181"/>
  <c r="B110" i="181"/>
  <c r="B111" i="181"/>
  <c r="B112" i="181"/>
  <c r="B113" i="181"/>
  <c r="B114" i="181"/>
  <c r="B115" i="181"/>
  <c r="B116" i="181"/>
  <c r="B117" i="181"/>
  <c r="B118" i="181"/>
  <c r="B119" i="181"/>
  <c r="B120" i="181"/>
  <c r="B121" i="181"/>
  <c r="B122" i="181"/>
  <c r="B123" i="181"/>
  <c r="B124" i="181"/>
  <c r="B125" i="181"/>
  <c r="B126" i="181"/>
  <c r="B127" i="181"/>
  <c r="B12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80" i="181"/>
  <c r="B181" i="181"/>
  <c r="B182" i="181"/>
  <c r="B183" i="181"/>
  <c r="B184" i="181"/>
  <c r="B185" i="181"/>
  <c r="B186" i="181"/>
  <c r="B187" i="181"/>
  <c r="B188" i="181"/>
  <c r="B189" i="181"/>
  <c r="B190" i="181"/>
  <c r="B191" i="181"/>
  <c r="B192" i="181"/>
  <c r="B193" i="181"/>
  <c r="B194" i="181"/>
  <c r="B195" i="181"/>
  <c r="B196" i="181"/>
  <c r="B197" i="181"/>
  <c r="B198" i="181"/>
  <c r="B199" i="181"/>
  <c r="B200" i="181"/>
  <c r="B201" i="181"/>
  <c r="B202" i="181"/>
  <c r="B203" i="181"/>
  <c r="B204" i="181"/>
  <c r="B205" i="181"/>
  <c r="B206" i="181"/>
  <c r="B207" i="181"/>
  <c r="B208" i="181"/>
  <c r="B209" i="181"/>
  <c r="B210"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C181" i="171"/>
  <c r="C182" i="171"/>
  <c r="C183" i="171"/>
  <c r="C184" i="171"/>
  <c r="C185" i="171"/>
  <c r="C186"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122" i="171"/>
  <c r="C123" i="171"/>
  <c r="C124" i="171"/>
  <c r="C125" i="171"/>
  <c r="C126" i="171"/>
  <c r="C127"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64" i="171"/>
  <c r="C65" i="171"/>
  <c r="C66" i="171"/>
  <c r="C67" i="171"/>
  <c r="C68" i="171"/>
  <c r="C69"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9" i="171"/>
  <c r="C10" i="171"/>
  <c r="C11" i="171"/>
  <c r="C12" i="171"/>
  <c r="C13" i="171"/>
  <c r="C14"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N12" i="169"/>
  <c r="P12" i="169"/>
  <c r="R12" i="169"/>
  <c r="N13" i="169"/>
  <c r="P13" i="169"/>
  <c r="R13" i="169"/>
  <c r="N14" i="169"/>
  <c r="P14" i="169"/>
  <c r="R14" i="169"/>
  <c r="N16" i="169"/>
  <c r="P16" i="169"/>
  <c r="R16" i="169"/>
  <c r="N17" i="169"/>
  <c r="P17" i="169"/>
  <c r="R17" i="169"/>
  <c r="N18" i="169"/>
  <c r="P18" i="169"/>
  <c r="R18" i="169"/>
  <c r="N19" i="169"/>
  <c r="P19" i="169"/>
  <c r="R19" i="169"/>
  <c r="N20" i="169"/>
  <c r="P20" i="169"/>
  <c r="R20" i="169"/>
  <c r="N21" i="169"/>
  <c r="P21" i="169"/>
  <c r="R21" i="169"/>
  <c r="N22" i="169"/>
  <c r="P22" i="169"/>
  <c r="R22" i="169"/>
  <c r="N23" i="169"/>
  <c r="P23" i="169"/>
  <c r="R23" i="169"/>
  <c r="N24" i="169"/>
  <c r="P24" i="169"/>
  <c r="R24" i="169"/>
  <c r="N25" i="169"/>
  <c r="P25" i="169"/>
  <c r="R25" i="169"/>
  <c r="N26" i="169"/>
  <c r="P26" i="169"/>
  <c r="R26" i="169"/>
  <c r="N27" i="169"/>
  <c r="P27" i="169"/>
  <c r="R27" i="169"/>
  <c r="N28" i="169"/>
  <c r="P28" i="169"/>
  <c r="R28" i="169"/>
  <c r="N29" i="169"/>
  <c r="P29" i="169"/>
  <c r="R29" i="169"/>
  <c r="N30" i="169"/>
  <c r="P30" i="169"/>
  <c r="R30" i="169"/>
  <c r="N31" i="169"/>
  <c r="P31" i="169"/>
  <c r="R31" i="169"/>
  <c r="N32" i="169"/>
  <c r="P32" i="169"/>
  <c r="R32" i="169"/>
  <c r="N33" i="169"/>
  <c r="P33" i="169"/>
  <c r="R33" i="169"/>
  <c r="N34" i="169"/>
  <c r="P34" i="169"/>
  <c r="R34" i="169"/>
  <c r="N35" i="169"/>
  <c r="P35" i="169"/>
  <c r="R35" i="169"/>
  <c r="N36" i="169"/>
  <c r="P36" i="169"/>
  <c r="R36" i="169"/>
  <c r="N37" i="169"/>
  <c r="P37" i="169"/>
  <c r="R37" i="169"/>
  <c r="N38" i="169"/>
  <c r="P38" i="169"/>
  <c r="R38" i="169"/>
  <c r="N39" i="169"/>
  <c r="P39" i="169"/>
  <c r="R39" i="169"/>
  <c r="N40" i="169"/>
  <c r="P40" i="169"/>
  <c r="R40" i="169"/>
  <c r="N41" i="169"/>
  <c r="P41" i="169"/>
  <c r="R41" i="169"/>
  <c r="N42" i="169"/>
  <c r="P42" i="169"/>
  <c r="R42" i="169"/>
  <c r="N43" i="169"/>
  <c r="P43" i="169"/>
  <c r="R43" i="169"/>
  <c r="N44" i="169"/>
  <c r="P44" i="169"/>
  <c r="R44" i="169"/>
  <c r="N45" i="169"/>
  <c r="P45" i="169"/>
  <c r="R45" i="169"/>
  <c r="N46" i="169"/>
  <c r="P46" i="169"/>
  <c r="R46" i="169"/>
  <c r="N47" i="169"/>
  <c r="P47" i="169"/>
  <c r="R47" i="169"/>
  <c r="N48" i="169"/>
  <c r="P48" i="169"/>
  <c r="R48" i="169"/>
  <c r="N49" i="169"/>
  <c r="P49" i="169"/>
  <c r="R49" i="169"/>
  <c r="N50" i="169"/>
  <c r="P50" i="169"/>
  <c r="R50" i="169"/>
  <c r="N51" i="169"/>
  <c r="P51" i="169"/>
  <c r="R51" i="169"/>
  <c r="N52" i="169"/>
  <c r="P52" i="169"/>
  <c r="R52" i="169"/>
  <c r="N53" i="169"/>
  <c r="P53" i="169"/>
  <c r="R53" i="169"/>
  <c r="N54" i="169"/>
  <c r="P54" i="169"/>
  <c r="R54" i="169"/>
  <c r="N55" i="169"/>
  <c r="P55" i="169"/>
  <c r="R55" i="169"/>
  <c r="N56" i="169"/>
  <c r="P56" i="169"/>
  <c r="R56" i="169"/>
  <c r="N57" i="169"/>
  <c r="P57" i="169"/>
  <c r="R57" i="169"/>
  <c r="N58" i="169"/>
  <c r="P58" i="169"/>
  <c r="R58" i="169"/>
  <c r="N59" i="169"/>
  <c r="P59" i="169"/>
  <c r="R59" i="169"/>
  <c r="N9" i="169"/>
  <c r="P9" i="169"/>
  <c r="R9" i="169"/>
  <c r="N10" i="169"/>
  <c r="P10" i="169"/>
  <c r="R10" i="169"/>
  <c r="N11" i="169"/>
  <c r="P11" i="169"/>
  <c r="R11" i="169"/>
  <c r="B14" i="243"/>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80" i="181"/>
  <c r="B381" i="181"/>
  <c r="B382" i="181"/>
  <c r="B368" i="181"/>
  <c r="B369" i="181"/>
  <c r="B370" i="181"/>
  <c r="B354" i="181"/>
  <c r="B355" i="181"/>
  <c r="B356" i="181"/>
  <c r="Q16" i="182"/>
  <c r="R16" i="182"/>
  <c r="Q17" i="182"/>
  <c r="R17" i="182"/>
  <c r="Q18" i="182"/>
  <c r="R18" i="182"/>
  <c r="Q19" i="182"/>
  <c r="R19" i="182"/>
  <c r="Q20" i="182"/>
  <c r="R20" i="182"/>
  <c r="Q21" i="182"/>
  <c r="R21" i="182"/>
  <c r="Q22" i="182"/>
  <c r="R22" i="182"/>
  <c r="S22" i="182" a="1"/>
  <c r="S22" i="182" s="1"/>
  <c r="Q23" i="182"/>
  <c r="S23" i="182" s="1" a="1"/>
  <c r="S23" i="182" s="1"/>
  <c r="R23" i="182"/>
  <c r="Q24" i="182"/>
  <c r="S24" i="182" s="1" a="1"/>
  <c r="S24" i="182" s="1"/>
  <c r="R24" i="182"/>
  <c r="Q25" i="182"/>
  <c r="R25" i="182"/>
  <c r="Q26" i="182"/>
  <c r="R26" i="182"/>
  <c r="Q27" i="182"/>
  <c r="R27" i="182"/>
  <c r="Q28" i="182"/>
  <c r="R28" i="182"/>
  <c r="S28" i="182" a="1"/>
  <c r="S28" i="182" s="1"/>
  <c r="Q29" i="182"/>
  <c r="R29" i="182"/>
  <c r="Q30" i="182"/>
  <c r="S30" i="182" s="1" a="1"/>
  <c r="S30" i="182" s="1"/>
  <c r="R30" i="182"/>
  <c r="Q31" i="182"/>
  <c r="R31" i="182"/>
  <c r="Q32" i="182"/>
  <c r="R32" i="182"/>
  <c r="S32" i="182" a="1"/>
  <c r="S32" i="182" s="1"/>
  <c r="Q33" i="182"/>
  <c r="S33" i="182" s="1" a="1"/>
  <c r="S33" i="182" s="1"/>
  <c r="R33" i="182"/>
  <c r="Q34" i="182"/>
  <c r="S34" i="182" s="1" a="1"/>
  <c r="S34" i="182" s="1"/>
  <c r="R34" i="182"/>
  <c r="Q35" i="182"/>
  <c r="S35" i="182" s="1" a="1"/>
  <c r="S35" i="182" s="1"/>
  <c r="R35" i="182"/>
  <c r="Q36" i="182"/>
  <c r="S36" i="182" s="1" a="1"/>
  <c r="S36" i="182" s="1"/>
  <c r="R36" i="182"/>
  <c r="Q37" i="182"/>
  <c r="S37" i="182" s="1" a="1"/>
  <c r="S37" i="182" s="1"/>
  <c r="R37" i="182"/>
  <c r="Q38" i="182"/>
  <c r="S38" i="182" s="1" a="1"/>
  <c r="S38" i="182" s="1"/>
  <c r="R38" i="182"/>
  <c r="Q39" i="182"/>
  <c r="R39" i="182"/>
  <c r="Q40" i="182"/>
  <c r="R40" i="182"/>
  <c r="S40" i="182" s="1" a="1"/>
  <c r="S40" i="182" s="1"/>
  <c r="Q41" i="182"/>
  <c r="R41" i="182"/>
  <c r="Q42" i="182"/>
  <c r="R42" i="182"/>
  <c r="S42" i="182" a="1"/>
  <c r="S42" i="182" s="1"/>
  <c r="Q43" i="182"/>
  <c r="R43" i="182"/>
  <c r="Q44" i="182"/>
  <c r="R44" i="182"/>
  <c r="S44" i="182" a="1"/>
  <c r="S44" i="182" s="1"/>
  <c r="Q45" i="182"/>
  <c r="R45" i="182"/>
  <c r="Q46" i="182"/>
  <c r="S46" i="182" s="1" a="1"/>
  <c r="S46" i="182" s="1"/>
  <c r="R46" i="182"/>
  <c r="Q47" i="182"/>
  <c r="R47" i="182"/>
  <c r="Q48" i="182"/>
  <c r="R48" i="182"/>
  <c r="S48" i="182" a="1"/>
  <c r="S48" i="182" s="1"/>
  <c r="Q49" i="182"/>
  <c r="S49" i="182" s="1" a="1"/>
  <c r="S49" i="182" s="1"/>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R55" i="182"/>
  <c r="Q56" i="182"/>
  <c r="S56" i="182" s="1" a="1"/>
  <c r="S56" i="182" s="1"/>
  <c r="R56" i="182"/>
  <c r="Q57" i="182"/>
  <c r="R57" i="182"/>
  <c r="Q58" i="182"/>
  <c r="R58" i="182"/>
  <c r="S58" i="182" a="1"/>
  <c r="S58" i="182" s="1"/>
  <c r="Q59" i="182"/>
  <c r="R59" i="182"/>
  <c r="Q60" i="182"/>
  <c r="R60" i="182"/>
  <c r="S60" i="182" a="1"/>
  <c r="S60" i="182" s="1"/>
  <c r="Q61" i="182"/>
  <c r="R61" i="182"/>
  <c r="Q62" i="182"/>
  <c r="S62" i="182" s="1" a="1"/>
  <c r="S62" i="182" s="1"/>
  <c r="R62" i="182"/>
  <c r="Q63" i="182"/>
  <c r="R63" i="182"/>
  <c r="Q64" i="182"/>
  <c r="R64" i="182"/>
  <c r="S64" i="182" a="1"/>
  <c r="S64" i="182" s="1"/>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R71" i="182"/>
  <c r="Q72" i="182"/>
  <c r="R72" i="182"/>
  <c r="S72" i="182" s="1" a="1"/>
  <c r="S72" i="182" s="1"/>
  <c r="Q73" i="182"/>
  <c r="R73" i="182"/>
  <c r="Q74" i="182"/>
  <c r="R74" i="182"/>
  <c r="S74" i="182" a="1"/>
  <c r="S74" i="182" s="1"/>
  <c r="Q75" i="182"/>
  <c r="R75" i="182"/>
  <c r="Q76" i="182"/>
  <c r="R76" i="182"/>
  <c r="S76" i="182" a="1"/>
  <c r="S76" i="182" s="1"/>
  <c r="Q77" i="182"/>
  <c r="R77" i="182"/>
  <c r="Q78" i="182"/>
  <c r="S78" i="182" s="1" a="1"/>
  <c r="S78" i="182" s="1"/>
  <c r="R78" i="182"/>
  <c r="Q79" i="182"/>
  <c r="R79" i="182"/>
  <c r="Q80" i="182"/>
  <c r="R80" i="182"/>
  <c r="S80" i="182" a="1"/>
  <c r="S80" i="182" s="1"/>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R87" i="182"/>
  <c r="Q88" i="182"/>
  <c r="S88" i="182" s="1" a="1"/>
  <c r="S88" i="182" s="1"/>
  <c r="R88" i="182"/>
  <c r="Q89" i="182"/>
  <c r="R89" i="182"/>
  <c r="Q90" i="182"/>
  <c r="R90" i="182"/>
  <c r="S90" i="182" a="1"/>
  <c r="S90" i="182" s="1"/>
  <c r="Q91" i="182"/>
  <c r="R91" i="182"/>
  <c r="Q92" i="182"/>
  <c r="R92" i="182"/>
  <c r="S92" i="182" a="1"/>
  <c r="S92" i="182" s="1"/>
  <c r="Q93" i="182"/>
  <c r="R93" i="182"/>
  <c r="Q94" i="182"/>
  <c r="S94" i="182" s="1" a="1"/>
  <c r="S94" i="182" s="1"/>
  <c r="R94" i="182"/>
  <c r="Q95" i="182"/>
  <c r="R95" i="182"/>
  <c r="Q96" i="182"/>
  <c r="R96" i="182"/>
  <c r="S96" i="182" a="1"/>
  <c r="S96" i="182" s="1"/>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R102" i="182"/>
  <c r="S102" i="182" s="1" a="1"/>
  <c r="S102" i="182" s="1"/>
  <c r="Q103" i="182"/>
  <c r="R103" i="182"/>
  <c r="Q104" i="182"/>
  <c r="R104" i="182"/>
  <c r="S104" i="182" s="1" a="1"/>
  <c r="S104" i="182" s="1"/>
  <c r="Q105" i="182"/>
  <c r="R105" i="182"/>
  <c r="Q106" i="182"/>
  <c r="R106" i="182"/>
  <c r="S106" i="182" a="1"/>
  <c r="S106" i="182" s="1"/>
  <c r="Q107" i="182"/>
  <c r="R107" i="182"/>
  <c r="Q108" i="182"/>
  <c r="R108" i="182"/>
  <c r="S108" i="182" a="1"/>
  <c r="S108" i="182" s="1"/>
  <c r="Q109" i="182"/>
  <c r="R109" i="182"/>
  <c r="Q110" i="182"/>
  <c r="S110" i="182" s="1" a="1"/>
  <c r="S110" i="182" s="1"/>
  <c r="R110" i="182"/>
  <c r="Q111" i="182"/>
  <c r="S111" i="182" s="1" a="1"/>
  <c r="S111" i="182" s="1"/>
  <c r="R111" i="182"/>
  <c r="Q112" i="182"/>
  <c r="R112" i="182"/>
  <c r="S112" i="182" a="1"/>
  <c r="S112" i="182" s="1"/>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R119" i="182"/>
  <c r="Q120" i="182"/>
  <c r="R120" i="182"/>
  <c r="S120" i="182" s="1" a="1"/>
  <c r="S120" i="182" s="1"/>
  <c r="Q121" i="182"/>
  <c r="R121" i="182"/>
  <c r="Q122" i="182"/>
  <c r="R122" i="182"/>
  <c r="S122" i="182" a="1"/>
  <c r="S122" i="182" s="1"/>
  <c r="Q123" i="182"/>
  <c r="R123" i="182"/>
  <c r="Q124" i="182"/>
  <c r="R124" i="182"/>
  <c r="S124" i="182" a="1"/>
  <c r="S124" i="182" s="1"/>
  <c r="Q125" i="182"/>
  <c r="R125" i="182"/>
  <c r="Q126" i="182"/>
  <c r="S126" i="182" s="1" a="1"/>
  <c r="S126" i="182" s="1"/>
  <c r="R126" i="182"/>
  <c r="Q127" i="182"/>
  <c r="S127" i="182" s="1" a="1"/>
  <c r="S127" i="182" s="1"/>
  <c r="R127" i="182"/>
  <c r="Q128" i="182"/>
  <c r="R128" i="182"/>
  <c r="S128" i="182" a="1"/>
  <c r="S128" i="182" s="1"/>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R135" i="182"/>
  <c r="Q136" i="182"/>
  <c r="R136" i="182"/>
  <c r="S136" i="182" s="1" a="1"/>
  <c r="S136" i="182" s="1"/>
  <c r="Q137" i="182"/>
  <c r="R137" i="182"/>
  <c r="Q138" i="182"/>
  <c r="R138" i="182"/>
  <c r="S138" i="182" a="1"/>
  <c r="S138" i="182" s="1"/>
  <c r="Q139" i="182"/>
  <c r="R139" i="182"/>
  <c r="Q140" i="182"/>
  <c r="R140" i="182"/>
  <c r="S140" i="182" a="1"/>
  <c r="S140" i="182" s="1"/>
  <c r="Q141" i="182"/>
  <c r="R141" i="182"/>
  <c r="Q142" i="182"/>
  <c r="S142" i="182" s="1" a="1"/>
  <c r="S142" i="182" s="1"/>
  <c r="R142" i="182"/>
  <c r="Q143" i="182"/>
  <c r="S143" i="182" s="1" a="1"/>
  <c r="S143" i="182" s="1"/>
  <c r="R143" i="182"/>
  <c r="Q144" i="182"/>
  <c r="R144" i="182"/>
  <c r="S144" i="182" a="1"/>
  <c r="S144" i="182" s="1"/>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R151" i="182"/>
  <c r="Q152" i="182"/>
  <c r="R152" i="182"/>
  <c r="S152" i="182" s="1" a="1"/>
  <c r="S152" i="182" s="1"/>
  <c r="Q153" i="182"/>
  <c r="R153" i="182"/>
  <c r="Q154" i="182"/>
  <c r="R154" i="182"/>
  <c r="S154" i="182" a="1"/>
  <c r="S154" i="182" s="1"/>
  <c r="Q155" i="182"/>
  <c r="R155" i="182"/>
  <c r="Q156" i="182"/>
  <c r="R156" i="182"/>
  <c r="S156" i="182" a="1"/>
  <c r="S156" i="182" s="1"/>
  <c r="Q157" i="182"/>
  <c r="R157" i="182"/>
  <c r="Q158" i="182"/>
  <c r="S158" i="182" s="1" a="1"/>
  <c r="S158" i="182" s="1"/>
  <c r="R158" i="182"/>
  <c r="Q159" i="182"/>
  <c r="S159" i="182" s="1" a="1"/>
  <c r="S159" i="182" s="1"/>
  <c r="R159" i="182"/>
  <c r="K16" i="182"/>
  <c r="L16" i="182"/>
  <c r="M16" i="182"/>
  <c r="N16" i="182"/>
  <c r="Q31" i="180"/>
  <c r="S31" i="180" s="1" a="1"/>
  <c r="S31" i="180" s="1"/>
  <c r="R31" i="180"/>
  <c r="Q32" i="180"/>
  <c r="S32" i="180" s="1" a="1"/>
  <c r="S32" i="180" s="1"/>
  <c r="R32" i="180"/>
  <c r="Q33" i="180"/>
  <c r="R33" i="180"/>
  <c r="Q34" i="180"/>
  <c r="R34" i="180"/>
  <c r="Q35" i="180"/>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R16" i="180"/>
  <c r="Q17" i="180"/>
  <c r="R17" i="180"/>
  <c r="S17" i="180" s="1" a="1"/>
  <c r="S17" i="180" s="1"/>
  <c r="Q18" i="180"/>
  <c r="S18" i="180" s="1" a="1"/>
  <c r="S18" i="180" s="1"/>
  <c r="R18" i="180"/>
  <c r="Q19" i="180"/>
  <c r="R19" i="180"/>
  <c r="S19" i="180" s="1" a="1"/>
  <c r="S19" i="180" s="1"/>
  <c r="Q20" i="180"/>
  <c r="S20" i="180" s="1" a="1"/>
  <c r="S20" i="180" s="1"/>
  <c r="R20" i="180"/>
  <c r="Q21" i="180"/>
  <c r="R21" i="180"/>
  <c r="Q22" i="180"/>
  <c r="R22" i="180"/>
  <c r="Q23" i="180"/>
  <c r="R23" i="180"/>
  <c r="S23" i="180" s="1" a="1"/>
  <c r="S23" i="180" s="1"/>
  <c r="Q24" i="180"/>
  <c r="S24" i="180" s="1" a="1"/>
  <c r="S24" i="180" s="1"/>
  <c r="R24" i="180"/>
  <c r="Q25" i="180"/>
  <c r="R25" i="180"/>
  <c r="S25" i="180" s="1" a="1"/>
  <c r="S25" i="180" s="1"/>
  <c r="Q26" i="180"/>
  <c r="S26" i="180" s="1" a="1"/>
  <c r="S26" i="180" s="1"/>
  <c r="R26" i="180"/>
  <c r="Q27" i="180"/>
  <c r="R27" i="180"/>
  <c r="Q28" i="180"/>
  <c r="R28" i="180"/>
  <c r="Q29" i="180"/>
  <c r="R29" i="180"/>
  <c r="S29" i="180" s="1" a="1"/>
  <c r="S29" i="180" s="1"/>
  <c r="Q30" i="180"/>
  <c r="S30" i="180" s="1" a="1"/>
  <c r="S30" i="180" s="1"/>
  <c r="R30" i="180"/>
  <c r="L12" i="169"/>
  <c r="L13" i="169"/>
  <c r="L14" i="169"/>
  <c r="L15" i="169"/>
  <c r="R15" i="169" s="1"/>
  <c r="C187" i="171" s="1"/>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L45" i="169"/>
  <c r="L46" i="169"/>
  <c r="L47" i="169"/>
  <c r="L48" i="169"/>
  <c r="L49" i="169"/>
  <c r="L50" i="169"/>
  <c r="L51" i="169"/>
  <c r="L52" i="169"/>
  <c r="L53" i="169"/>
  <c r="L54" i="169"/>
  <c r="L55" i="169"/>
  <c r="L56" i="169"/>
  <c r="L57" i="169"/>
  <c r="L58" i="169"/>
  <c r="L59" i="169"/>
  <c r="L9" i="169"/>
  <c r="L10" i="169"/>
  <c r="L11" i="169"/>
  <c r="B186" i="275"/>
  <c r="B131"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B221" i="275" s="1"/>
  <c r="R151" i="274"/>
  <c r="Q152" i="274"/>
  <c r="R152" i="274"/>
  <c r="S152" i="274" a="1"/>
  <c r="S152" i="274" s="1"/>
  <c r="B222" i="275" s="1"/>
  <c r="Q153" i="274"/>
  <c r="S153" i="274" s="1" a="1"/>
  <c r="S153" i="274" s="1"/>
  <c r="B223" i="275" s="1"/>
  <c r="R153" i="274"/>
  <c r="Q154" i="274"/>
  <c r="R154" i="274"/>
  <c r="S154" i="274" a="1"/>
  <c r="S154" i="274" s="1"/>
  <c r="B224" i="275" s="1"/>
  <c r="Q155" i="274"/>
  <c r="S155" i="274" s="1" a="1"/>
  <c r="S155" i="274" s="1"/>
  <c r="B225" i="275" s="1"/>
  <c r="R155" i="274"/>
  <c r="Q156" i="274"/>
  <c r="R156" i="274"/>
  <c r="S156" i="274" a="1"/>
  <c r="S156" i="274" s="1"/>
  <c r="B226" i="275" s="1"/>
  <c r="Q157" i="274"/>
  <c r="S157" i="274" s="1" a="1"/>
  <c r="S157" i="274" s="1"/>
  <c r="B227" i="275" s="1"/>
  <c r="R157" i="274"/>
  <c r="Q158" i="274"/>
  <c r="R158" i="274"/>
  <c r="S158" i="274" a="1"/>
  <c r="S158" i="274" s="1"/>
  <c r="Q159" i="274"/>
  <c r="S159" i="274" s="1" a="1"/>
  <c r="S159" i="274" s="1"/>
  <c r="R159" i="274"/>
  <c r="Q160" i="274"/>
  <c r="R160" i="274"/>
  <c r="S160" i="274" a="1"/>
  <c r="S160" i="274" s="1"/>
  <c r="Q161" i="274"/>
  <c r="S161" i="274" s="1" a="1"/>
  <c r="S161" i="274" s="1"/>
  <c r="R161" i="274"/>
  <c r="Q162" i="274"/>
  <c r="R162" i="274"/>
  <c r="S162" i="274" a="1"/>
  <c r="S162" i="274" s="1"/>
  <c r="Q163" i="274"/>
  <c r="S163" i="274" s="1" a="1"/>
  <c r="S163" i="274" s="1"/>
  <c r="R163" i="274"/>
  <c r="Q164" i="274"/>
  <c r="R164" i="274"/>
  <c r="S164" i="274" a="1"/>
  <c r="S164" i="274" s="1"/>
  <c r="Q165" i="274"/>
  <c r="S165" i="274" s="1" a="1"/>
  <c r="S165" i="274" s="1"/>
  <c r="R165" i="274"/>
  <c r="Q166" i="274"/>
  <c r="R166" i="274"/>
  <c r="S166" i="274" a="1"/>
  <c r="S166" i="274" s="1"/>
  <c r="Q167" i="274"/>
  <c r="S167" i="274" s="1" a="1"/>
  <c r="S167" i="274" s="1"/>
  <c r="R167" i="274"/>
  <c r="Q168" i="274"/>
  <c r="R168" i="274"/>
  <c r="S168" i="274" a="1"/>
  <c r="S168" i="274" s="1"/>
  <c r="Q169" i="274"/>
  <c r="S169" i="274" s="1" a="1"/>
  <c r="S169" i="274" s="1"/>
  <c r="R169" i="274"/>
  <c r="Q170" i="274"/>
  <c r="R170" i="274"/>
  <c r="S170" i="274" a="1"/>
  <c r="S170" i="274" s="1"/>
  <c r="Q171" i="274"/>
  <c r="S171" i="274" s="1" a="1"/>
  <c r="S171" i="274" s="1"/>
  <c r="R171" i="274"/>
  <c r="Q131" i="274"/>
  <c r="S131" i="274" s="1" a="1"/>
  <c r="S131" i="274" s="1"/>
  <c r="B201" i="275" s="1"/>
  <c r="R131" i="274"/>
  <c r="Q132" i="274"/>
  <c r="S132" i="274" s="1" a="1"/>
  <c r="S132" i="274" s="1"/>
  <c r="B202" i="275" s="1"/>
  <c r="R132" i="274"/>
  <c r="Q133" i="274"/>
  <c r="S133" i="274" s="1" a="1"/>
  <c r="S133" i="274" s="1"/>
  <c r="B203" i="275" s="1"/>
  <c r="R133" i="274"/>
  <c r="Q134" i="274"/>
  <c r="S134" i="274" s="1" a="1"/>
  <c r="S134" i="274" s="1"/>
  <c r="B204" i="275" s="1"/>
  <c r="R134" i="274"/>
  <c r="Q135" i="274"/>
  <c r="S135" i="274" s="1" a="1"/>
  <c r="S135" i="274" s="1"/>
  <c r="B205" i="275" s="1"/>
  <c r="R135" i="274"/>
  <c r="Q136" i="274"/>
  <c r="S136" i="274" s="1" a="1"/>
  <c r="S136" i="274" s="1"/>
  <c r="B206" i="275" s="1"/>
  <c r="R136" i="274"/>
  <c r="Q137" i="274"/>
  <c r="S137" i="274" s="1" a="1"/>
  <c r="S137" i="274" s="1"/>
  <c r="B207" i="275" s="1"/>
  <c r="R137" i="274"/>
  <c r="Q138" i="274"/>
  <c r="S138" i="274" s="1" a="1"/>
  <c r="S138" i="274" s="1"/>
  <c r="B208" i="275" s="1"/>
  <c r="R138" i="274"/>
  <c r="Q139" i="274"/>
  <c r="S139" i="274" s="1" a="1"/>
  <c r="S139" i="274" s="1"/>
  <c r="B209" i="275" s="1"/>
  <c r="R139" i="274"/>
  <c r="Q140" i="274"/>
  <c r="S140" i="274" s="1" a="1"/>
  <c r="S140" i="274" s="1"/>
  <c r="B210" i="275" s="1"/>
  <c r="R140" i="274"/>
  <c r="Q141" i="274"/>
  <c r="S141" i="274" s="1" a="1"/>
  <c r="S141" i="274" s="1"/>
  <c r="B211" i="275" s="1"/>
  <c r="R141" i="274"/>
  <c r="Q142" i="274"/>
  <c r="S142" i="274" s="1" a="1"/>
  <c r="S142" i="274" s="1"/>
  <c r="B212" i="275" s="1"/>
  <c r="R142" i="274"/>
  <c r="Q143" i="274"/>
  <c r="S143" i="274" s="1" a="1"/>
  <c r="S143" i="274" s="1"/>
  <c r="B213" i="275" s="1"/>
  <c r="R143" i="274"/>
  <c r="Q144" i="274"/>
  <c r="S144" i="274" s="1" a="1"/>
  <c r="S144" i="274" s="1"/>
  <c r="B214" i="275" s="1"/>
  <c r="R144" i="274"/>
  <c r="Q145" i="274"/>
  <c r="S145" i="274" s="1" a="1"/>
  <c r="S145" i="274" s="1"/>
  <c r="B215" i="275" s="1"/>
  <c r="R145" i="274"/>
  <c r="Q146" i="274"/>
  <c r="S146" i="274" s="1" a="1"/>
  <c r="S146" i="274" s="1"/>
  <c r="B216" i="275" s="1"/>
  <c r="R146" i="274"/>
  <c r="Q147" i="274"/>
  <c r="S147" i="274" s="1" a="1"/>
  <c r="S147" i="274" s="1"/>
  <c r="B217" i="275" s="1"/>
  <c r="R147" i="274"/>
  <c r="Q148" i="274"/>
  <c r="S148" i="274" s="1" a="1"/>
  <c r="S148" i="274" s="1"/>
  <c r="B218" i="275" s="1"/>
  <c r="R148" i="274"/>
  <c r="Q149" i="274"/>
  <c r="S149" i="274" s="1" a="1"/>
  <c r="S149" i="274" s="1"/>
  <c r="B219" i="275" s="1"/>
  <c r="R149" i="274"/>
  <c r="Q150" i="274"/>
  <c r="S150" i="274" s="1" a="1"/>
  <c r="S150" i="274" s="1"/>
  <c r="B220" i="275" s="1"/>
  <c r="R150" i="274"/>
  <c r="Q16" i="274"/>
  <c r="S16" i="274" s="1" a="1"/>
  <c r="S16" i="274" s="1"/>
  <c r="B86" i="275" s="1"/>
  <c r="R16" i="274"/>
  <c r="Q17" i="274"/>
  <c r="R17" i="274"/>
  <c r="S17" i="274" s="1" a="1"/>
  <c r="S17" i="274" s="1"/>
  <c r="B87" i="275" s="1"/>
  <c r="Q18" i="274"/>
  <c r="S18" i="274" s="1" a="1"/>
  <c r="S18" i="274" s="1"/>
  <c r="B88" i="275" s="1"/>
  <c r="R18" i="274"/>
  <c r="Q19" i="274"/>
  <c r="R19" i="274"/>
  <c r="S19" i="274" s="1" a="1"/>
  <c r="S19" i="274" s="1"/>
  <c r="B89" i="275" s="1"/>
  <c r="Q20" i="274"/>
  <c r="S20" i="274" s="1" a="1"/>
  <c r="S20" i="274" s="1"/>
  <c r="B90" i="275" s="1"/>
  <c r="R20" i="274"/>
  <c r="Q21" i="274"/>
  <c r="R21" i="274"/>
  <c r="S21" i="274" s="1" a="1"/>
  <c r="S21" i="274" s="1"/>
  <c r="B91" i="275" s="1"/>
  <c r="Q22" i="274"/>
  <c r="S22" i="274" s="1" a="1"/>
  <c r="S22" i="274" s="1"/>
  <c r="B92" i="275" s="1"/>
  <c r="R22" i="274"/>
  <c r="Q23" i="274"/>
  <c r="S23" i="274" s="1" a="1"/>
  <c r="S23" i="274" s="1"/>
  <c r="B93" i="275" s="1"/>
  <c r="R23" i="274"/>
  <c r="Q24" i="274"/>
  <c r="S24" i="274" s="1" a="1"/>
  <c r="S24" i="274" s="1"/>
  <c r="B94" i="275" s="1"/>
  <c r="R24" i="274"/>
  <c r="Q25" i="274"/>
  <c r="S25" i="274" s="1" a="1"/>
  <c r="S25" i="274" s="1"/>
  <c r="B95" i="275" s="1"/>
  <c r="R25" i="274"/>
  <c r="Q26" i="274"/>
  <c r="S26" i="274" s="1" a="1"/>
  <c r="S26" i="274" s="1"/>
  <c r="B96" i="275" s="1"/>
  <c r="R26" i="274"/>
  <c r="Q27" i="274"/>
  <c r="S27" i="274" s="1" a="1"/>
  <c r="S27" i="274" s="1"/>
  <c r="B97" i="275" s="1"/>
  <c r="R27" i="274"/>
  <c r="Q28" i="274"/>
  <c r="S28" i="274" s="1" a="1"/>
  <c r="S28" i="274" s="1"/>
  <c r="B98" i="275" s="1"/>
  <c r="R28" i="274"/>
  <c r="Q29" i="274"/>
  <c r="S29" i="274" s="1" a="1"/>
  <c r="S29" i="274" s="1"/>
  <c r="B99" i="275" s="1"/>
  <c r="R29" i="274"/>
  <c r="Q30" i="274"/>
  <c r="S30" i="274" s="1" a="1"/>
  <c r="S30" i="274" s="1"/>
  <c r="B100" i="275" s="1"/>
  <c r="R30" i="274"/>
  <c r="Q31" i="274"/>
  <c r="S31" i="274" s="1" a="1"/>
  <c r="S31" i="274" s="1"/>
  <c r="B101" i="275" s="1"/>
  <c r="R31" i="274"/>
  <c r="Q32" i="274"/>
  <c r="S32" i="274" s="1" a="1"/>
  <c r="S32" i="274" s="1"/>
  <c r="B102" i="275" s="1"/>
  <c r="R32" i="274"/>
  <c r="Q33" i="274"/>
  <c r="S33" i="274" s="1" a="1"/>
  <c r="S33" i="274" s="1"/>
  <c r="B103" i="275" s="1"/>
  <c r="R33" i="274"/>
  <c r="Q34" i="274"/>
  <c r="S34" i="274" s="1" a="1"/>
  <c r="S34" i="274" s="1"/>
  <c r="B104" i="275" s="1"/>
  <c r="R34" i="274"/>
  <c r="Q35" i="274"/>
  <c r="S35" i="274" s="1" a="1"/>
  <c r="S35" i="274" s="1"/>
  <c r="B105" i="275" s="1"/>
  <c r="R35" i="274"/>
  <c r="Q36" i="274"/>
  <c r="S36" i="274" s="1" a="1"/>
  <c r="S36" i="274" s="1"/>
  <c r="B106" i="275" s="1"/>
  <c r="R36" i="274"/>
  <c r="Q37" i="274"/>
  <c r="S37" i="274" s="1" a="1"/>
  <c r="S37" i="274" s="1"/>
  <c r="B107" i="275" s="1"/>
  <c r="R37" i="274"/>
  <c r="Q38" i="274"/>
  <c r="S38" i="274" s="1" a="1"/>
  <c r="S38" i="274" s="1"/>
  <c r="B108" i="275" s="1"/>
  <c r="R38" i="274"/>
  <c r="Q39" i="274"/>
  <c r="S39" i="274" s="1" a="1"/>
  <c r="S39" i="274" s="1"/>
  <c r="B109" i="275" s="1"/>
  <c r="R39" i="274"/>
  <c r="Q40" i="274"/>
  <c r="S40" i="274" s="1" a="1"/>
  <c r="S40" i="274" s="1"/>
  <c r="B110" i="275" s="1"/>
  <c r="R40" i="274"/>
  <c r="Q41" i="274"/>
  <c r="S41" i="274" s="1" a="1"/>
  <c r="S41" i="274" s="1"/>
  <c r="B111" i="275" s="1"/>
  <c r="R41" i="274"/>
  <c r="Q42" i="274"/>
  <c r="S42" i="274" s="1" a="1"/>
  <c r="S42" i="274" s="1"/>
  <c r="B112" i="275" s="1"/>
  <c r="R42" i="274"/>
  <c r="Q43" i="274"/>
  <c r="S43" i="274" s="1" a="1"/>
  <c r="S43" i="274" s="1"/>
  <c r="B113" i="275" s="1"/>
  <c r="R43" i="274"/>
  <c r="Q44" i="274"/>
  <c r="S44" i="274" s="1" a="1"/>
  <c r="S44" i="274" s="1"/>
  <c r="B114" i="275" s="1"/>
  <c r="R44" i="274"/>
  <c r="Q45" i="274"/>
  <c r="S45" i="274" s="1" a="1"/>
  <c r="S45" i="274" s="1"/>
  <c r="B115" i="275" s="1"/>
  <c r="R45" i="274"/>
  <c r="Q46" i="274"/>
  <c r="S46" i="274" s="1" a="1"/>
  <c r="S46" i="274" s="1"/>
  <c r="B116" i="275" s="1"/>
  <c r="R46" i="274"/>
  <c r="Q47" i="274"/>
  <c r="S47" i="274" s="1" a="1"/>
  <c r="S47" i="274" s="1"/>
  <c r="B117" i="275" s="1"/>
  <c r="R47" i="274"/>
  <c r="Q48" i="274"/>
  <c r="S48" i="274" s="1" a="1"/>
  <c r="S48" i="274" s="1"/>
  <c r="B118" i="275" s="1"/>
  <c r="R48" i="274"/>
  <c r="Q49" i="274"/>
  <c r="S49" i="274" s="1" a="1"/>
  <c r="S49" i="274" s="1"/>
  <c r="B119" i="275" s="1"/>
  <c r="R49" i="274"/>
  <c r="Q50" i="274"/>
  <c r="S50" i="274" s="1" a="1"/>
  <c r="S50" i="274" s="1"/>
  <c r="B120" i="275" s="1"/>
  <c r="R50" i="274"/>
  <c r="Q51" i="274"/>
  <c r="S51" i="274" s="1" a="1"/>
  <c r="S51" i="274" s="1"/>
  <c r="B121" i="275" s="1"/>
  <c r="R51" i="274"/>
  <c r="Q52" i="274"/>
  <c r="S52" i="274" s="1" a="1"/>
  <c r="S52" i="274" s="1"/>
  <c r="B122" i="275" s="1"/>
  <c r="R52" i="274"/>
  <c r="Q53" i="274"/>
  <c r="S53" i="274" s="1" a="1"/>
  <c r="S53" i="274" s="1"/>
  <c r="B123" i="275" s="1"/>
  <c r="R53" i="274"/>
  <c r="Q54" i="274"/>
  <c r="S54" i="274" s="1" a="1"/>
  <c r="S54" i="274" s="1"/>
  <c r="B124" i="275" s="1"/>
  <c r="R54" i="274"/>
  <c r="Q55" i="274"/>
  <c r="S55" i="274" s="1" a="1"/>
  <c r="S55" i="274" s="1"/>
  <c r="B125" i="275" s="1"/>
  <c r="R55" i="274"/>
  <c r="Q56" i="274"/>
  <c r="S56" i="274" s="1" a="1"/>
  <c r="S56" i="274" s="1"/>
  <c r="B126" i="275" s="1"/>
  <c r="R56" i="274"/>
  <c r="Q57" i="274"/>
  <c r="S57" i="274" s="1" a="1"/>
  <c r="S57" i="274" s="1"/>
  <c r="B127" i="275" s="1"/>
  <c r="R57" i="274"/>
  <c r="Q58" i="274"/>
  <c r="S58" i="274" s="1" a="1"/>
  <c r="S58" i="274" s="1"/>
  <c r="B128" i="275" s="1"/>
  <c r="R58" i="274"/>
  <c r="Q59" i="274"/>
  <c r="S59" i="274" s="1" a="1"/>
  <c r="S59" i="274" s="1"/>
  <c r="B129" i="275" s="1"/>
  <c r="R59" i="274"/>
  <c r="Q60" i="274"/>
  <c r="S60" i="274" s="1" a="1"/>
  <c r="S60" i="274" s="1"/>
  <c r="B130" i="275" s="1"/>
  <c r="R60" i="274"/>
  <c r="Q61" i="274"/>
  <c r="S61" i="274" s="1" a="1"/>
  <c r="S61" i="274" s="1"/>
  <c r="R61" i="274"/>
  <c r="Q62" i="274"/>
  <c r="S62" i="274" s="1" a="1"/>
  <c r="S62" i="274" s="1"/>
  <c r="B132" i="275" s="1"/>
  <c r="R62" i="274"/>
  <c r="Q63" i="274"/>
  <c r="S63" i="274" s="1" a="1"/>
  <c r="S63" i="274" s="1"/>
  <c r="B133" i="275" s="1"/>
  <c r="R63" i="274"/>
  <c r="Q64" i="274"/>
  <c r="S64" i="274" s="1" a="1"/>
  <c r="S64" i="274" s="1"/>
  <c r="B134" i="275" s="1"/>
  <c r="R64" i="274"/>
  <c r="Q65" i="274"/>
  <c r="S65" i="274" s="1" a="1"/>
  <c r="S65" i="274" s="1"/>
  <c r="B135" i="275" s="1"/>
  <c r="R65" i="274"/>
  <c r="Q66" i="274"/>
  <c r="S66" i="274" s="1" a="1"/>
  <c r="S66" i="274" s="1"/>
  <c r="B136" i="275" s="1"/>
  <c r="R66" i="274"/>
  <c r="Q67" i="274"/>
  <c r="S67" i="274" s="1" a="1"/>
  <c r="S67" i="274" s="1"/>
  <c r="B137" i="275" s="1"/>
  <c r="R67" i="274"/>
  <c r="Q68" i="274"/>
  <c r="S68" i="274" s="1" a="1"/>
  <c r="S68" i="274" s="1"/>
  <c r="B138" i="275" s="1"/>
  <c r="R68" i="274"/>
  <c r="Q69" i="274"/>
  <c r="S69" i="274" s="1" a="1"/>
  <c r="S69" i="274" s="1"/>
  <c r="B139" i="275" s="1"/>
  <c r="R69" i="274"/>
  <c r="Q70" i="274"/>
  <c r="S70" i="274" s="1" a="1"/>
  <c r="S70" i="274" s="1"/>
  <c r="B140" i="275" s="1"/>
  <c r="R70" i="274"/>
  <c r="Q71" i="274"/>
  <c r="S71" i="274" s="1" a="1"/>
  <c r="S71" i="274" s="1"/>
  <c r="B141" i="275" s="1"/>
  <c r="R71" i="274"/>
  <c r="Q72" i="274"/>
  <c r="S72" i="274" s="1" a="1"/>
  <c r="S72" i="274" s="1"/>
  <c r="B142" i="275" s="1"/>
  <c r="R72" i="274"/>
  <c r="Q73" i="274"/>
  <c r="S73" i="274" s="1" a="1"/>
  <c r="S73" i="274" s="1"/>
  <c r="B143" i="275" s="1"/>
  <c r="R73" i="274"/>
  <c r="Q74" i="274"/>
  <c r="S74" i="274" s="1" a="1"/>
  <c r="S74" i="274" s="1"/>
  <c r="B144" i="275" s="1"/>
  <c r="R74" i="274"/>
  <c r="Q75" i="274"/>
  <c r="S75" i="274" s="1" a="1"/>
  <c r="S75" i="274" s="1"/>
  <c r="B145" i="275" s="1"/>
  <c r="R75" i="274"/>
  <c r="Q76" i="274"/>
  <c r="S76" i="274" s="1" a="1"/>
  <c r="S76" i="274" s="1"/>
  <c r="B146" i="275" s="1"/>
  <c r="R76" i="274"/>
  <c r="Q77" i="274"/>
  <c r="S77" i="274" s="1" a="1"/>
  <c r="S77" i="274" s="1"/>
  <c r="B147" i="275" s="1"/>
  <c r="R77" i="274"/>
  <c r="Q78" i="274"/>
  <c r="S78" i="274" s="1" a="1"/>
  <c r="S78" i="274" s="1"/>
  <c r="B148" i="275" s="1"/>
  <c r="R78" i="274"/>
  <c r="Q79" i="274"/>
  <c r="S79" i="274" s="1" a="1"/>
  <c r="S79" i="274" s="1"/>
  <c r="B149" i="275" s="1"/>
  <c r="R79" i="274"/>
  <c r="Q80" i="274"/>
  <c r="S80" i="274" s="1" a="1"/>
  <c r="S80" i="274" s="1"/>
  <c r="B150" i="275" s="1"/>
  <c r="R80" i="274"/>
  <c r="Q81" i="274"/>
  <c r="S81" i="274" s="1" a="1"/>
  <c r="S81" i="274" s="1"/>
  <c r="B151" i="275" s="1"/>
  <c r="R81" i="274"/>
  <c r="Q82" i="274"/>
  <c r="S82" i="274" s="1" a="1"/>
  <c r="S82" i="274" s="1"/>
  <c r="B152" i="275" s="1"/>
  <c r="R82" i="274"/>
  <c r="Q83" i="274"/>
  <c r="S83" i="274" s="1" a="1"/>
  <c r="S83" i="274" s="1"/>
  <c r="B153" i="275" s="1"/>
  <c r="R83" i="274"/>
  <c r="Q84" i="274"/>
  <c r="S84" i="274" s="1" a="1"/>
  <c r="S84" i="274" s="1"/>
  <c r="B154" i="275" s="1"/>
  <c r="R84" i="274"/>
  <c r="Q85" i="274"/>
  <c r="S85" i="274" s="1" a="1"/>
  <c r="S85" i="274" s="1"/>
  <c r="B155" i="275" s="1"/>
  <c r="R85" i="274"/>
  <c r="Q86" i="274"/>
  <c r="S86" i="274" s="1" a="1"/>
  <c r="S86" i="274" s="1"/>
  <c r="B156" i="275" s="1"/>
  <c r="R86" i="274"/>
  <c r="Q87" i="274"/>
  <c r="S87" i="274" s="1" a="1"/>
  <c r="S87" i="274" s="1"/>
  <c r="B157" i="275" s="1"/>
  <c r="R87" i="274"/>
  <c r="Q88" i="274"/>
  <c r="S88" i="274" s="1" a="1"/>
  <c r="S88" i="274" s="1"/>
  <c r="B158" i="275" s="1"/>
  <c r="R88" i="274"/>
  <c r="Q89" i="274"/>
  <c r="S89" i="274" s="1" a="1"/>
  <c r="S89" i="274" s="1"/>
  <c r="B159" i="275" s="1"/>
  <c r="R89" i="274"/>
  <c r="Q90" i="274"/>
  <c r="S90" i="274" s="1" a="1"/>
  <c r="S90" i="274" s="1"/>
  <c r="B160" i="275" s="1"/>
  <c r="R90" i="274"/>
  <c r="Q91" i="274"/>
  <c r="S91" i="274" s="1" a="1"/>
  <c r="S91" i="274" s="1"/>
  <c r="B161" i="275" s="1"/>
  <c r="R91" i="274"/>
  <c r="Q92" i="274"/>
  <c r="S92" i="274" s="1" a="1"/>
  <c r="S92" i="274" s="1"/>
  <c r="B162" i="275" s="1"/>
  <c r="R92" i="274"/>
  <c r="Q93" i="274"/>
  <c r="S93" i="274" s="1" a="1"/>
  <c r="S93" i="274" s="1"/>
  <c r="B163" i="275" s="1"/>
  <c r="R93" i="274"/>
  <c r="Q94" i="274"/>
  <c r="S94" i="274" s="1" a="1"/>
  <c r="S94" i="274" s="1"/>
  <c r="B164" i="275" s="1"/>
  <c r="R94" i="274"/>
  <c r="Q95" i="274"/>
  <c r="S95" i="274" s="1" a="1"/>
  <c r="S95" i="274" s="1"/>
  <c r="B165" i="275" s="1"/>
  <c r="R95" i="274"/>
  <c r="Q96" i="274"/>
  <c r="S96" i="274" s="1" a="1"/>
  <c r="S96" i="274" s="1"/>
  <c r="B166" i="275" s="1"/>
  <c r="R96" i="274"/>
  <c r="Q97" i="274"/>
  <c r="S97" i="274" s="1" a="1"/>
  <c r="S97" i="274" s="1"/>
  <c r="B167" i="275" s="1"/>
  <c r="R97" i="274"/>
  <c r="Q98" i="274"/>
  <c r="S98" i="274" s="1" a="1"/>
  <c r="S98" i="274" s="1"/>
  <c r="B168" i="275" s="1"/>
  <c r="R98" i="274"/>
  <c r="Q99" i="274"/>
  <c r="S99" i="274" s="1" a="1"/>
  <c r="S99" i="274" s="1"/>
  <c r="B169" i="275" s="1"/>
  <c r="R99" i="274"/>
  <c r="Q100" i="274"/>
  <c r="S100" i="274" s="1" a="1"/>
  <c r="S100" i="274" s="1"/>
  <c r="B170" i="275" s="1"/>
  <c r="R100" i="274"/>
  <c r="Q101" i="274"/>
  <c r="S101" i="274" s="1" a="1"/>
  <c r="S101" i="274" s="1"/>
  <c r="B171" i="275" s="1"/>
  <c r="R101" i="274"/>
  <c r="Q102" i="274"/>
  <c r="S102" i="274" s="1" a="1"/>
  <c r="S102" i="274" s="1"/>
  <c r="B172" i="275" s="1"/>
  <c r="R102" i="274"/>
  <c r="Q103" i="274"/>
  <c r="S103" i="274" s="1" a="1"/>
  <c r="S103" i="274" s="1"/>
  <c r="B173" i="275" s="1"/>
  <c r="R103" i="274"/>
  <c r="Q104" i="274"/>
  <c r="S104" i="274" s="1" a="1"/>
  <c r="S104" i="274" s="1"/>
  <c r="B174" i="275" s="1"/>
  <c r="R104" i="274"/>
  <c r="Q105" i="274"/>
  <c r="S105" i="274" s="1" a="1"/>
  <c r="S105" i="274" s="1"/>
  <c r="B175" i="275" s="1"/>
  <c r="R105" i="274"/>
  <c r="Q106" i="274"/>
  <c r="S106" i="274" s="1" a="1"/>
  <c r="S106" i="274" s="1"/>
  <c r="B176" i="275" s="1"/>
  <c r="R106" i="274"/>
  <c r="Q107" i="274"/>
  <c r="S107" i="274" s="1" a="1"/>
  <c r="S107" i="274" s="1"/>
  <c r="B177" i="275" s="1"/>
  <c r="R107" i="274"/>
  <c r="Q108" i="274"/>
  <c r="S108" i="274" s="1" a="1"/>
  <c r="S108" i="274" s="1"/>
  <c r="B178" i="275" s="1"/>
  <c r="R108" i="274"/>
  <c r="Q109" i="274"/>
  <c r="S109" i="274" s="1" a="1"/>
  <c r="S109" i="274" s="1"/>
  <c r="B179" i="275" s="1"/>
  <c r="R109" i="274"/>
  <c r="Q110" i="274"/>
  <c r="S110" i="274" s="1" a="1"/>
  <c r="S110" i="274" s="1"/>
  <c r="B180" i="275" s="1"/>
  <c r="R110" i="274"/>
  <c r="Q111" i="274"/>
  <c r="S111" i="274" s="1" a="1"/>
  <c r="S111" i="274" s="1"/>
  <c r="B181" i="275" s="1"/>
  <c r="R111" i="274"/>
  <c r="Q112" i="274"/>
  <c r="S112" i="274" s="1" a="1"/>
  <c r="S112" i="274" s="1"/>
  <c r="B182" i="275" s="1"/>
  <c r="R112" i="274"/>
  <c r="Q113" i="274"/>
  <c r="S113" i="274" s="1" a="1"/>
  <c r="S113" i="274" s="1"/>
  <c r="B183" i="275" s="1"/>
  <c r="R113" i="274"/>
  <c r="Q114" i="274"/>
  <c r="S114" i="274" s="1" a="1"/>
  <c r="S114" i="274" s="1"/>
  <c r="B184" i="275" s="1"/>
  <c r="R114" i="274"/>
  <c r="Q115" i="274"/>
  <c r="S115" i="274" s="1" a="1"/>
  <c r="S115" i="274" s="1"/>
  <c r="B185" i="275" s="1"/>
  <c r="R115" i="274"/>
  <c r="Q116" i="274"/>
  <c r="S116" i="274" s="1" a="1"/>
  <c r="S116" i="274" s="1"/>
  <c r="R116" i="274"/>
  <c r="Q117" i="274"/>
  <c r="S117" i="274" s="1" a="1"/>
  <c r="S117" i="274" s="1"/>
  <c r="B187" i="275" s="1"/>
  <c r="R117" i="274"/>
  <c r="Q118" i="274"/>
  <c r="S118" i="274" s="1" a="1"/>
  <c r="S118" i="274" s="1"/>
  <c r="B188" i="275" s="1"/>
  <c r="R118" i="274"/>
  <c r="Q119" i="274"/>
  <c r="S119" i="274" s="1" a="1"/>
  <c r="S119" i="274" s="1"/>
  <c r="B189" i="275" s="1"/>
  <c r="R119" i="274"/>
  <c r="Q120" i="274"/>
  <c r="S120" i="274" s="1" a="1"/>
  <c r="S120" i="274" s="1"/>
  <c r="B190" i="275" s="1"/>
  <c r="R120" i="274"/>
  <c r="Q121" i="274"/>
  <c r="S121" i="274" s="1" a="1"/>
  <c r="S121" i="274" s="1"/>
  <c r="B191" i="275" s="1"/>
  <c r="R121" i="274"/>
  <c r="Q122" i="274"/>
  <c r="S122" i="274" s="1" a="1"/>
  <c r="S122" i="274" s="1"/>
  <c r="B192" i="275" s="1"/>
  <c r="R122" i="274"/>
  <c r="Q123" i="274"/>
  <c r="S123" i="274" s="1" a="1"/>
  <c r="S123" i="274" s="1"/>
  <c r="B193" i="275" s="1"/>
  <c r="R123" i="274"/>
  <c r="Q124" i="274"/>
  <c r="S124" i="274" s="1" a="1"/>
  <c r="S124" i="274" s="1"/>
  <c r="B194" i="275" s="1"/>
  <c r="R124" i="274"/>
  <c r="Q125" i="274"/>
  <c r="S125" i="274" s="1" a="1"/>
  <c r="S125" i="274" s="1"/>
  <c r="B195" i="275" s="1"/>
  <c r="R125" i="274"/>
  <c r="Q126" i="274"/>
  <c r="S126" i="274" s="1" a="1"/>
  <c r="S126" i="274" s="1"/>
  <c r="B196" i="275" s="1"/>
  <c r="R126" i="274"/>
  <c r="Q127" i="274"/>
  <c r="S127" i="274" s="1" a="1"/>
  <c r="S127" i="274" s="1"/>
  <c r="B197" i="275" s="1"/>
  <c r="R127" i="274"/>
  <c r="Q128" i="274"/>
  <c r="S128" i="274" s="1" a="1"/>
  <c r="S128" i="274" s="1"/>
  <c r="B198" i="275" s="1"/>
  <c r="R128" i="274"/>
  <c r="Q129" i="274"/>
  <c r="S129" i="274" s="1" a="1"/>
  <c r="S129" i="274" s="1"/>
  <c r="B199" i="275" s="1"/>
  <c r="R129" i="274"/>
  <c r="Q130" i="274"/>
  <c r="S130" i="274" s="1" a="1"/>
  <c r="S130" i="274" s="1"/>
  <c r="B200" i="275"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Q45" i="255"/>
  <c r="S45" i="255" s="1" a="1"/>
  <c r="S45" i="255" s="1"/>
  <c r="B269" i="200" s="1"/>
  <c r="R45" i="255"/>
  <c r="Q46" i="255"/>
  <c r="S46" i="255" s="1" a="1"/>
  <c r="S46" i="255" s="1"/>
  <c r="B270" i="200" s="1"/>
  <c r="R46" i="255"/>
  <c r="Q47" i="255"/>
  <c r="S47" i="255" s="1" a="1"/>
  <c r="S47" i="255" s="1"/>
  <c r="B271" i="200" s="1"/>
  <c r="R47" i="255"/>
  <c r="Q48" i="255"/>
  <c r="R48" i="255"/>
  <c r="Q49" i="255"/>
  <c r="S49" i="255" s="1" a="1"/>
  <c r="S49" i="255" s="1"/>
  <c r="B273" i="200" s="1"/>
  <c r="R49" i="255"/>
  <c r="Q50" i="255"/>
  <c r="S50" i="255" s="1" a="1"/>
  <c r="S50" i="255" s="1"/>
  <c r="B274" i="200" s="1"/>
  <c r="R50" i="255"/>
  <c r="Q51" i="255"/>
  <c r="S51" i="255" s="1" a="1"/>
  <c r="S51" i="255" s="1"/>
  <c r="B275" i="200" s="1"/>
  <c r="R51" i="255"/>
  <c r="Q52" i="255"/>
  <c r="S52" i="255" s="1" a="1"/>
  <c r="S52" i="255" s="1"/>
  <c r="B276" i="200" s="1"/>
  <c r="R52" i="255"/>
  <c r="Q53" i="255"/>
  <c r="S53" i="255" s="1" a="1"/>
  <c r="S53" i="255" s="1"/>
  <c r="B277" i="200" s="1"/>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S61" i="255" s="1" a="1"/>
  <c r="S61" i="255" s="1"/>
  <c r="B285" i="200" s="1"/>
  <c r="R61" i="255"/>
  <c r="Q62" i="255"/>
  <c r="S62" i="255" s="1" a="1"/>
  <c r="S62" i="255" s="1"/>
  <c r="B286" i="200" s="1"/>
  <c r="R62" i="255"/>
  <c r="Q63" i="255"/>
  <c r="S63" i="255" s="1" a="1"/>
  <c r="S63" i="255" s="1"/>
  <c r="B287" i="200" s="1"/>
  <c r="R63" i="255"/>
  <c r="Q64" i="255"/>
  <c r="R64" i="255"/>
  <c r="Q65" i="255"/>
  <c r="S65" i="255" s="1" a="1"/>
  <c r="S65" i="255" s="1"/>
  <c r="B289" i="200" s="1"/>
  <c r="R65" i="255"/>
  <c r="Q66" i="255"/>
  <c r="S66" i="255" s="1" a="1"/>
  <c r="S66" i="255" s="1"/>
  <c r="B290" i="200" s="1"/>
  <c r="R66" i="255"/>
  <c r="Q67" i="255"/>
  <c r="S67" i="255" s="1" a="1"/>
  <c r="S67" i="255" s="1"/>
  <c r="B291" i="200" s="1"/>
  <c r="R67" i="255"/>
  <c r="Q68" i="255"/>
  <c r="R68" i="255"/>
  <c r="Q69" i="255"/>
  <c r="S69" i="255" s="1" a="1"/>
  <c r="S69" i="255" s="1"/>
  <c r="B293" i="200" s="1"/>
  <c r="R69" i="255"/>
  <c r="Q70" i="255"/>
  <c r="S70" i="255" s="1" a="1"/>
  <c r="S70" i="255" s="1"/>
  <c r="B294" i="200" s="1"/>
  <c r="R70" i="255"/>
  <c r="Q71" i="255"/>
  <c r="S71" i="255" s="1" a="1"/>
  <c r="S71" i="255" s="1"/>
  <c r="B295" i="200" s="1"/>
  <c r="R71" i="255"/>
  <c r="Q72" i="255"/>
  <c r="R72" i="255"/>
  <c r="Q73" i="255"/>
  <c r="S73" i="255" s="1" a="1"/>
  <c r="S73" i="255" s="1"/>
  <c r="B297" i="200" s="1"/>
  <c r="R73" i="255"/>
  <c r="Q74" i="255"/>
  <c r="S74" i="255" s="1" a="1"/>
  <c r="S74" i="255" s="1"/>
  <c r="B298" i="200" s="1"/>
  <c r="R74" i="255"/>
  <c r="Q75" i="255"/>
  <c r="S75" i="255" s="1" a="1"/>
  <c r="S75" i="255" s="1"/>
  <c r="B299" i="200" s="1"/>
  <c r="R75" i="255"/>
  <c r="Q76" i="255"/>
  <c r="R76" i="255"/>
  <c r="Q77" i="255"/>
  <c r="S77" i="255" s="1" a="1"/>
  <c r="S77" i="255" s="1"/>
  <c r="B301" i="200" s="1"/>
  <c r="R77" i="255"/>
  <c r="Q78" i="255"/>
  <c r="S78" i="255" s="1" a="1"/>
  <c r="S78" i="255" s="1"/>
  <c r="B302" i="200" s="1"/>
  <c r="R78" i="255"/>
  <c r="Q79" i="255"/>
  <c r="S79" i="255" s="1" a="1"/>
  <c r="S79" i="255" s="1"/>
  <c r="B303" i="200" s="1"/>
  <c r="R79" i="255"/>
  <c r="Q80" i="255"/>
  <c r="R80" i="255"/>
  <c r="Q81" i="255"/>
  <c r="S81" i="255" s="1" a="1"/>
  <c r="S81" i="255" s="1"/>
  <c r="B305" i="200" s="1"/>
  <c r="R81" i="255"/>
  <c r="Q82" i="255"/>
  <c r="S82" i="255" s="1" a="1"/>
  <c r="S82" i="255" s="1"/>
  <c r="B306" i="200" s="1"/>
  <c r="R82" i="255"/>
  <c r="Q83" i="255"/>
  <c r="S83" i="255" s="1" a="1"/>
  <c r="S83" i="255" s="1"/>
  <c r="B307" i="200" s="1"/>
  <c r="R83" i="255"/>
  <c r="Q84" i="255"/>
  <c r="R84" i="255"/>
  <c r="Q85" i="255"/>
  <c r="S85" i="255" s="1" a="1"/>
  <c r="S85" i="255" s="1"/>
  <c r="B309" i="200" s="1"/>
  <c r="R85" i="255"/>
  <c r="Q86" i="255"/>
  <c r="S86" i="255" s="1" a="1"/>
  <c r="S86" i="255" s="1"/>
  <c r="B310" i="200" s="1"/>
  <c r="R86" i="255"/>
  <c r="Q87" i="255"/>
  <c r="S87" i="255" s="1" a="1"/>
  <c r="S87" i="255" s="1"/>
  <c r="B311" i="200" s="1"/>
  <c r="R87" i="255"/>
  <c r="Q88" i="255"/>
  <c r="R88" i="255"/>
  <c r="Q89" i="255"/>
  <c r="S89" i="255" s="1" a="1"/>
  <c r="S89" i="255" s="1"/>
  <c r="B313" i="200" s="1"/>
  <c r="R89" i="255"/>
  <c r="Q90" i="255"/>
  <c r="R90" i="255"/>
  <c r="Q91" i="255"/>
  <c r="S91" i="255" s="1" a="1"/>
  <c r="S91" i="255" s="1"/>
  <c r="B315" i="200" s="1"/>
  <c r="R91" i="255"/>
  <c r="Q92" i="255"/>
  <c r="R92" i="255"/>
  <c r="Q93" i="255"/>
  <c r="S93" i="255" s="1" a="1"/>
  <c r="S93" i="255" s="1"/>
  <c r="B317" i="200" s="1"/>
  <c r="R93" i="255"/>
  <c r="Q94" i="255"/>
  <c r="S94" i="255" s="1" a="1"/>
  <c r="S94" i="255" s="1"/>
  <c r="B318" i="200" s="1"/>
  <c r="R94" i="255"/>
  <c r="Q95" i="255"/>
  <c r="S95" i="255" s="1" a="1"/>
  <c r="S95" i="255" s="1"/>
  <c r="B319" i="200" s="1"/>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R100" i="255"/>
  <c r="Q101" i="255"/>
  <c r="S101" i="255" s="1" a="1"/>
  <c r="S101" i="255" s="1"/>
  <c r="B325" i="200" s="1"/>
  <c r="R101" i="255"/>
  <c r="Q102" i="255"/>
  <c r="S102" i="255" s="1" a="1"/>
  <c r="S102" i="255" s="1"/>
  <c r="B326" i="200" s="1"/>
  <c r="R102" i="255"/>
  <c r="Q103" i="255"/>
  <c r="S103" i="255" s="1" a="1"/>
  <c r="S103" i="255" s="1"/>
  <c r="B327" i="200" s="1"/>
  <c r="R103" i="255"/>
  <c r="Q104" i="255"/>
  <c r="R104" i="255"/>
  <c r="Q105" i="255"/>
  <c r="S105" i="255" s="1" a="1"/>
  <c r="S105" i="255" s="1"/>
  <c r="B329" i="200" s="1"/>
  <c r="R105" i="255"/>
  <c r="Q106" i="255"/>
  <c r="R106" i="255"/>
  <c r="Q107" i="255"/>
  <c r="S107" i="255" s="1" a="1"/>
  <c r="S107" i="255" s="1"/>
  <c r="B331" i="200" s="1"/>
  <c r="R107" i="255"/>
  <c r="Q108" i="255"/>
  <c r="R108" i="255"/>
  <c r="Q109" i="255"/>
  <c r="S109" i="255" s="1" a="1"/>
  <c r="S109" i="255" s="1"/>
  <c r="B333" i="200" s="1"/>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S114" i="255" s="1" a="1"/>
  <c r="S114" i="255" s="1"/>
  <c r="B338" i="200" s="1"/>
  <c r="R114" i="255"/>
  <c r="Q115" i="255"/>
  <c r="S115" i="255" s="1" a="1"/>
  <c r="S115" i="255" s="1"/>
  <c r="B339" i="200" s="1"/>
  <c r="R115" i="255"/>
  <c r="Q116" i="255"/>
  <c r="R116" i="255"/>
  <c r="Q117" i="255"/>
  <c r="S117" i="255" s="1" a="1"/>
  <c r="S117" i="255" s="1"/>
  <c r="B341" i="200" s="1"/>
  <c r="R117" i="255"/>
  <c r="Q118" i="255"/>
  <c r="S118" i="255" s="1" a="1"/>
  <c r="S118" i="255" s="1"/>
  <c r="B342" i="200" s="1"/>
  <c r="R118" i="255"/>
  <c r="Q119" i="255"/>
  <c r="S119" i="255" s="1" a="1"/>
  <c r="S119" i="255" s="1"/>
  <c r="B343" i="200" s="1"/>
  <c r="R119" i="255"/>
  <c r="Q120" i="255"/>
  <c r="R120" i="255"/>
  <c r="Q121" i="255"/>
  <c r="S121" i="255" s="1" a="1"/>
  <c r="S121" i="255" s="1"/>
  <c r="B345" i="200" s="1"/>
  <c r="R121" i="255"/>
  <c r="Q122" i="255"/>
  <c r="R122" i="255"/>
  <c r="Q123" i="255"/>
  <c r="S123" i="255" s="1" a="1"/>
  <c r="S123" i="255" s="1"/>
  <c r="B347" i="200" s="1"/>
  <c r="R123" i="255"/>
  <c r="Q124" i="255"/>
  <c r="R124" i="255"/>
  <c r="Q125" i="255"/>
  <c r="S125" i="255" s="1" a="1"/>
  <c r="S125" i="255" s="1"/>
  <c r="B349" i="200" s="1"/>
  <c r="R125" i="255"/>
  <c r="Q126" i="255"/>
  <c r="S126" i="255" s="1" a="1"/>
  <c r="S126" i="255" s="1"/>
  <c r="B350" i="200" s="1"/>
  <c r="R126" i="255"/>
  <c r="Q127" i="255"/>
  <c r="S127" i="255" s="1" a="1"/>
  <c r="S127" i="255" s="1"/>
  <c r="B351" i="200" s="1"/>
  <c r="R127" i="255"/>
  <c r="Q128" i="255"/>
  <c r="S128" i="255" s="1" a="1"/>
  <c r="S128" i="255" s="1"/>
  <c r="B352" i="200" s="1"/>
  <c r="R128" i="255"/>
  <c r="Q129" i="255"/>
  <c r="S129" i="255" s="1" a="1"/>
  <c r="S129" i="255" s="1"/>
  <c r="B353" i="200" s="1"/>
  <c r="R129" i="255"/>
  <c r="Q130" i="255"/>
  <c r="S130" i="255" s="1" a="1"/>
  <c r="S130" i="255" s="1"/>
  <c r="B354" i="200" s="1"/>
  <c r="R130" i="255"/>
  <c r="Q131" i="255"/>
  <c r="S131" i="255" s="1" a="1"/>
  <c r="S131" i="255" s="1"/>
  <c r="B355" i="200" s="1"/>
  <c r="R131" i="255"/>
  <c r="Q132" i="255"/>
  <c r="R132" i="255"/>
  <c r="Q133" i="255"/>
  <c r="S133" i="255" s="1" a="1"/>
  <c r="S133" i="255" s="1"/>
  <c r="B357" i="200" s="1"/>
  <c r="R133" i="255"/>
  <c r="Q134" i="255"/>
  <c r="S134" i="255" s="1" a="1"/>
  <c r="S134" i="255" s="1"/>
  <c r="B358" i="200" s="1"/>
  <c r="R134" i="255"/>
  <c r="Q135" i="255"/>
  <c r="S135" i="255" s="1" a="1"/>
  <c r="S135" i="255" s="1"/>
  <c r="B359" i="200" s="1"/>
  <c r="R135" i="255"/>
  <c r="Q136" i="255"/>
  <c r="R136" i="255"/>
  <c r="Q137" i="255"/>
  <c r="S137" i="255" s="1" a="1"/>
  <c r="S137" i="255" s="1"/>
  <c r="B361" i="200" s="1"/>
  <c r="R137" i="255"/>
  <c r="Q138" i="255"/>
  <c r="R138" i="255"/>
  <c r="Q139" i="255"/>
  <c r="S139" i="255" s="1" a="1"/>
  <c r="S139" i="255" s="1"/>
  <c r="B363" i="200" s="1"/>
  <c r="R139" i="255"/>
  <c r="Q140" i="255"/>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S145" i="255" s="1" a="1"/>
  <c r="S145" i="255" s="1"/>
  <c r="B369" i="200" s="1"/>
  <c r="R145" i="255"/>
  <c r="Q146" i="255"/>
  <c r="S146" i="255" s="1" a="1"/>
  <c r="S146" i="255" s="1"/>
  <c r="B370" i="200" s="1"/>
  <c r="R146" i="255"/>
  <c r="Q147" i="255"/>
  <c r="S147" i="255" s="1" a="1"/>
  <c r="S147" i="255" s="1"/>
  <c r="B371" i="200" s="1"/>
  <c r="R147" i="255"/>
  <c r="Q148" i="255"/>
  <c r="R148" i="255"/>
  <c r="Q149" i="255"/>
  <c r="S149" i="255" s="1" a="1"/>
  <c r="S149" i="255" s="1"/>
  <c r="B373" i="200" s="1"/>
  <c r="R149" i="255"/>
  <c r="Q150" i="255"/>
  <c r="S150" i="255" s="1" a="1"/>
  <c r="S150" i="255" s="1"/>
  <c r="B374" i="200"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B260" i="200" s="1"/>
  <c r="R36" i="255"/>
  <c r="Q37" i="255"/>
  <c r="S37" i="255" s="1" a="1"/>
  <c r="S37" i="255" s="1"/>
  <c r="B261" i="200" s="1"/>
  <c r="R37" i="255"/>
  <c r="Q38" i="255"/>
  <c r="R38" i="255"/>
  <c r="Q39" i="255"/>
  <c r="S39" i="255" s="1" a="1"/>
  <c r="S39" i="255" s="1"/>
  <c r="B263" i="200" s="1"/>
  <c r="R39" i="255"/>
  <c r="Q40" i="255"/>
  <c r="S40" i="255" s="1" a="1"/>
  <c r="S40" i="255" s="1"/>
  <c r="B264" i="200" s="1"/>
  <c r="R40" i="255"/>
  <c r="Q41" i="255"/>
  <c r="S41" i="255" s="1" a="1"/>
  <c r="S41" i="255" s="1"/>
  <c r="B265" i="200" s="1"/>
  <c r="R41" i="255"/>
  <c r="Q42" i="255"/>
  <c r="S42" i="255" s="1" a="1"/>
  <c r="S42" i="255" s="1"/>
  <c r="B266" i="200" s="1"/>
  <c r="R42" i="255"/>
  <c r="Q43" i="255"/>
  <c r="S43" i="255" s="1" a="1"/>
  <c r="S43" i="255" s="1"/>
  <c r="B267" i="200" s="1"/>
  <c r="R43" i="255"/>
  <c r="Q44" i="255"/>
  <c r="S44" i="255" s="1" a="1"/>
  <c r="S44" i="255" s="1"/>
  <c r="B268" i="200" s="1"/>
  <c r="R44"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S23" i="255" s="1" a="1"/>
  <c r="S23" i="255" s="1"/>
  <c r="B247" i="200" s="1"/>
  <c r="R23" i="255"/>
  <c r="Q24" i="255"/>
  <c r="S24" i="255" s="1" a="1"/>
  <c r="S24" i="255" s="1"/>
  <c r="B248" i="200" s="1"/>
  <c r="R24" i="255"/>
  <c r="Q25" i="255"/>
  <c r="S25" i="255" s="1" a="1"/>
  <c r="S25" i="255" s="1"/>
  <c r="B249" i="200" s="1"/>
  <c r="R25" i="255"/>
  <c r="Q26" i="255"/>
  <c r="R26" i="255"/>
  <c r="Q27" i="255"/>
  <c r="S27" i="255" s="1" a="1"/>
  <c r="S27" i="255" s="1"/>
  <c r="B251" i="200" s="1"/>
  <c r="R27" i="255"/>
  <c r="Q28" i="255"/>
  <c r="S28" i="255" s="1" a="1"/>
  <c r="S28" i="255" s="1"/>
  <c r="B252" i="200" s="1"/>
  <c r="R28" i="255"/>
  <c r="Q29" i="255"/>
  <c r="S29" i="255" s="1" a="1"/>
  <c r="S29" i="255" s="1"/>
  <c r="B253" i="200" s="1"/>
  <c r="R29" i="255"/>
  <c r="Q30" i="255"/>
  <c r="S30" i="255" s="1" a="1"/>
  <c r="S30" i="255" s="1"/>
  <c r="B254" i="200" s="1"/>
  <c r="R30" i="255"/>
  <c r="Q31" i="255"/>
  <c r="S31" i="255" s="1" a="1"/>
  <c r="S31" i="255" s="1"/>
  <c r="B255" i="200" s="1"/>
  <c r="R31" i="255"/>
  <c r="Q32" i="255"/>
  <c r="R32" i="255"/>
  <c r="Q33" i="255"/>
  <c r="S33" i="255" s="1" a="1"/>
  <c r="S33" i="255" s="1"/>
  <c r="B257" i="200" s="1"/>
  <c r="R33" i="255"/>
  <c r="Q34" i="255"/>
  <c r="S34" i="255" s="1" a="1"/>
  <c r="S34" i="255" s="1"/>
  <c r="B258" i="200" s="1"/>
  <c r="R34" i="255"/>
  <c r="Q35" i="255"/>
  <c r="S35" i="255" s="1" a="1"/>
  <c r="S35" i="255" s="1"/>
  <c r="B259" i="200"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5" i="209"/>
  <c r="P15" i="209"/>
  <c r="R14" i="209"/>
  <c r="P14" i="209"/>
  <c r="R13" i="209"/>
  <c r="P13" i="209"/>
  <c r="R12" i="209"/>
  <c r="P12" i="209"/>
  <c r="R11" i="209"/>
  <c r="P11"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B332" i="181" s="1"/>
  <c r="Q34" i="185"/>
  <c r="R34" i="185"/>
  <c r="S34" i="185" a="1"/>
  <c r="S34" i="185" s="1"/>
  <c r="B333" i="181" s="1"/>
  <c r="Q35" i="185"/>
  <c r="R35" i="185"/>
  <c r="S35" i="185" a="1"/>
  <c r="S35" i="185" s="1"/>
  <c r="B334" i="181" s="1"/>
  <c r="Q36" i="185"/>
  <c r="R36" i="185"/>
  <c r="S36" i="185" a="1"/>
  <c r="S36" i="185" s="1"/>
  <c r="B335" i="181" s="1"/>
  <c r="Q37" i="185"/>
  <c r="R37" i="185"/>
  <c r="Q38" i="185"/>
  <c r="R38" i="185"/>
  <c r="Q39" i="185"/>
  <c r="R39" i="185"/>
  <c r="S39" i="185" a="1"/>
  <c r="S39" i="185" s="1"/>
  <c r="B338" i="181" s="1"/>
  <c r="Q40" i="185"/>
  <c r="R40" i="185"/>
  <c r="S40" i="185" a="1"/>
  <c r="S40" i="185" s="1"/>
  <c r="B339" i="181" s="1"/>
  <c r="Q41" i="185"/>
  <c r="R41" i="185"/>
  <c r="S41" i="185" a="1"/>
  <c r="S41" i="185" s="1"/>
  <c r="B340" i="181" s="1"/>
  <c r="Q42" i="185"/>
  <c r="R42" i="185"/>
  <c r="S42" i="185" a="1"/>
  <c r="S42" i="185" s="1"/>
  <c r="B341" i="181" s="1"/>
  <c r="Q43" i="185"/>
  <c r="R43" i="185"/>
  <c r="S43" i="185" a="1"/>
  <c r="S43" i="185" s="1"/>
  <c r="B342" i="181" s="1"/>
  <c r="Q44" i="185"/>
  <c r="R44" i="185"/>
  <c r="S44" i="185" a="1"/>
  <c r="S44" i="185" s="1"/>
  <c r="B343" i="181" s="1"/>
  <c r="Q45" i="185"/>
  <c r="R45" i="185"/>
  <c r="S45" i="185" a="1"/>
  <c r="S45" i="185" s="1"/>
  <c r="B344" i="181" s="1"/>
  <c r="Q16" i="185"/>
  <c r="R16" i="185"/>
  <c r="Q17" i="185"/>
  <c r="S17" i="185" s="1" a="1"/>
  <c r="S17" i="185" s="1"/>
  <c r="B309" i="181" s="1"/>
  <c r="R17" i="185"/>
  <c r="Q18" i="185"/>
  <c r="S18" i="185" s="1" a="1"/>
  <c r="S18" i="185" s="1"/>
  <c r="B310" i="181" s="1"/>
  <c r="R18" i="185"/>
  <c r="Q19" i="185"/>
  <c r="S19" i="185" s="1" a="1"/>
  <c r="S19" i="185" s="1"/>
  <c r="B311" i="181" s="1"/>
  <c r="R19" i="185"/>
  <c r="Q20" i="185"/>
  <c r="S20" i="185" s="1" a="1"/>
  <c r="S20" i="185" s="1"/>
  <c r="B312" i="181"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K16" i="185"/>
  <c r="L16" i="185"/>
  <c r="M16" i="185"/>
  <c r="N16" i="185"/>
  <c r="C31" i="185"/>
  <c r="C32" i="185"/>
  <c r="J32" i="185" s="1"/>
  <c r="S38" i="185" s="1" a="1"/>
  <c r="S38" i="185" s="1"/>
  <c r="B337" i="181" s="1"/>
  <c r="B31" i="185"/>
  <c r="B32" i="185"/>
  <c r="B15" i="185"/>
  <c r="C15" i="185"/>
  <c r="C16" i="185"/>
  <c r="J16" i="185" s="1"/>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Q186" i="213"/>
  <c r="S186" i="213" s="1" a="1"/>
  <c r="S186" i="213" s="1"/>
  <c r="B190" i="214" s="1"/>
  <c r="R186" i="213"/>
  <c r="Q187" i="213"/>
  <c r="S187" i="213" s="1" a="1"/>
  <c r="S187" i="213" s="1"/>
  <c r="B191" i="214" s="1"/>
  <c r="R187" i="213"/>
  <c r="Q188" i="213"/>
  <c r="S188" i="213" s="1" a="1"/>
  <c r="S188" i="213" s="1"/>
  <c r="B192" i="214" s="1"/>
  <c r="R188" i="213"/>
  <c r="Q189" i="213"/>
  <c r="S189" i="213" s="1" a="1"/>
  <c r="S189" i="213" s="1"/>
  <c r="B193" i="214" s="1"/>
  <c r="R189" i="213"/>
  <c r="Q190" i="213"/>
  <c r="S190" i="213" s="1" a="1"/>
  <c r="S190" i="213" s="1"/>
  <c r="B194" i="214" s="1"/>
  <c r="R190" i="213"/>
  <c r="Q191" i="213"/>
  <c r="S191" i="213" s="1" a="1"/>
  <c r="S191" i="213" s="1"/>
  <c r="B195" i="214" s="1"/>
  <c r="R191" i="213"/>
  <c r="Q192" i="213"/>
  <c r="S192" i="213" s="1" a="1"/>
  <c r="S192" i="213" s="1"/>
  <c r="B196" i="214" s="1"/>
  <c r="R192" i="213"/>
  <c r="Q193" i="213"/>
  <c r="S193" i="213" s="1" a="1"/>
  <c r="S193" i="213" s="1"/>
  <c r="B197" i="214" s="1"/>
  <c r="R193" i="213"/>
  <c r="Q194" i="213"/>
  <c r="S194" i="213" s="1" a="1"/>
  <c r="S194" i="213" s="1"/>
  <c r="B198" i="214" s="1"/>
  <c r="R194" i="213"/>
  <c r="Q195" i="213"/>
  <c r="S195" i="213" s="1" a="1"/>
  <c r="S195" i="213" s="1"/>
  <c r="R195" i="213"/>
  <c r="Q196" i="213"/>
  <c r="S196" i="213" s="1" a="1"/>
  <c r="S196" i="213" s="1"/>
  <c r="R196" i="213"/>
  <c r="Q174" i="213"/>
  <c r="S174" i="213" s="1" a="1"/>
  <c r="S174" i="213" s="1"/>
  <c r="B178" i="214" s="1"/>
  <c r="R174" i="213"/>
  <c r="Q175" i="213"/>
  <c r="S175" i="213" s="1" a="1"/>
  <c r="S175" i="213" s="1"/>
  <c r="B179" i="214" s="1"/>
  <c r="R175" i="213"/>
  <c r="Q176" i="213"/>
  <c r="S176" i="213" s="1" a="1"/>
  <c r="S176" i="213" s="1"/>
  <c r="B180" i="214" s="1"/>
  <c r="R176" i="213"/>
  <c r="Q177" i="213"/>
  <c r="S177" i="213" s="1" a="1"/>
  <c r="S177" i="213" s="1"/>
  <c r="B181" i="214" s="1"/>
  <c r="R177" i="213"/>
  <c r="Q178" i="213"/>
  <c r="S178" i="213" s="1" a="1"/>
  <c r="S178" i="213" s="1"/>
  <c r="B182" i="214" s="1"/>
  <c r="R178" i="213"/>
  <c r="Q179" i="213"/>
  <c r="S179" i="213" s="1" a="1"/>
  <c r="S179" i="213" s="1"/>
  <c r="B183" i="214" s="1"/>
  <c r="R179" i="213"/>
  <c r="Q180" i="213"/>
  <c r="S180" i="213" s="1" a="1"/>
  <c r="S180" i="213" s="1"/>
  <c r="B184" i="214" s="1"/>
  <c r="R180" i="213"/>
  <c r="Q181" i="213"/>
  <c r="S181" i="213" s="1" a="1"/>
  <c r="S181" i="213" s="1"/>
  <c r="B185" i="214" s="1"/>
  <c r="R181" i="213"/>
  <c r="Q182" i="213"/>
  <c r="S182" i="213" s="1" a="1"/>
  <c r="S182" i="213" s="1"/>
  <c r="B186" i="214" s="1"/>
  <c r="R182" i="213"/>
  <c r="Q183" i="213"/>
  <c r="S183" i="213" s="1" a="1"/>
  <c r="S183" i="213" s="1"/>
  <c r="B187" i="214" s="1"/>
  <c r="R183" i="213"/>
  <c r="Q184" i="213"/>
  <c r="S184" i="213" s="1" a="1"/>
  <c r="S184" i="213" s="1"/>
  <c r="B188" i="214" s="1"/>
  <c r="R184" i="213"/>
  <c r="Q185" i="213"/>
  <c r="S185" i="213" s="1" a="1"/>
  <c r="S185" i="213" s="1"/>
  <c r="B189" i="214" s="1"/>
  <c r="R185" i="213"/>
  <c r="Q16" i="213"/>
  <c r="S16" i="213" s="1" a="1"/>
  <c r="S16" i="213" s="1"/>
  <c r="B20" i="214" s="1"/>
  <c r="R16" i="213"/>
  <c r="Q17" i="213"/>
  <c r="R17" i="213"/>
  <c r="S17" i="213" a="1"/>
  <c r="S17" i="213" s="1"/>
  <c r="B21" i="214" s="1"/>
  <c r="Q18" i="213"/>
  <c r="S18" i="213" s="1" a="1"/>
  <c r="S18" i="213" s="1"/>
  <c r="B22" i="214" s="1"/>
  <c r="R18" i="213"/>
  <c r="Q19" i="213"/>
  <c r="R19" i="213"/>
  <c r="S19" i="213" a="1"/>
  <c r="S19" i="213" s="1"/>
  <c r="B23" i="214" s="1"/>
  <c r="Q20" i="213"/>
  <c r="S20" i="213" s="1" a="1"/>
  <c r="S20" i="213" s="1"/>
  <c r="B24" i="214" s="1"/>
  <c r="R20" i="213"/>
  <c r="Q21" i="213"/>
  <c r="R21" i="213"/>
  <c r="S21" i="213" a="1"/>
  <c r="S21" i="213" s="1"/>
  <c r="B25" i="214" s="1"/>
  <c r="Q22" i="213"/>
  <c r="S22" i="213" s="1" a="1"/>
  <c r="S22" i="213" s="1"/>
  <c r="B26" i="214" s="1"/>
  <c r="R22" i="213"/>
  <c r="Q23" i="213"/>
  <c r="R23" i="213"/>
  <c r="Q24" i="213"/>
  <c r="S24" i="213" s="1" a="1"/>
  <c r="S24" i="213" s="1"/>
  <c r="B28" i="214" s="1"/>
  <c r="R24" i="213"/>
  <c r="Q25" i="213"/>
  <c r="R25" i="213"/>
  <c r="S25" i="213" a="1"/>
  <c r="S25" i="213" s="1"/>
  <c r="B29" i="214" s="1"/>
  <c r="Q26" i="213"/>
  <c r="S26" i="213" s="1" a="1"/>
  <c r="S26" i="213" s="1"/>
  <c r="B30" i="214" s="1"/>
  <c r="R26" i="213"/>
  <c r="Q27" i="213"/>
  <c r="R27" i="213"/>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S39" i="213" a="1"/>
  <c r="S39" i="213" s="1"/>
  <c r="B43" i="214" s="1"/>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S45" i="213" a="1"/>
  <c r="S45" i="213" s="1"/>
  <c r="B49" i="214" s="1"/>
  <c r="Q46" i="213"/>
  <c r="S46" i="213" s="1" a="1"/>
  <c r="S46" i="213" s="1"/>
  <c r="B50" i="214" s="1"/>
  <c r="R46" i="213"/>
  <c r="Q47" i="213"/>
  <c r="R47" i="213"/>
  <c r="Q48" i="213"/>
  <c r="S48" i="213" s="1" a="1"/>
  <c r="S48" i="213" s="1"/>
  <c r="B52" i="214" s="1"/>
  <c r="R48" i="213"/>
  <c r="Q49" i="213"/>
  <c r="R49" i="213"/>
  <c r="S49" i="213" a="1"/>
  <c r="S49" i="213" s="1"/>
  <c r="B53" i="214" s="1"/>
  <c r="Q50" i="213"/>
  <c r="S50" i="213" s="1" a="1"/>
  <c r="S50" i="213" s="1"/>
  <c r="B54" i="214" s="1"/>
  <c r="R50" i="213"/>
  <c r="Q51" i="213"/>
  <c r="R51" i="213"/>
  <c r="S51" i="213" a="1"/>
  <c r="S51" i="213" s="1"/>
  <c r="B55" i="214" s="1"/>
  <c r="Q52" i="213"/>
  <c r="S52" i="213" s="1" a="1"/>
  <c r="S52" i="213" s="1"/>
  <c r="B56" i="214" s="1"/>
  <c r="R52" i="213"/>
  <c r="Q53" i="213"/>
  <c r="R53" i="213"/>
  <c r="Q54" i="213"/>
  <c r="S54" i="213" s="1" a="1"/>
  <c r="S54" i="213" s="1"/>
  <c r="B58" i="214" s="1"/>
  <c r="R54" i="213"/>
  <c r="Q55" i="213"/>
  <c r="R55" i="213"/>
  <c r="S55" i="213" a="1"/>
  <c r="S55" i="213" s="1"/>
  <c r="B59" i="214" s="1"/>
  <c r="Q56" i="213"/>
  <c r="S56" i="213" s="1" a="1"/>
  <c r="S56" i="213" s="1"/>
  <c r="B60" i="214" s="1"/>
  <c r="R56" i="213"/>
  <c r="Q57" i="213"/>
  <c r="R57" i="213"/>
  <c r="S57" i="213" a="1"/>
  <c r="S57" i="213" s="1"/>
  <c r="B61" i="214" s="1"/>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S63" i="213" a="1"/>
  <c r="S63" i="213" s="1"/>
  <c r="B67" i="214" s="1"/>
  <c r="Q64" i="213"/>
  <c r="S64" i="213" s="1" a="1"/>
  <c r="S64" i="213" s="1"/>
  <c r="B68" i="214" s="1"/>
  <c r="R64" i="213"/>
  <c r="Q65" i="213"/>
  <c r="R65" i="213"/>
  <c r="Q66" i="213"/>
  <c r="S66" i="213" s="1" a="1"/>
  <c r="S66" i="213" s="1"/>
  <c r="B70" i="214" s="1"/>
  <c r="R66" i="213"/>
  <c r="Q67" i="213"/>
  <c r="R67" i="213"/>
  <c r="S67" i="213" a="1"/>
  <c r="S67" i="213" s="1"/>
  <c r="B71" i="214" s="1"/>
  <c r="Q68" i="213"/>
  <c r="R68" i="213"/>
  <c r="Q69" i="213"/>
  <c r="R69" i="213"/>
  <c r="Q70" i="213"/>
  <c r="S70" i="213" s="1" a="1"/>
  <c r="S70" i="213" s="1"/>
  <c r="B74" i="214" s="1"/>
  <c r="R70" i="213"/>
  <c r="Q71" i="213"/>
  <c r="R71" i="213"/>
  <c r="Q72" i="213"/>
  <c r="S72" i="213" s="1" a="1"/>
  <c r="S72" i="213" s="1"/>
  <c r="B76" i="214" s="1"/>
  <c r="R72" i="213"/>
  <c r="Q73" i="213"/>
  <c r="R73" i="213"/>
  <c r="S73" i="213" a="1"/>
  <c r="S73" i="213" s="1"/>
  <c r="B77" i="214" s="1"/>
  <c r="Q74" i="213"/>
  <c r="S74" i="213" s="1" a="1"/>
  <c r="S74" i="213" s="1"/>
  <c r="B78" i="214" s="1"/>
  <c r="R74" i="213"/>
  <c r="Q75" i="213"/>
  <c r="R75" i="213"/>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R86" i="213"/>
  <c r="Q87" i="213"/>
  <c r="R87" i="213"/>
  <c r="S87" i="213" a="1"/>
  <c r="S87" i="213" s="1"/>
  <c r="B91" i="214" s="1"/>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S93" i="213" a="1"/>
  <c r="S93" i="213" s="1"/>
  <c r="B97" i="214" s="1"/>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S104" i="213" s="1"/>
  <c r="B108" i="214" s="1"/>
  <c r="R104" i="213"/>
  <c r="Q105" i="213"/>
  <c r="R105" i="213"/>
  <c r="S105" i="213" a="1"/>
  <c r="S105" i="213" s="1"/>
  <c r="B109" i="214" s="1"/>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S111" i="213" a="1"/>
  <c r="S111" i="213" s="1"/>
  <c r="B115" i="214" s="1"/>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S117" i="213" a="1"/>
  <c r="S117" i="213" s="1"/>
  <c r="B121" i="214" s="1"/>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a="1"/>
  <c r="S137" i="213" s="1"/>
  <c r="B141" i="214" s="1"/>
  <c r="Q138" i="213"/>
  <c r="S138" i="213" s="1" a="1"/>
  <c r="S138" i="213" s="1"/>
  <c r="B142" i="214" s="1"/>
  <c r="R138" i="213"/>
  <c r="Q139" i="213"/>
  <c r="R139" i="213"/>
  <c r="S139" i="213" a="1"/>
  <c r="S139" i="213" s="1"/>
  <c r="B143" i="214" s="1"/>
  <c r="Q140" i="213"/>
  <c r="S140" i="213" s="1" a="1"/>
  <c r="S140" i="213" s="1"/>
  <c r="B144" i="214" s="1"/>
  <c r="R140" i="213"/>
  <c r="Q141" i="213"/>
  <c r="R141" i="213"/>
  <c r="S141" i="213" a="1"/>
  <c r="S141" i="213" s="1"/>
  <c r="B145" i="214" s="1"/>
  <c r="Q142" i="213"/>
  <c r="S142" i="213" s="1" a="1"/>
  <c r="S142" i="213" s="1"/>
  <c r="B146" i="214" s="1"/>
  <c r="R142" i="213"/>
  <c r="Q143" i="213"/>
  <c r="R143" i="213"/>
  <c r="S143" i="213" a="1"/>
  <c r="S143" i="213" s="1"/>
  <c r="B147" i="214" s="1"/>
  <c r="Q144" i="213"/>
  <c r="S144" i="213" s="1" a="1"/>
  <c r="S144" i="213" s="1"/>
  <c r="B148" i="214" s="1"/>
  <c r="R144" i="213"/>
  <c r="Q145" i="213"/>
  <c r="R145" i="213"/>
  <c r="S145" i="213"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S153" i="213" a="1"/>
  <c r="S153" i="213" s="1"/>
  <c r="B157" i="214" s="1"/>
  <c r="Q154" i="213"/>
  <c r="S154" i="213" s="1" a="1"/>
  <c r="S154" i="213" s="1"/>
  <c r="B158" i="214" s="1"/>
  <c r="R154" i="213"/>
  <c r="Q155" i="213"/>
  <c r="R155" i="213"/>
  <c r="S155" i="213"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S159" i="213" a="1"/>
  <c r="S159" i="213" s="1"/>
  <c r="B163" i="214" s="1"/>
  <c r="Q160" i="213"/>
  <c r="S160" i="213" s="1" a="1"/>
  <c r="S160" i="213" s="1"/>
  <c r="B164" i="214" s="1"/>
  <c r="R160" i="213"/>
  <c r="Q161" i="213"/>
  <c r="R161" i="213"/>
  <c r="S161" i="213" a="1"/>
  <c r="S161" i="213" s="1"/>
  <c r="B165" i="214" s="1"/>
  <c r="Q162" i="213"/>
  <c r="S162" i="213" s="1" a="1"/>
  <c r="S162" i="213" s="1"/>
  <c r="B166" i="214" s="1"/>
  <c r="R162" i="213"/>
  <c r="Q163" i="213"/>
  <c r="R163" i="213"/>
  <c r="S163" i="213" a="1"/>
  <c r="S163" i="213" s="1"/>
  <c r="B167" i="214" s="1"/>
  <c r="Q164" i="213"/>
  <c r="S164" i="213" s="1" a="1"/>
  <c r="S164" i="213" s="1"/>
  <c r="B168" i="214" s="1"/>
  <c r="R164" i="213"/>
  <c r="Q165" i="213"/>
  <c r="R165" i="213"/>
  <c r="S165" i="213" a="1"/>
  <c r="S165" i="213" s="1"/>
  <c r="B169" i="214" s="1"/>
  <c r="Q166" i="213"/>
  <c r="S166" i="213" s="1" a="1"/>
  <c r="S166" i="213" s="1"/>
  <c r="B170" i="214" s="1"/>
  <c r="R166" i="213"/>
  <c r="Q167" i="213"/>
  <c r="R167" i="213"/>
  <c r="S167" i="213" a="1"/>
  <c r="S167" i="213" s="1"/>
  <c r="B171" i="214" s="1"/>
  <c r="Q168" i="213"/>
  <c r="S168" i="213" s="1" a="1"/>
  <c r="S168" i="213" s="1"/>
  <c r="B172" i="214" s="1"/>
  <c r="R168" i="213"/>
  <c r="Q169" i="213"/>
  <c r="R169" i="213"/>
  <c r="S169" i="213" a="1"/>
  <c r="S169" i="213" s="1"/>
  <c r="B173" i="214" s="1"/>
  <c r="Q170" i="213"/>
  <c r="S170" i="213" s="1" a="1"/>
  <c r="S170" i="213" s="1"/>
  <c r="B174" i="214" s="1"/>
  <c r="R170" i="213"/>
  <c r="Q171" i="213"/>
  <c r="R171" i="213"/>
  <c r="S171" i="213" a="1"/>
  <c r="S171" i="213" s="1"/>
  <c r="B175" i="214" s="1"/>
  <c r="Q172" i="213"/>
  <c r="S172" i="213" s="1" a="1"/>
  <c r="S172" i="213" s="1"/>
  <c r="B176" i="214" s="1"/>
  <c r="R172" i="213"/>
  <c r="Q173" i="213"/>
  <c r="R173" i="213"/>
  <c r="S173" i="213" a="1"/>
  <c r="S173" i="213" s="1"/>
  <c r="B177" i="214"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J17" i="213"/>
  <c r="K17" i="213"/>
  <c r="L17" i="213"/>
  <c r="M17" i="213"/>
  <c r="N17" i="213"/>
  <c r="J18" i="213"/>
  <c r="K18" i="213"/>
  <c r="L18" i="213"/>
  <c r="M18" i="213"/>
  <c r="N18" i="213"/>
  <c r="I19" i="213"/>
  <c r="J19" i="213"/>
  <c r="K19" i="213"/>
  <c r="L19" i="213"/>
  <c r="M19" i="213"/>
  <c r="N19" i="213"/>
  <c r="I20" i="213"/>
  <c r="J20" i="213"/>
  <c r="K20" i="213"/>
  <c r="S47" i="213" s="1" a="1"/>
  <c r="S47" i="213" s="1"/>
  <c r="B51" i="214" s="1"/>
  <c r="L20" i="213"/>
  <c r="M20" i="213"/>
  <c r="N20" i="213"/>
  <c r="I21" i="213"/>
  <c r="J21" i="213"/>
  <c r="K21" i="213"/>
  <c r="S53" i="213" s="1" a="1"/>
  <c r="S53" i="213" s="1"/>
  <c r="B57" i="214" s="1"/>
  <c r="L21" i="213"/>
  <c r="M21" i="213"/>
  <c r="N21" i="213"/>
  <c r="I22" i="213"/>
  <c r="J22" i="213"/>
  <c r="K22" i="213"/>
  <c r="L22" i="213"/>
  <c r="M22" i="213"/>
  <c r="N22" i="213"/>
  <c r="I23" i="213"/>
  <c r="J23" i="213"/>
  <c r="K23" i="213"/>
  <c r="S65" i="213" s="1" a="1"/>
  <c r="S65" i="213" s="1"/>
  <c r="B69" i="214" s="1"/>
  <c r="L23" i="213"/>
  <c r="M23" i="213"/>
  <c r="N23" i="213"/>
  <c r="J24" i="213"/>
  <c r="K24" i="213"/>
  <c r="S71" i="213" s="1" a="1"/>
  <c r="S71" i="213" s="1"/>
  <c r="B75" i="214" s="1"/>
  <c r="L24" i="213"/>
  <c r="M24" i="213"/>
  <c r="N24"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I18" i="213" s="1"/>
  <c r="S33" i="213" s="1" a="1"/>
  <c r="S33" i="213" s="1"/>
  <c r="B37" i="214" s="1"/>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P15" i="169" l="1"/>
  <c r="C128" i="171" s="1"/>
  <c r="C15" i="171"/>
  <c r="N15" i="169"/>
  <c r="C70" i="171" s="1"/>
  <c r="S155" i="182" a="1"/>
  <c r="S155" i="182" s="1"/>
  <c r="S139" i="182" a="1"/>
  <c r="S139" i="182" s="1"/>
  <c r="S123" i="182" a="1"/>
  <c r="S123" i="182" s="1"/>
  <c r="S107" i="182" a="1"/>
  <c r="S107" i="182" s="1"/>
  <c r="S91" i="182" a="1"/>
  <c r="S91" i="182" s="1"/>
  <c r="S75" i="182" a="1"/>
  <c r="S75" i="182" s="1"/>
  <c r="S59" i="182" a="1"/>
  <c r="S59" i="182" s="1"/>
  <c r="S43" i="182" a="1"/>
  <c r="S43" i="182" s="1"/>
  <c r="S119" i="182" a="1"/>
  <c r="S119" i="182" s="1"/>
  <c r="S71" i="182" a="1"/>
  <c r="S71" i="182" s="1"/>
  <c r="S157" i="182" a="1"/>
  <c r="S157" i="182" s="1"/>
  <c r="S141" i="182" a="1"/>
  <c r="S141" i="182" s="1"/>
  <c r="S125" i="182" a="1"/>
  <c r="S125" i="182" s="1"/>
  <c r="S109" i="182" a="1"/>
  <c r="S109" i="182" s="1"/>
  <c r="S93" i="182" a="1"/>
  <c r="S93" i="182" s="1"/>
  <c r="S77" i="182" a="1"/>
  <c r="S77" i="182" s="1"/>
  <c r="S61" i="182" a="1"/>
  <c r="S61" i="182" s="1"/>
  <c r="S45" i="182" a="1"/>
  <c r="S45" i="182" s="1"/>
  <c r="S29" i="182" a="1"/>
  <c r="S29" i="182" s="1"/>
  <c r="S151" i="182" a="1"/>
  <c r="S151" i="182" s="1"/>
  <c r="S135" i="182" a="1"/>
  <c r="S135" i="182" s="1"/>
  <c r="S103" i="182" a="1"/>
  <c r="S103" i="182" s="1"/>
  <c r="S25" i="182" a="1"/>
  <c r="S25" i="182" s="1"/>
  <c r="S153" i="182" a="1"/>
  <c r="S153" i="182" s="1"/>
  <c r="S137" i="182" a="1"/>
  <c r="S137" i="182" s="1"/>
  <c r="S121" i="182" a="1"/>
  <c r="S121" i="182" s="1"/>
  <c r="S105" i="182" a="1"/>
  <c r="S105" i="182" s="1"/>
  <c r="S89" i="182" a="1"/>
  <c r="S89" i="182" s="1"/>
  <c r="S73" i="182" a="1"/>
  <c r="S73" i="182" s="1"/>
  <c r="S57" i="182" a="1"/>
  <c r="S57" i="182" s="1"/>
  <c r="S41" i="182" a="1"/>
  <c r="S41" i="182" s="1"/>
  <c r="S87" i="182" a="1"/>
  <c r="S87" i="182" s="1"/>
  <c r="S55" i="182" a="1"/>
  <c r="S55" i="182" s="1"/>
  <c r="S39" i="182" a="1"/>
  <c r="S39" i="182" s="1"/>
  <c r="S95" i="182" a="1"/>
  <c r="S95" i="182" s="1"/>
  <c r="S79" i="182" a="1"/>
  <c r="S79" i="182" s="1"/>
  <c r="S63" i="182" a="1"/>
  <c r="S63" i="182" s="1"/>
  <c r="S47" i="182" a="1"/>
  <c r="S47" i="182" s="1"/>
  <c r="S31" i="182" a="1"/>
  <c r="S31" i="182" s="1"/>
  <c r="S35" i="180" a="1"/>
  <c r="S35" i="180" s="1"/>
  <c r="S28" i="180" a="1"/>
  <c r="S28" i="180" s="1"/>
  <c r="S34" i="180" a="1"/>
  <c r="S34" i="180" s="1"/>
  <c r="S68" i="213" a="1"/>
  <c r="S68" i="213" s="1"/>
  <c r="B72" i="214" s="1"/>
  <c r="S86" i="213" a="1"/>
  <c r="S86" i="213" s="1"/>
  <c r="B90" i="214" s="1"/>
  <c r="S38" i="255" a="1"/>
  <c r="S38" i="255" s="1"/>
  <c r="B262" i="200" s="1"/>
  <c r="S32" i="255" a="1"/>
  <c r="S32" i="255" s="1"/>
  <c r="B256" i="200" s="1"/>
  <c r="S26" i="255" a="1"/>
  <c r="S26" i="255" s="1"/>
  <c r="B250" i="200" s="1"/>
  <c r="S93" i="243"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B360" i="200" s="1"/>
  <c r="S120" i="255" a="1"/>
  <c r="S120" i="255" s="1"/>
  <c r="B344" i="200" s="1"/>
  <c r="S104" i="255" a="1"/>
  <c r="S104" i="255" s="1"/>
  <c r="B328" i="200" s="1"/>
  <c r="S88" i="255" a="1"/>
  <c r="S88" i="255" s="1"/>
  <c r="B312" i="200" s="1"/>
  <c r="S84" i="255" a="1"/>
  <c r="S84" i="255" s="1"/>
  <c r="B308" i="200" s="1"/>
  <c r="S80" i="255" a="1"/>
  <c r="S80" i="255" s="1"/>
  <c r="B304" i="200" s="1"/>
  <c r="S76" i="255" a="1"/>
  <c r="S76" i="255" s="1"/>
  <c r="B300" i="200" s="1"/>
  <c r="S72" i="255" a="1"/>
  <c r="S72" i="255" s="1"/>
  <c r="B296" i="200" s="1"/>
  <c r="S68" i="255" a="1"/>
  <c r="S68" i="255" s="1"/>
  <c r="B292" i="200" s="1"/>
  <c r="S64" i="255" a="1"/>
  <c r="S64" i="255" s="1"/>
  <c r="B288" i="200" s="1"/>
  <c r="S48" i="255" a="1"/>
  <c r="S48" i="255" s="1"/>
  <c r="B272" i="200" s="1"/>
  <c r="S148" i="255" a="1"/>
  <c r="S148" i="255" s="1"/>
  <c r="B372" i="200" s="1"/>
  <c r="S132" i="255" a="1"/>
  <c r="S132" i="255" s="1"/>
  <c r="B356" i="200" s="1"/>
  <c r="S116" i="255" a="1"/>
  <c r="S116" i="255" s="1"/>
  <c r="B340" i="200" s="1"/>
  <c r="S100" i="255" a="1"/>
  <c r="S100" i="255" s="1"/>
  <c r="B324" i="200" s="1"/>
  <c r="S154" i="255" a="1"/>
  <c r="S154" i="255" s="1"/>
  <c r="S138" i="255" a="1"/>
  <c r="S138" i="255" s="1"/>
  <c r="B362" i="200" s="1"/>
  <c r="S122" i="255" a="1"/>
  <c r="S122" i="255" s="1"/>
  <c r="B346" i="200" s="1"/>
  <c r="S106" i="255" a="1"/>
  <c r="S106" i="255" s="1"/>
  <c r="B330" i="200" s="1"/>
  <c r="S90" i="255" a="1"/>
  <c r="S90" i="255" s="1"/>
  <c r="B314" i="200" s="1"/>
  <c r="S156" i="255" a="1"/>
  <c r="S156" i="255" s="1"/>
  <c r="S140" i="255" a="1"/>
  <c r="S140" i="255" s="1"/>
  <c r="B364" i="200" s="1"/>
  <c r="S124" i="255" a="1"/>
  <c r="S124" i="255" s="1"/>
  <c r="B348" i="200" s="1"/>
  <c r="S108" i="255" a="1"/>
  <c r="S108" i="255" s="1"/>
  <c r="B332" i="200" s="1"/>
  <c r="S92" i="255" a="1"/>
  <c r="S92" i="255" s="1"/>
  <c r="B316" i="200"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Q201" i="184"/>
  <c r="R201" i="184"/>
  <c r="Q202" i="184"/>
  <c r="R202" i="184"/>
  <c r="Q203" i="184"/>
  <c r="S203" i="184" s="1" a="1"/>
  <c r="S203" i="184" s="1"/>
  <c r="R203" i="184"/>
  <c r="Q204" i="184"/>
  <c r="R204" i="184"/>
  <c r="S204" i="184" a="1"/>
  <c r="S204" i="184" s="1"/>
  <c r="Q205" i="184"/>
  <c r="S205" i="184" s="1" a="1"/>
  <c r="S205" i="184" s="1"/>
  <c r="R205" i="184"/>
  <c r="Q206" i="184"/>
  <c r="R206" i="184"/>
  <c r="S206" i="184" a="1"/>
  <c r="S206" i="184" s="1"/>
  <c r="Q207" i="184"/>
  <c r="R207" i="184"/>
  <c r="Q208" i="184"/>
  <c r="R208" i="184"/>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Q180" i="184"/>
  <c r="S180" i="184" s="1" a="1"/>
  <c r="S180" i="184" s="1"/>
  <c r="R180" i="184"/>
  <c r="Q181" i="184"/>
  <c r="R181" i="184"/>
  <c r="S181" i="184" a="1"/>
  <c r="S181" i="184" s="1"/>
  <c r="Q182" i="184"/>
  <c r="S182" i="184" s="1" a="1"/>
  <c r="S182" i="184" s="1"/>
  <c r="R182" i="184"/>
  <c r="Q183" i="184"/>
  <c r="R183" i="184"/>
  <c r="Q184" i="184"/>
  <c r="R184" i="184"/>
  <c r="Q185" i="184"/>
  <c r="R185" i="184"/>
  <c r="S185" i="184" a="1"/>
  <c r="S185" i="184" s="1"/>
  <c r="Q186" i="184"/>
  <c r="S186" i="184" s="1" a="1"/>
  <c r="S186" i="184" s="1"/>
  <c r="R186" i="184"/>
  <c r="Q187" i="184"/>
  <c r="R187" i="184"/>
  <c r="S187" i="184" a="1"/>
  <c r="S187" i="184" s="1"/>
  <c r="Q188" i="184"/>
  <c r="S188" i="184" s="1" a="1"/>
  <c r="S188" i="184" s="1"/>
  <c r="R188" i="184"/>
  <c r="Q189" i="184"/>
  <c r="R189" i="184"/>
  <c r="Q190" i="184"/>
  <c r="R190" i="184"/>
  <c r="Q191" i="184"/>
  <c r="R191" i="184"/>
  <c r="S191" i="184" a="1"/>
  <c r="S191" i="184" s="1"/>
  <c r="Q192" i="184"/>
  <c r="S192" i="184" s="1" a="1"/>
  <c r="S192" i="184" s="1"/>
  <c r="R192" i="184"/>
  <c r="Q193" i="184"/>
  <c r="R193" i="184"/>
  <c r="S193" i="184" a="1"/>
  <c r="S193" i="184" s="1"/>
  <c r="Q194" i="184"/>
  <c r="S194" i="184" s="1" a="1"/>
  <c r="S194" i="184" s="1"/>
  <c r="R194" i="184"/>
  <c r="Q195" i="184"/>
  <c r="R195" i="184"/>
  <c r="Q196" i="184"/>
  <c r="R196" i="184"/>
  <c r="Q197" i="184"/>
  <c r="R197" i="184"/>
  <c r="S197" i="184" a="1"/>
  <c r="S197" i="184" s="1"/>
  <c r="Q198" i="184"/>
  <c r="S198" i="184" s="1" a="1"/>
  <c r="S198" i="184" s="1"/>
  <c r="R198" i="184"/>
  <c r="Q199" i="184"/>
  <c r="R199" i="184"/>
  <c r="S199" i="184" a="1"/>
  <c r="S199" i="184" s="1"/>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R172" i="184"/>
  <c r="Q173" i="184"/>
  <c r="S173" i="184" s="1" a="1"/>
  <c r="S173" i="184" s="1"/>
  <c r="R173" i="184"/>
  <c r="Q174" i="184"/>
  <c r="S174" i="184" s="1" a="1"/>
  <c r="S174" i="184" s="1"/>
  <c r="R174" i="184"/>
  <c r="Q175" i="184"/>
  <c r="S175" i="184" s="1" a="1"/>
  <c r="S175" i="184" s="1"/>
  <c r="R175" i="184"/>
  <c r="Q176" i="184"/>
  <c r="S176" i="184" s="1" a="1"/>
  <c r="S176" i="184" s="1"/>
  <c r="R176" i="184"/>
  <c r="Q177" i="184"/>
  <c r="R177" i="184"/>
  <c r="Q160" i="184"/>
  <c r="R160" i="184"/>
  <c r="Q161" i="184"/>
  <c r="R161" i="184"/>
  <c r="Q162" i="184"/>
  <c r="R162" i="184"/>
  <c r="Q163" i="184"/>
  <c r="S163" i="184" s="1" a="1"/>
  <c r="S163" i="184" s="1"/>
  <c r="R163" i="184"/>
  <c r="Q164" i="184"/>
  <c r="S164" i="184" s="1" a="1"/>
  <c r="S164" i="184"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R29" i="184"/>
  <c r="Q30" i="184"/>
  <c r="R30" i="184"/>
  <c r="Q31" i="184"/>
  <c r="S31" i="184" s="1" a="1"/>
  <c r="S31" i="184" s="1"/>
  <c r="R31" i="184"/>
  <c r="Q32" i="184"/>
  <c r="R32" i="184"/>
  <c r="Q33" i="184"/>
  <c r="R33" i="184"/>
  <c r="Q34" i="184"/>
  <c r="R34" i="184"/>
  <c r="Q35" i="184"/>
  <c r="S35" i="184" s="1" a="1"/>
  <c r="S35" i="184" s="1"/>
  <c r="R35" i="184"/>
  <c r="Q36" i="184"/>
  <c r="R36" i="184"/>
  <c r="Q37" i="184"/>
  <c r="S37" i="184" s="1" a="1"/>
  <c r="S37" i="184" s="1"/>
  <c r="R37" i="184"/>
  <c r="Q38" i="184"/>
  <c r="R38" i="184"/>
  <c r="Q39" i="184"/>
  <c r="R39" i="184"/>
  <c r="Q40" i="184"/>
  <c r="R40" i="184"/>
  <c r="Q41" i="184"/>
  <c r="S41" i="184" s="1" a="1"/>
  <c r="S41" i="184" s="1"/>
  <c r="R41" i="184"/>
  <c r="Q42" i="184"/>
  <c r="R42" i="184"/>
  <c r="Q43" i="184"/>
  <c r="S43" i="184" s="1" a="1"/>
  <c r="S43" i="184" s="1"/>
  <c r="R43" i="184"/>
  <c r="Q44" i="184"/>
  <c r="R44" i="184"/>
  <c r="Q45" i="184"/>
  <c r="R45" i="184"/>
  <c r="Q46" i="184"/>
  <c r="R46" i="184"/>
  <c r="Q47" i="184"/>
  <c r="S47" i="184" s="1" a="1"/>
  <c r="S47" i="184" s="1"/>
  <c r="R47" i="184"/>
  <c r="Q48" i="184"/>
  <c r="R48" i="184"/>
  <c r="Q49" i="184"/>
  <c r="S49" i="184" s="1" a="1"/>
  <c r="S49" i="184" s="1"/>
  <c r="R49" i="184"/>
  <c r="Q50" i="184"/>
  <c r="R50" i="184"/>
  <c r="Q51" i="184"/>
  <c r="R51" i="184"/>
  <c r="Q52" i="184"/>
  <c r="R52" i="184"/>
  <c r="Q53" i="184"/>
  <c r="S53" i="184" s="1" a="1"/>
  <c r="S53" i="184" s="1"/>
  <c r="R53" i="184"/>
  <c r="Q54" i="184"/>
  <c r="R54" i="184"/>
  <c r="Q55" i="184"/>
  <c r="S55" i="184" s="1" a="1"/>
  <c r="S55" i="184" s="1"/>
  <c r="R55" i="184"/>
  <c r="Q56" i="184"/>
  <c r="R56" i="184"/>
  <c r="Q57" i="184"/>
  <c r="R57" i="184"/>
  <c r="Q58" i="184"/>
  <c r="R58" i="184"/>
  <c r="Q59" i="184"/>
  <c r="S59" i="184" s="1" a="1"/>
  <c r="S59" i="184"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R81" i="184"/>
  <c r="Q82" i="184"/>
  <c r="R82" i="184"/>
  <c r="Q83" i="184"/>
  <c r="R83" i="184"/>
  <c r="Q84" i="184"/>
  <c r="R84" i="184"/>
  <c r="Q85" i="184"/>
  <c r="S85" i="184" s="1" a="1"/>
  <c r="S85" i="184" s="1"/>
  <c r="R85" i="184"/>
  <c r="Q86" i="184"/>
  <c r="R86" i="184"/>
  <c r="Q87" i="184"/>
  <c r="R87" i="184"/>
  <c r="Q88" i="184"/>
  <c r="R88" i="184"/>
  <c r="Q89" i="184"/>
  <c r="S89" i="184" s="1" a="1"/>
  <c r="S89" i="184" s="1"/>
  <c r="R89" i="184"/>
  <c r="Q90" i="184"/>
  <c r="S90" i="184" s="1" a="1"/>
  <c r="S90" i="184" s="1"/>
  <c r="R90" i="184"/>
  <c r="Q91" i="184"/>
  <c r="R91" i="184"/>
  <c r="Q92" i="184"/>
  <c r="R92" i="184"/>
  <c r="Q93" i="184"/>
  <c r="R93" i="184"/>
  <c r="Q94" i="184"/>
  <c r="R94" i="184"/>
  <c r="Q95" i="184"/>
  <c r="R95" i="184"/>
  <c r="Q96" i="184"/>
  <c r="R96" i="184"/>
  <c r="Q97" i="184"/>
  <c r="S97" i="184" s="1" a="1"/>
  <c r="S97" i="184" s="1"/>
  <c r="R97" i="184"/>
  <c r="Q98" i="184"/>
  <c r="S98" i="184" s="1" a="1"/>
  <c r="S98" i="184" s="1"/>
  <c r="R98" i="184"/>
  <c r="Q99" i="184"/>
  <c r="R99" i="184"/>
  <c r="Q100" i="184"/>
  <c r="R100" i="184"/>
  <c r="Q101" i="184"/>
  <c r="S101" i="184" s="1" a="1"/>
  <c r="S101" i="184" s="1"/>
  <c r="R101" i="184"/>
  <c r="Q102" i="184"/>
  <c r="R102" i="184"/>
  <c r="Q103" i="184"/>
  <c r="S103" i="184" s="1" a="1"/>
  <c r="S103" i="184" s="1"/>
  <c r="R103" i="184"/>
  <c r="Q104" i="184"/>
  <c r="R104" i="184"/>
  <c r="Q105" i="184"/>
  <c r="R105" i="184"/>
  <c r="Q106" i="184"/>
  <c r="R106" i="184"/>
  <c r="Q107" i="184"/>
  <c r="R107" i="184"/>
  <c r="Q108" i="184"/>
  <c r="R108" i="184"/>
  <c r="Q109" i="184"/>
  <c r="R109" i="184"/>
  <c r="Q110" i="184"/>
  <c r="S110" i="184" s="1" a="1"/>
  <c r="S110" i="184" s="1"/>
  <c r="R110" i="184"/>
  <c r="Q111" i="184"/>
  <c r="R111" i="184"/>
  <c r="Q112" i="184"/>
  <c r="R112" i="184"/>
  <c r="Q113" i="184"/>
  <c r="S113" i="184" s="1" a="1"/>
  <c r="S113" i="184" s="1"/>
  <c r="R113" i="184"/>
  <c r="Q114" i="184"/>
  <c r="S114" i="184" s="1" a="1"/>
  <c r="S114" i="184" s="1"/>
  <c r="R114" i="184"/>
  <c r="Q115" i="184"/>
  <c r="S115" i="184" s="1" a="1"/>
  <c r="S115" i="184" s="1"/>
  <c r="R115" i="184"/>
  <c r="Q116" i="184"/>
  <c r="S116" i="184" s="1" a="1"/>
  <c r="S116" i="184" s="1"/>
  <c r="R116" i="184"/>
  <c r="Q117" i="184"/>
  <c r="R117" i="184"/>
  <c r="Q118" i="184"/>
  <c r="R118" i="184"/>
  <c r="Q119" i="184"/>
  <c r="R119" i="184"/>
  <c r="Q120" i="184"/>
  <c r="R120" i="184"/>
  <c r="S120" i="184" a="1"/>
  <c r="S120" i="184" s="1"/>
  <c r="Q121" i="184"/>
  <c r="S121" i="184" s="1" a="1"/>
  <c r="S121" i="184" s="1"/>
  <c r="R121" i="184"/>
  <c r="Q122" i="184"/>
  <c r="R122" i="184"/>
  <c r="S122" i="184" s="1" a="1"/>
  <c r="S122" i="184" s="1"/>
  <c r="Q123" i="184"/>
  <c r="R123" i="184"/>
  <c r="Q124" i="184"/>
  <c r="R124" i="184"/>
  <c r="Q125" i="184"/>
  <c r="R125" i="184"/>
  <c r="Q126" i="184"/>
  <c r="S126" i="184" s="1" a="1"/>
  <c r="S126" i="184" s="1"/>
  <c r="R126" i="184"/>
  <c r="Q127" i="184"/>
  <c r="R127" i="184"/>
  <c r="Q128" i="184"/>
  <c r="R128" i="184"/>
  <c r="S128" i="184" a="1"/>
  <c r="S128" i="184" s="1"/>
  <c r="Q129" i="184"/>
  <c r="R129" i="184"/>
  <c r="Q130" i="184"/>
  <c r="R130" i="184"/>
  <c r="Q131" i="184"/>
  <c r="S131" i="184" s="1" a="1"/>
  <c r="S131" i="184" s="1"/>
  <c r="R131" i="184"/>
  <c r="Q132" i="184"/>
  <c r="S132" i="184" s="1" a="1"/>
  <c r="S132" i="184" s="1"/>
  <c r="R132" i="184"/>
  <c r="Q133" i="184"/>
  <c r="R133" i="184"/>
  <c r="Q134" i="184"/>
  <c r="S134" i="184" s="1" a="1"/>
  <c r="S134" i="184" s="1"/>
  <c r="R134" i="184"/>
  <c r="Q135" i="184"/>
  <c r="R135" i="184"/>
  <c r="Q136" i="184"/>
  <c r="R136" i="184"/>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R142" i="184"/>
  <c r="Q143" i="184"/>
  <c r="R143" i="184"/>
  <c r="Q144" i="184"/>
  <c r="R144" i="184"/>
  <c r="S144" i="184" a="1"/>
  <c r="S144" i="184" s="1"/>
  <c r="Q145" i="184"/>
  <c r="S145" i="184" s="1" a="1"/>
  <c r="S145" i="184" s="1"/>
  <c r="R145" i="184"/>
  <c r="Q146" i="184"/>
  <c r="R146" i="184"/>
  <c r="S146" i="184" s="1" a="1"/>
  <c r="S146" i="184" s="1"/>
  <c r="Q147" i="184"/>
  <c r="R147" i="184"/>
  <c r="Q148" i="184"/>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s="1"/>
  <c r="Q157" i="184"/>
  <c r="R157" i="184"/>
  <c r="S157" i="184" s="1" a="1"/>
  <c r="S157" i="184" s="1"/>
  <c r="Q158" i="184"/>
  <c r="R158" i="184"/>
  <c r="S158" i="184" s="1" a="1"/>
  <c r="S158" i="184"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S162" i="184" a="1"/>
  <c r="S162" i="184" s="1"/>
  <c r="S109" i="184" a="1"/>
  <c r="S109" i="184" s="1"/>
  <c r="S96" i="184" a="1"/>
  <c r="S96" i="184" s="1"/>
  <c r="S92" i="184" a="1"/>
  <c r="S92" i="184" s="1"/>
  <c r="S84" i="184" a="1"/>
  <c r="S84" i="184" s="1"/>
  <c r="S80" i="184" a="1"/>
  <c r="S80" i="184" s="1"/>
  <c r="S72" i="184" a="1"/>
  <c r="S72" i="184" s="1"/>
  <c r="S68" i="184" a="1"/>
  <c r="S68" i="184" s="1"/>
  <c r="S60" i="184" a="1"/>
  <c r="S60" i="184" s="1"/>
  <c r="S56" i="184" a="1"/>
  <c r="S56" i="184" s="1"/>
  <c r="S48" i="184" a="1"/>
  <c r="S48" i="184" s="1"/>
  <c r="S44" i="184" a="1"/>
  <c r="S44" i="184" s="1"/>
  <c r="S36" i="184" a="1"/>
  <c r="S36" i="184" s="1"/>
  <c r="S32" i="184" a="1"/>
  <c r="S32" i="184" s="1"/>
  <c r="S20" i="184" a="1"/>
  <c r="S20" i="184" s="1"/>
  <c r="S95" i="184" a="1"/>
  <c r="S95" i="184" s="1"/>
  <c r="S91" i="184" a="1"/>
  <c r="S91" i="184" s="1"/>
  <c r="S71" i="184" a="1"/>
  <c r="S71" i="184" s="1"/>
  <c r="S67" i="184" a="1"/>
  <c r="S67" i="184" s="1"/>
  <c r="S102" i="184" a="1"/>
  <c r="S102" i="184" s="1"/>
  <c r="S149" i="184" a="1"/>
  <c r="S149" i="184" s="1"/>
  <c r="S133" i="184" a="1"/>
  <c r="S133" i="184" s="1"/>
  <c r="S125" i="184" a="1"/>
  <c r="S125" i="184" s="1"/>
  <c r="S108" i="184" a="1"/>
  <c r="S108" i="184" s="1"/>
  <c r="S83" i="184" a="1"/>
  <c r="S83" i="184" s="1"/>
  <c r="S86" i="184" a="1"/>
  <c r="S86" i="184" s="1"/>
  <c r="S78" i="184" a="1"/>
  <c r="S78" i="184" s="1"/>
  <c r="S74" i="184" a="1"/>
  <c r="S74" i="184" s="1"/>
  <c r="S66" i="184" a="1"/>
  <c r="S66" i="184" s="1"/>
  <c r="S62" i="184" a="1"/>
  <c r="S62" i="184" s="1"/>
  <c r="S54" i="184" a="1"/>
  <c r="S54" i="184" s="1"/>
  <c r="S50" i="184" a="1"/>
  <c r="S50" i="184" s="1"/>
  <c r="S42" i="184" a="1"/>
  <c r="S42" i="184" s="1"/>
  <c r="S38" i="184" a="1"/>
  <c r="S38" i="184" s="1"/>
  <c r="S30" i="184" a="1"/>
  <c r="S30" i="184" s="1"/>
  <c r="S26" i="184" a="1"/>
  <c r="S26" i="184" s="1"/>
  <c r="S79" i="184" a="1"/>
  <c r="S79" i="184" s="1"/>
  <c r="S143" i="184" a="1"/>
  <c r="S143" i="184" s="1"/>
  <c r="S127" i="184" a="1"/>
  <c r="S127" i="184" s="1"/>
  <c r="S119" i="184" a="1"/>
  <c r="S119" i="184" s="1"/>
  <c r="S107" i="184" a="1"/>
  <c r="S107" i="184" s="1"/>
  <c r="S104" i="184" a="1"/>
  <c r="S104" i="184" s="1"/>
  <c r="S82" i="185" a="1"/>
  <c r="S82" i="185" s="1"/>
  <c r="B376" i="181" s="1"/>
  <c r="S84" i="185" a="1"/>
  <c r="S84" i="185" s="1"/>
  <c r="B378" i="181" s="1"/>
  <c r="S83" i="185" a="1"/>
  <c r="S83" i="185" s="1"/>
  <c r="B377" i="181" s="1"/>
  <c r="S49" i="180" l="1" a="1"/>
  <c r="S49" i="180" s="1"/>
  <c r="S61" i="180" a="1"/>
  <c r="S61" i="180" s="1"/>
  <c r="S67" i="180" a="1"/>
  <c r="S67" i="180" s="1"/>
  <c r="B16" i="180"/>
  <c r="C16" i="180"/>
  <c r="J16" i="180" s="1"/>
  <c r="S22" i="180" s="1" a="1"/>
  <c r="S22"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9" i="210"/>
  <c r="C140" i="210"/>
  <c r="C141" i="210"/>
  <c r="C142" i="210"/>
  <c r="C143" i="210"/>
  <c r="C144" i="210"/>
  <c r="C145" i="210"/>
  <c r="C146" i="210"/>
  <c r="C147" i="210"/>
  <c r="C126" i="210"/>
  <c r="C127" i="210"/>
  <c r="C125" i="210"/>
  <c r="C118" i="210"/>
  <c r="C119" i="210"/>
  <c r="C120" i="210"/>
  <c r="C121" i="210"/>
  <c r="C122" i="210"/>
  <c r="C91" i="210"/>
  <c r="C93" i="210"/>
  <c r="C94" i="210"/>
  <c r="C95" i="210"/>
  <c r="C99" i="210"/>
  <c r="C100" i="210"/>
  <c r="C101" i="210"/>
  <c r="C102" i="210"/>
  <c r="C103" i="210"/>
  <c r="C104" i="210"/>
  <c r="C105" i="210"/>
  <c r="C106" i="210"/>
  <c r="C107" i="210"/>
  <c r="C108" i="210"/>
  <c r="C114" i="210"/>
  <c r="C116" i="210"/>
  <c r="C117" i="210"/>
  <c r="C89" i="210"/>
  <c r="C86" i="210"/>
  <c r="C87" i="210"/>
  <c r="C85" i="210"/>
  <c r="C80" i="210"/>
  <c r="C81" i="210"/>
  <c r="C82" i="210"/>
  <c r="C83" i="210"/>
  <c r="C50" i="210"/>
  <c r="C52" i="210"/>
  <c r="C54" i="210"/>
  <c r="C55" i="210"/>
  <c r="C56"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8" i="210"/>
  <c r="C19" i="210"/>
  <c r="C20" i="210"/>
  <c r="C21" i="210"/>
  <c r="C22" i="210"/>
  <c r="C23" i="210"/>
  <c r="C24" i="210"/>
  <c r="C25" i="210"/>
  <c r="C26" i="210"/>
  <c r="C27" i="210"/>
  <c r="L9" i="209"/>
  <c r="N9" i="209" s="1"/>
  <c r="L10" i="209"/>
  <c r="L11" i="209"/>
  <c r="N11" i="209" s="1"/>
  <c r="L12" i="209"/>
  <c r="N12" i="209" s="1"/>
  <c r="C53" i="210" s="1"/>
  <c r="L13" i="209"/>
  <c r="N13" i="209" s="1"/>
  <c r="L14" i="209"/>
  <c r="N14" i="209" s="1"/>
  <c r="L15" i="209"/>
  <c r="N15" i="209" s="1"/>
  <c r="L16" i="209"/>
  <c r="L17" i="209"/>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17" i="209" l="1"/>
  <c r="C58" i="210" s="1"/>
  <c r="P17" i="209"/>
  <c r="R17" i="209"/>
  <c r="N16" i="209"/>
  <c r="C57" i="210" s="1"/>
  <c r="R16" i="209"/>
  <c r="C136" i="210" s="1"/>
  <c r="P16" i="209"/>
  <c r="C16" i="210"/>
  <c r="N10" i="209"/>
  <c r="C51" i="210" s="1"/>
  <c r="R10" i="209"/>
  <c r="C130" i="210" s="1"/>
  <c r="P10" i="209"/>
  <c r="C90" i="210" s="1"/>
  <c r="N9" i="159"/>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J41" i="184" l="1"/>
  <c r="S172" i="184" s="1" a="1"/>
  <c r="S172" i="184" s="1"/>
  <c r="J36" i="184"/>
  <c r="S142" i="184" s="1" a="1"/>
  <c r="S142" i="184" s="1"/>
  <c r="J44" i="184"/>
  <c r="S190" i="184" s="1" a="1"/>
  <c r="S190" i="184" s="1"/>
  <c r="J40" i="184"/>
  <c r="S166" i="184" s="1" a="1"/>
  <c r="S166" i="184" s="1"/>
  <c r="J47" i="184"/>
  <c r="S208" i="184" s="1" a="1"/>
  <c r="S208" i="184" s="1"/>
  <c r="J43" i="184"/>
  <c r="S184" i="184" s="1" a="1"/>
  <c r="S184" i="184" s="1"/>
  <c r="J39" i="184"/>
  <c r="S160" i="184" s="1" a="1"/>
  <c r="S160" i="184" s="1"/>
  <c r="J45" i="184"/>
  <c r="S196" i="184" s="1" a="1"/>
  <c r="S196" i="184" s="1"/>
  <c r="J37" i="184"/>
  <c r="S148" i="184" s="1" a="1"/>
  <c r="S148" i="184" s="1"/>
  <c r="J46" i="184"/>
  <c r="S202" i="184" s="1" a="1"/>
  <c r="S202" i="184" s="1"/>
  <c r="J42" i="184"/>
  <c r="S178" i="184" s="1" a="1"/>
  <c r="S178" i="184" s="1"/>
  <c r="J38" i="184"/>
  <c r="S154" i="184" s="1" a="1"/>
  <c r="S154" i="184" s="1"/>
  <c r="C123" i="210"/>
  <c r="C96" i="210"/>
  <c r="E6" i="253"/>
  <c r="B16" i="254" s="1"/>
  <c r="B14" i="254"/>
  <c r="B14" i="250"/>
  <c r="E6" i="249"/>
  <c r="B16" i="250" s="1"/>
  <c r="C184" i="174"/>
  <c r="C185" i="174"/>
  <c r="C183" i="174"/>
  <c r="C125" i="174"/>
  <c r="C124" i="174"/>
  <c r="R3" i="172"/>
  <c r="P3" i="172"/>
  <c r="C126" i="174" s="1"/>
  <c r="C177" i="171"/>
  <c r="C176" i="171"/>
  <c r="C118" i="171"/>
  <c r="C117" i="171"/>
  <c r="R3" i="169"/>
  <c r="C178" i="171" s="1"/>
  <c r="P3" i="169"/>
  <c r="C119"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B17" i="184"/>
  <c r="C17" i="184"/>
  <c r="B18" i="184"/>
  <c r="C18" i="184"/>
  <c r="B19" i="184"/>
  <c r="C19" i="184"/>
  <c r="B20" i="184"/>
  <c r="C20" i="184"/>
  <c r="B21" i="184"/>
  <c r="C21" i="184"/>
  <c r="B22" i="184"/>
  <c r="C22" i="184"/>
  <c r="B23" i="184"/>
  <c r="C23"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I17" i="213" s="1"/>
  <c r="S27" i="213" s="1" a="1"/>
  <c r="S27" i="213" s="1"/>
  <c r="B31" i="214" s="1"/>
  <c r="B19" i="213"/>
  <c r="B20" i="213"/>
  <c r="B21" i="213"/>
  <c r="B22" i="213"/>
  <c r="B23" i="213"/>
  <c r="B24" i="213"/>
  <c r="I24" i="213" s="1"/>
  <c r="S69" i="213" s="1" a="1"/>
  <c r="S69" i="213" s="1"/>
  <c r="B73" i="214" s="1"/>
  <c r="B25" i="213"/>
  <c r="I25" i="213" s="1"/>
  <c r="S75" i="213" s="1" a="1"/>
  <c r="S75" i="213" s="1"/>
  <c r="B79" i="214" s="1"/>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S24" i="184" a="1"/>
  <c r="S24" i="184" s="1"/>
  <c r="S25" i="184" a="1"/>
  <c r="S25" i="184" s="1"/>
  <c r="B328" i="181"/>
  <c r="B305" i="181"/>
  <c r="R31" i="185"/>
  <c r="Q31" i="185"/>
  <c r="J31" i="185"/>
  <c r="S32" i="185" s="1" a="1"/>
  <c r="S32" i="185" s="1"/>
  <c r="B331" i="181" s="1"/>
  <c r="J15" i="185"/>
  <c r="S16" i="185" s="1" a="1"/>
  <c r="S16" i="185" s="1"/>
  <c r="B308" i="181"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L15" i="184"/>
  <c r="S18" i="184" s="1" a="1"/>
  <c r="S18" i="184" s="1"/>
  <c r="S17" i="184" a="1"/>
  <c r="S17" i="184"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J16" i="182" s="1"/>
  <c r="S21" i="182" s="1" a="1"/>
  <c r="S21" i="182" s="1"/>
  <c r="S27" i="182" a="1"/>
  <c r="S27" i="182" s="1"/>
  <c r="C15" i="182"/>
  <c r="J15" i="182" s="1"/>
  <c r="S16" i="182" s="1" a="1"/>
  <c r="S16" i="182" s="1"/>
  <c r="B15" i="182"/>
  <c r="R15" i="182"/>
  <c r="Q15" i="182"/>
  <c r="N15" i="182"/>
  <c r="S19" i="182" s="1" a="1"/>
  <c r="S19" i="182" s="1"/>
  <c r="M15" i="182"/>
  <c r="S18" i="182" s="1" a="1"/>
  <c r="S18" i="182" s="1"/>
  <c r="L15" i="182"/>
  <c r="S17" i="182" s="1" a="1"/>
  <c r="S17" i="182" s="1"/>
  <c r="K15" i="182"/>
  <c r="B14" i="182"/>
  <c r="S26" i="182" s="1" a="1"/>
  <c r="S26" i="182" s="1"/>
  <c r="E3" i="182"/>
  <c r="E6" i="182" s="1"/>
  <c r="B52" i="181" s="1"/>
  <c r="C15" i="180"/>
  <c r="J15" i="180" s="1"/>
  <c r="S16" i="180" s="1" a="1"/>
  <c r="S16"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6" i="182" l="1"/>
  <c r="S20" i="182" s="1" a="1"/>
  <c r="S20" i="182" s="1"/>
  <c r="J33" i="184"/>
  <c r="S124" i="184" s="1" a="1"/>
  <c r="S124" i="184" s="1"/>
  <c r="J29" i="184"/>
  <c r="S100" i="184" s="1" a="1"/>
  <c r="S100" i="184" s="1"/>
  <c r="J25" i="184"/>
  <c r="S76" i="184" s="1" a="1"/>
  <c r="S76" i="184" s="1"/>
  <c r="S52" i="184" a="1"/>
  <c r="S52" i="184" s="1"/>
  <c r="J21" i="184"/>
  <c r="J17" i="184"/>
  <c r="S28" i="184" s="1" a="1"/>
  <c r="S28" i="184" s="1"/>
  <c r="J32" i="184"/>
  <c r="S118" i="184" s="1" a="1"/>
  <c r="S118" i="184" s="1"/>
  <c r="J28" i="184"/>
  <c r="S94" i="184" s="1" a="1"/>
  <c r="S94" i="184" s="1"/>
  <c r="J24" i="184"/>
  <c r="S70" i="184" s="1" a="1"/>
  <c r="S70" i="184" s="1"/>
  <c r="J20" i="184"/>
  <c r="S46" i="184" s="1" a="1"/>
  <c r="S46" i="184" s="1"/>
  <c r="J16" i="184"/>
  <c r="S22" i="184" s="1" a="1"/>
  <c r="S22" i="184" s="1"/>
  <c r="J35" i="184"/>
  <c r="S136" i="184" s="1" a="1"/>
  <c r="S136" i="184" s="1"/>
  <c r="J31" i="184"/>
  <c r="S112" i="184" s="1" a="1"/>
  <c r="S112" i="184" s="1"/>
  <c r="J27" i="184"/>
  <c r="S88" i="184" s="1" a="1"/>
  <c r="S88" i="184" s="1"/>
  <c r="J23" i="184"/>
  <c r="S64" i="184" s="1" a="1"/>
  <c r="S64" i="184" s="1"/>
  <c r="J19" i="184"/>
  <c r="S40" i="184" s="1" a="1"/>
  <c r="S40" i="184" s="1"/>
  <c r="I28" i="184"/>
  <c r="I18" i="184"/>
  <c r="I22" i="184"/>
  <c r="I26" i="184"/>
  <c r="I30" i="184"/>
  <c r="I34" i="184"/>
  <c r="S129" i="184" s="1" a="1"/>
  <c r="S129" i="184" s="1"/>
  <c r="I38" i="184"/>
  <c r="I42" i="184"/>
  <c r="I46" i="184"/>
  <c r="I20" i="184"/>
  <c r="S45" i="184" s="1" a="1"/>
  <c r="S45" i="184" s="1"/>
  <c r="I36" i="184"/>
  <c r="I32" i="184"/>
  <c r="I17" i="184"/>
  <c r="S27" i="184" s="1" a="1"/>
  <c r="S27" i="184" s="1"/>
  <c r="I21" i="184"/>
  <c r="S51" i="184" s="1" a="1"/>
  <c r="S51" i="184" s="1"/>
  <c r="I25" i="184"/>
  <c r="I29" i="184"/>
  <c r="I33" i="184"/>
  <c r="I37" i="184"/>
  <c r="S147" i="184" s="1" a="1"/>
  <c r="S147" i="184" s="1"/>
  <c r="I41" i="184"/>
  <c r="I45" i="184"/>
  <c r="I24" i="184"/>
  <c r="S69" i="184" s="1" a="1"/>
  <c r="S69" i="184" s="1"/>
  <c r="I16" i="184"/>
  <c r="S21" i="184" s="1" a="1"/>
  <c r="S21" i="184" s="1"/>
  <c r="I40" i="184"/>
  <c r="I44" i="184"/>
  <c r="I19" i="184"/>
  <c r="I23" i="184"/>
  <c r="S63" i="184" s="1" a="1"/>
  <c r="S63" i="184" s="1"/>
  <c r="I27" i="184"/>
  <c r="I31" i="184"/>
  <c r="I35" i="184"/>
  <c r="I39" i="184"/>
  <c r="I43" i="184"/>
  <c r="I47" i="184"/>
  <c r="J34" i="184"/>
  <c r="S130" i="184" s="1" a="1"/>
  <c r="S130" i="184" s="1"/>
  <c r="J30" i="184"/>
  <c r="S106" i="184" s="1" a="1"/>
  <c r="S106" i="184" s="1"/>
  <c r="J26" i="184"/>
  <c r="S82" i="184" s="1" a="1"/>
  <c r="S82" i="184" s="1"/>
  <c r="J22" i="184"/>
  <c r="S58" i="184" s="1" a="1"/>
  <c r="S58" i="184" s="1"/>
  <c r="J18" i="184"/>
  <c r="S34" i="184" s="1" a="1"/>
  <c r="S34" i="184" s="1"/>
  <c r="I18" i="186"/>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21" i="180" s="1" a="1"/>
  <c r="S21" i="180" s="1"/>
  <c r="S108" i="180" a="1"/>
  <c r="S108" i="180" s="1"/>
  <c r="S48" i="180" a="1"/>
  <c r="S48" i="180" s="1"/>
  <c r="S84" i="180" a="1"/>
  <c r="S84" i="180" s="1"/>
  <c r="S102" i="180" a="1"/>
  <c r="S102" i="180" s="1"/>
  <c r="I18" i="180"/>
  <c r="S33" i="180" s="1" a="1"/>
  <c r="S33" i="180" s="1"/>
  <c r="S66" i="180" a="1"/>
  <c r="S66" i="180" s="1"/>
  <c r="I17" i="180"/>
  <c r="S27" i="180" s="1" a="1"/>
  <c r="S27" i="180" s="1"/>
  <c r="S60" i="180" a="1"/>
  <c r="S60" i="180" s="1"/>
  <c r="I32" i="185"/>
  <c r="S37" i="185" s="1" a="1"/>
  <c r="S37" i="185" s="1"/>
  <c r="B336" i="181" s="1"/>
  <c r="I16" i="185"/>
  <c r="S21" i="185" s="1" a="1"/>
  <c r="S21" i="185" s="1"/>
  <c r="B313" i="181" s="1"/>
  <c r="I15" i="183"/>
  <c r="I93" i="185"/>
  <c r="S93" i="185" s="1" a="1"/>
  <c r="S93" i="185" s="1"/>
  <c r="B387" i="181" s="1"/>
  <c r="I106" i="185"/>
  <c r="S106" i="185" s="1" a="1"/>
  <c r="S106" i="185" s="1"/>
  <c r="E90" i="185"/>
  <c r="E103" i="185"/>
  <c r="S171" i="184" a="1"/>
  <c r="S171" i="184" s="1"/>
  <c r="S195" i="184" a="1"/>
  <c r="S195" i="184" s="1"/>
  <c r="S165" i="184" a="1"/>
  <c r="S165" i="184" s="1"/>
  <c r="S189" i="184" a="1"/>
  <c r="S189" i="184" s="1"/>
  <c r="S159" i="184" a="1"/>
  <c r="S159" i="184" s="1"/>
  <c r="S183" i="184" a="1"/>
  <c r="S183" i="184" s="1"/>
  <c r="S207" i="184" a="1"/>
  <c r="S207" i="184" s="1"/>
  <c r="S153" i="184" a="1"/>
  <c r="S153" i="184" s="1"/>
  <c r="S177" i="184" a="1"/>
  <c r="S177" i="184" s="1"/>
  <c r="S201" i="184" a="1"/>
  <c r="S201" i="184" s="1"/>
  <c r="S111" i="184" a="1"/>
  <c r="S111" i="184" s="1"/>
  <c r="S135" i="184" a="1"/>
  <c r="S135" i="184" s="1"/>
  <c r="S99" i="184" a="1"/>
  <c r="S99" i="184" s="1"/>
  <c r="S123" i="184" a="1"/>
  <c r="S123" i="184" s="1"/>
  <c r="S117" i="184" a="1"/>
  <c r="S117" i="184" s="1"/>
  <c r="S141" i="184" a="1"/>
  <c r="S141" i="184" s="1"/>
  <c r="S105" i="184" a="1"/>
  <c r="S105" i="184"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B365" i="181" s="1"/>
  <c r="S56" i="185" a="1"/>
  <c r="S56" i="185" s="1"/>
  <c r="B353" i="181" s="1"/>
  <c r="S54" i="185" a="1"/>
  <c r="S54" i="185" s="1"/>
  <c r="B351" i="181" s="1"/>
  <c r="S55" i="185" a="1"/>
  <c r="S55" i="185" s="1"/>
  <c r="B352" i="181" s="1"/>
  <c r="S70" i="185" a="1"/>
  <c r="S70" i="185" s="1"/>
  <c r="B364" i="181" s="1"/>
  <c r="S85" i="185" a="1"/>
  <c r="S85" i="185" s="1"/>
  <c r="B379" i="181" s="1"/>
  <c r="S72" i="185" a="1"/>
  <c r="S72" i="185" s="1"/>
  <c r="B366" i="181" s="1"/>
  <c r="S73" i="185" a="1"/>
  <c r="S73" i="185" s="1"/>
  <c r="B367" i="181" s="1"/>
  <c r="E66" i="185"/>
  <c r="E78" i="185"/>
  <c r="I52" i="185"/>
  <c r="S52" i="185" s="1" a="1"/>
  <c r="S52" i="185" s="1"/>
  <c r="B349" i="181" s="1"/>
  <c r="I81" i="185"/>
  <c r="S53" i="185" a="1"/>
  <c r="S53" i="185" s="1"/>
  <c r="B350" i="181"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16" i="184" a="1"/>
  <c r="S16" i="184"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S39" i="184" a="1"/>
  <c r="S39" i="184" s="1"/>
  <c r="I15" i="184"/>
  <c r="S15" i="184" s="1" a="1"/>
  <c r="S15" i="184" s="1"/>
  <c r="B101" i="181" s="1"/>
  <c r="S93" i="184" a="1"/>
  <c r="S93" i="184" s="1"/>
  <c r="S16" i="183" a="1"/>
  <c r="S16" i="183" s="1"/>
  <c r="S81" i="184" a="1"/>
  <c r="S81" i="184" s="1"/>
  <c r="S57" i="184" a="1"/>
  <c r="S57" i="184" s="1"/>
  <c r="S33" i="184" a="1"/>
  <c r="S33" i="184" s="1"/>
  <c r="S87" i="184" a="1"/>
  <c r="S87" i="184"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0" i="171" s="1"/>
  <c r="P8" i="169"/>
  <c r="C121" i="171" s="1"/>
  <c r="C8" i="171"/>
  <c r="B330" i="181"/>
  <c r="C8" i="174"/>
  <c r="N8" i="172"/>
  <c r="C69" i="174" s="1"/>
  <c r="N8" i="169"/>
  <c r="C63"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<sst xmlns="http://schemas.openxmlformats.org/spreadsheetml/2006/main" count="7869" uniqueCount="2542">
  <si>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</si>
  <si>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</si>
  <si>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</si>
  <si>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</si>
  <si>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</si>
  <si>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</si>
  <si>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</si>
  <si>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</si>
  <si>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</si>
  <si>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</si>
  <si>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</si>
  <si>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</si>
  <si>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</si>
  <si>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</si>
  <si>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</si>
  <si>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</si>
  <si>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</si>
  <si>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</si>
  <si>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</si>
  <si>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</si>
  <si>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</si>
  <si>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</si>
  <si>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</si>
  <si>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</si>
  <si>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</si>
  <si>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</si>
  <si>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</si>
  <si>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</si>
  <si>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</si>
  <si>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</si>
  <si>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</si>
  <si>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</si>
  <si>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</si>
  <si>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</si>
  <si>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</si>
  <si>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</si>
  <si>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</si>
  <si>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</si>
  <si>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</si>
  <si>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</si>
  <si>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</si>
  <si>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</si>
  <si>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</si>
  <si>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</si>
  <si>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</si>
  <si>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</si>
  <si>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</si>
  <si>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</si>
  <si>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</si>
  <si>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</si>
  <si>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</si>
  <si>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</si>
  <si>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</si>
  <si>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</si>
  <si>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</si>
  <si>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</si>
  <si>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</si>
  <si>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</si>
  <si>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</si>
  <si>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</si>
  <si>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</si>
  <si>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</si>
  <si>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</si>
  <si>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</si>
  <si>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</si>
  <si>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</si>
  <si>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</si>
  <si>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</si>
  <si>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</si>
  <si>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</si>
  <si>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</si>
  <si>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</si>
  <si>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</si>
  <si>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</si>
  <si>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</si>
  <si>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</si>
  <si>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</si>
  <si>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</si>
  <si>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</si>
  <si>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</si>
  <si>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</si>
  <si>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</si>
  <si>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</si>
  <si>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</si>
  <si>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</si>
  <si>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</si>
  <si>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</si>
  <si>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</si>
  <si>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</si>
  <si>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</si>
  <si>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</si>
  <si>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</si>
  <si>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</si>
  <si>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</si>
  <si>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</si>
  <si>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</si>
  <si>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</si>
  <si>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</si>
  <si>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</si>
  <si>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</si>
  <si>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</si>
  <si>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</si>
  <si>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</si>
  <si>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</si>
  <si>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</si>
  <si>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</si>
  <si>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</si>
  <si>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</si>
  <si>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</si>
  <si>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</si>
  <si>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</si>
  <si>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</si>
  <si>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</si>
  <si>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</si>
  <si>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</si>
  <si>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</si>
  <si>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</si>
  <si>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</si>
  <si>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</si>
  <si>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</si>
  <si>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</si>
  <si>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</si>
  <si>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</si>
  <si>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</si>
  <si>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</si>
  <si>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</si>
  <si>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</si>
  <si>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</si>
  <si>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</si>
  <si>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</si>
  <si>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</si>
  <si>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</si>
  <si>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</si>
  <si>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</si>
  <si>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</si>
  <si>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</si>
  <si>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</si>
  <si>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</si>
  <si>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</si>
  <si>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</si>
  <si>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</si>
  <si>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</si>
  <si>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</si>
  <si>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</si>
  <si>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</si>
  <si>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</si>
  <si>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</si>
  <si>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</si>
  <si>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</si>
  <si>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</si>
  <si>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</si>
  <si>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</si>
  <si>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</si>
  <si>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</si>
  <si>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</si>
  <si>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</si>
  <si>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</si>
  <si>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</si>
  <si>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</si>
  <si>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</si>
  <si>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</si>
  <si>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</si>
  <si>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</si>
  <si>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</si>
  <si>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</si>
  <si>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</si>
  <si>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</si>
  <si>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</si>
  <si>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</si>
  <si>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</si>
  <si>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</si>
  <si>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</si>
  <si>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</si>
  <si>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</si>
  <si>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</si>
  <si>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</si>
  <si>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</si>
  <si>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</si>
  <si>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</si>
  <si>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</si>
  <si>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</si>
  <si>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</si>
  <si>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</si>
  <si>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</si>
  <si>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</si>
  <si>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</si>
  <si>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</si>
  <si>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</si>
  <si>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</si>
  <si>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</si>
  <si>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</si>
  <si>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</si>
  <si>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</si>
  <si>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</si>
  <si>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</si>
  <si>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</si>
  <si>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</si>
  <si>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</si>
  <si>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</si>
  <si>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</si>
  <si>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</si>
  <si>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</si>
  <si>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</si>
  <si>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</si>
  <si>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</si>
  <si>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</si>
  <si>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</si>
  <si>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</si>
  <si>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</si>
  <si>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</si>
  <si>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</si>
  <si>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</si>
  <si>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</si>
  <si>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</si>
  <si>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</si>
  <si>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</si>
  <si>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</si>
  <si>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</si>
  <si>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</si>
  <si>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</si>
  <si>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</si>
  <si>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</si>
  <si>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</si>
  <si>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</si>
  <si>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</si>
  <si>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</si>
  <si>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</si>
  <si>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</si>
  <si>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</si>
  <si>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</si>
  <si>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</si>
  <si>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</si>
  <si>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</si>
  <si>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</si>
  <si>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</si>
  <si>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</si>
  <si>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</si>
  <si>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</si>
  <si>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</si>
  <si>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</si>
  <si>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</si>
  <si>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</si>
  <si>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</si>
  <si>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</si>
  <si>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</si>
  <si>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</si>
  <si>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</si>
  <si>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</si>
  <si>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</si>
  <si>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</si>
  <si>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</si>
  <si>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</si>
  <si>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</si>
  <si>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</si>
  <si>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</si>
  <si>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</si>
  <si>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</si>
  <si>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</si>
  <si>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</si>
  <si>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</si>
  <si>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</si>
  <si>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</si>
  <si>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</si>
  <si>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</si>
  <si>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</si>
  <si>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</si>
  <si>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</si>
  <si>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</si>
  <si>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</si>
  <si>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</si>
  <si>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</si>
  <si>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</si>
  <si>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</si>
  <si>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</si>
  <si>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</si>
  <si>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</si>
  <si>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</si>
  <si>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</si>
  <si>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</si>
  <si>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</si>
  <si>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</si>
  <si>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</si>
  <si>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</si>
  <si>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</si>
  <si>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</si>
  <si>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</si>
  <si>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</si>
  <si>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</si>
  <si>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</si>
  <si>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</si>
  <si>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</si>
  <si>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</si>
  <si>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</si>
  <si>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</si>
  <si>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</si>
  <si>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</si>
  <si>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</si>
  <si>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</si>
  <si>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</si>
  <si>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</si>
  <si>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</si>
  <si>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</si>
  <si>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</si>
  <si>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</si>
  <si>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</si>
  <si>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</si>
  <si>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</si>
  <si>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</si>
  <si>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</si>
  <si>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</si>
  <si>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</si>
  <si>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</si>
  <si>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</si>
  <si>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</si>
  <si>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</si>
  <si>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</si>
  <si>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</si>
  <si>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</si>
  <si>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</si>
  <si>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</si>
  <si>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</si>
  <si>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</si>
  <si>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</si>
  <si>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</si>
  <si>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</si>
  <si>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</si>
  <si>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</si>
  <si>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</si>
  <si>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</si>
  <si>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</si>
  <si>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</si>
  <si>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</si>
  <si>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</si>
  <si>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</si>
  <si>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</si>
  <si>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</si>
  <si>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</si>
  <si>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</si>
  <si>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</si>
  <si>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</si>
  <si>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</si>
  <si>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</si>
  <si>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</si>
  <si>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</si>
  <si>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</si>
  <si>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</si>
  <si>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</si>
  <si>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</si>
  <si>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</si>
  <si>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</si>
  <si>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</si>
  <si>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</si>
  <si>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</si>
  <si>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</si>
  <si>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</si>
  <si>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</si>
  <si>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</si>
  <si>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</si>
  <si>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</si>
  <si>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</si>
  <si>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</si>
  <si>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</si>
  <si>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</si>
  <si>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</si>
  <si>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</si>
  <si>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</si>
  <si>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</si>
  <si>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</si>
  <si>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</si>
  <si>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</si>
  <si>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</si>
  <si>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</si>
  <si>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</si>
  <si>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</si>
  <si>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</si>
  <si>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</si>
  <si>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</si>
  <si>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</si>
  <si>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</si>
  <si>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</si>
  <si>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</si>
  <si>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</si>
  <si>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</si>
  <si>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</si>
  <si>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</si>
  <si>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</si>
  <si>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</si>
  <si>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</si>
  <si>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</si>
  <si>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</si>
  <si>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</si>
  <si>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</si>
  <si>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</si>
  <si>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</si>
  <si>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</si>
  <si>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</si>
  <si>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</si>
  <si>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</si>
  <si>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</si>
  <si>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</si>
  <si>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</si>
  <si>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</si>
  <si>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</si>
  <si>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</si>
  <si>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</si>
  <si>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</si>
  <si>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</si>
  <si>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</si>
  <si>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</si>
  <si>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</si>
  <si>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</si>
  <si>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</si>
  <si>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</si>
  <si>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</si>
  <si>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</si>
  <si>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</si>
  <si>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</si>
  <si>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</si>
  <si>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</si>
  <si>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</si>
  <si>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</si>
  <si>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</si>
  <si>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</si>
  <si>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</si>
  <si>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</si>
  <si>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</si>
  <si>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</si>
  <si>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</si>
  <si>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</si>
  <si>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</si>
  <si>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</si>
  <si>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</si>
  <si>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</si>
  <si>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</si>
  <si>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</si>
  <si>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</si>
  <si>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</si>
  <si>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</si>
  <si>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</si>
  <si>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</si>
  <si>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</si>
  <si>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</si>
  <si>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</si>
  <si>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</si>
  <si>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</si>
  <si>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</si>
  <si>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</si>
  <si>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</si>
  <si>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</si>
  <si>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</si>
  <si>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</si>
  <si>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</si>
  <si>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</si>
  <si>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</si>
  <si>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</si>
  <si>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</si>
  <si>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</si>
  <si>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</si>
  <si>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</si>
  <si>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</si>
  <si>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</si>
  <si>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</si>
  <si>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</si>
  <si>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</si>
  <si>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</si>
  <si>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</si>
  <si>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</si>
  <si>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</si>
  <si>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</si>
  <si>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</si>
  <si>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</si>
  <si>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</si>
  <si>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</si>
  <si>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</si>
  <si>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</si>
  <si>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</si>
  <si>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</si>
  <si>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</si>
  <si>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</si>
  <si>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</si>
  <si>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</si>
  <si>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</si>
  <si>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</si>
  <si>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</si>
  <si>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</si>
  <si>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</si>
  <si>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</si>
  <si>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</si>
  <si>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</si>
  <si>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</si>
  <si>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</si>
  <si>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</si>
  <si>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</si>
  <si>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</si>
  <si>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</si>
  <si>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</si>
  <si>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</si>
  <si>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</si>
  <si>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</si>
  <si>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</si>
  <si>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</si>
  <si>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</si>
  <si>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</si>
  <si>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</si>
  <si>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</si>
  <si>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</si>
  <si>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</si>
  <si>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</si>
  <si>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</si>
  <si>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</si>
  <si>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</si>
  <si>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</si>
  <si>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</si>
  <si>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</si>
  <si>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</si>
  <si>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</si>
  <si>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</si>
  <si>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</si>
  <si>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</si>
  <si>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</si>
  <si>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</si>
  <si>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</si>
  <si>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</si>
  <si>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</si>
  <si>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</si>
  <si>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</si>
  <si>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</si>
  <si>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</si>
  <si>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</si>
  <si>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</si>
  <si>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</si>
  <si>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</si>
  <si>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</si>
  <si>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</si>
  <si>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</si>
  <si>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</si>
  <si>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</si>
  <si>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</si>
  <si>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</si>
  <si>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</si>
  <si>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</si>
  <si>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</si>
  <si>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</si>
  <si>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</si>
  <si>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</si>
  <si>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</si>
  <si>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</si>
  <si>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</si>
  <si>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</si>
  <si>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</si>
  <si>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</si>
  <si>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</si>
  <si>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</si>
  <si>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</si>
  <si>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</si>
  <si>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</si>
  <si>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</si>
  <si>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</si>
  <si>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</si>
  <si>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</si>
  <si>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</si>
  <si>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</si>
  <si>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</si>
  <si>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</si>
  <si>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</si>
  <si>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</si>
  <si>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</si>
  <si>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</si>
  <si>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</si>
  <si>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</si>
  <si>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</si>
  <si>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</si>
  <si>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</si>
  <si>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</si>
  <si>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</si>
  <si>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</si>
  <si>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</si>
  <si>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</si>
  <si>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</si>
  <si>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</si>
  <si>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</si>
  <si>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</si>
  <si>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</si>
  <si>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</si>
  <si>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</si>
  <si>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</si>
  <si>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</si>
  <si>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</si>
  <si>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</si>
  <si>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</si>
  <si>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</si>
  <si>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</si>
  <si>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</si>
  <si>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</si>
  <si>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</si>
  <si>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</si>
  <si>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</si>
  <si>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</si>
  <si>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</si>
  <si>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</si>
  <si>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</si>
  <si>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</si>
  <si>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</si>
  <si>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</si>
  <si>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</si>
  <si>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</si>
  <si>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</si>
  <si>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</si>
  <si>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</si>
  <si>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</si>
  <si>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</si>
  <si>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</si>
  <si>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</si>
  <si>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</si>
  <si>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</si>
  <si>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</si>
  <si>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</si>
  <si>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</si>
  <si>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</si>
  <si>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</si>
  <si>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</si>
  <si>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</si>
  <si>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</si>
  <si>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</si>
  <si>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</si>
  <si>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</si>
  <si>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</si>
  <si>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</si>
  <si>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</si>
  <si>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</si>
  <si>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</si>
  <si>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</si>
  <si>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</si>
  <si>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</si>
  <si>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</si>
  <si>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</si>
  <si>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</si>
  <si>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</si>
  <si>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</si>
  <si>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</si>
  <si>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</si>
  <si>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</si>
  <si>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</si>
  <si>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</si>
  <si>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</si>
  <si>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</si>
  <si>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</si>
  <si>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</si>
  <si>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</si>
  <si>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</si>
  <si>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</si>
  <si>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</si>
  <si>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</si>
  <si>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</si>
  <si>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</si>
  <si>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</si>
  <si>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</si>
  <si>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</si>
  <si>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</si>
  <si>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</si>
  <si>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</si>
  <si>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</si>
  <si>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</si>
  <si>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</si>
  <si>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</si>
  <si>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</si>
  <si>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</si>
  <si>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</si>
  <si>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</si>
  <si>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</si>
  <si>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</si>
  <si>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</si>
  <si>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</si>
  <si>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</si>
  <si>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</si>
  <si>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</si>
  <si>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</si>
  <si>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</si>
  <si>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</si>
  <si>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</si>
  <si>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</si>
  <si>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</si>
  <si>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</si>
  <si>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</si>
  <si>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</si>
  <si>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</si>
  <si>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</si>
  <si>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</si>
  <si>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</si>
  <si>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</si>
  <si>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</si>
  <si>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</si>
  <si>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</si>
  <si>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</si>
  <si>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</si>
  <si>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</si>
  <si>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</si>
  <si>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</si>
  <si>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</si>
  <si>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</si>
  <si>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</si>
  <si>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</si>
  <si>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</si>
  <si>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</si>
  <si>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</si>
  <si>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</si>
  <si>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</si>
  <si>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</si>
  <si>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</si>
  <si>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</si>
  <si>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</si>
  <si>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</si>
  <si>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</si>
  <si>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</si>
  <si>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</si>
  <si>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</si>
  <si>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</si>
  <si>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</si>
  <si>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</si>
  <si>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</si>
  <si>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</si>
  <si>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</si>
  <si>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</si>
  <si>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</si>
  <si>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</si>
  <si>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</si>
  <si>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</si>
  <si>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</si>
  <si>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</si>
  <si>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</si>
  <si>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</si>
  <si>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</si>
  <si>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</si>
  <si>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</si>
  <si>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</si>
  <si>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</si>
  <si>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</si>
  <si>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</si>
  <si>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</si>
  <si>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</si>
  <si>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</si>
  <si>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</si>
  <si>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</si>
  <si>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</si>
  <si>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</si>
  <si>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</si>
  <si>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</si>
  <si>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</si>
  <si>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</si>
  <si>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</si>
  <si>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</si>
  <si>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</si>
  <si>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</si>
  <si>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</si>
  <si>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</si>
  <si>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</si>
  <si>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</si>
  <si>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</si>
  <si>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</si>
  <si>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</si>
  <si>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</si>
  <si>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</si>
  <si>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</si>
  <si>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</si>
  <si>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</si>
  <si>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</si>
  <si>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</si>
  <si>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</si>
  <si>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</si>
  <si>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</si>
  <si>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</si>
  <si>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</si>
  <si>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</si>
  <si>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</si>
  <si>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</si>
  <si>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</si>
  <si>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</si>
  <si>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</si>
  <si>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</si>
  <si>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</si>
  <si>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</si>
  <si>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</si>
  <si>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</si>
  <si>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</si>
  <si>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</si>
  <si>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</si>
  <si>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</si>
  <si>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</si>
  <si>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</si>
  <si>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</si>
  <si>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</si>
  <si>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</si>
  <si>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</si>
  <si>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</si>
  <si>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</si>
  <si>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</si>
  <si>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</si>
  <si>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</si>
  <si>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</si>
  <si>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</si>
  <si>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</si>
  <si>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</si>
  <si>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</si>
  <si>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</si>
  <si>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</si>
  <si>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</si>
  <si>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</si>
  <si>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</si>
  <si>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</si>
  <si>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</si>
  <si>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</si>
  <si>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</si>
  <si>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</si>
  <si>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</si>
  <si>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</si>
  <si>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</si>
  <si>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</si>
  <si>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</si>
  <si>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</si>
  <si>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</si>
  <si>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</si>
  <si>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</si>
  <si>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</si>
  <si>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</si>
  <si>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</si>
  <si>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</si>
  <si>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</si>
  <si>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</si>
  <si>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</si>
  <si>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</si>
  <si>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</si>
  <si>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</si>
  <si>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</si>
  <si>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</si>
  <si>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</si>
  <si>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</si>
  <si>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</si>
  <si>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</si>
  <si>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</si>
  <si>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</si>
  <si>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</si>
  <si>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</si>
  <si>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</si>
  <si>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</si>
  <si>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</si>
  <si>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</si>
  <si>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</si>
  <si>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</si>
  <si>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</si>
  <si>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</si>
  <si>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</si>
  <si>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</si>
  <si>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</si>
  <si>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</si>
  <si>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</si>
  <si>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</si>
  <si>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</si>
  <si>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</si>
  <si>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</si>
  <si>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</si>
  <si>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</si>
  <si>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</si>
  <si>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</si>
  <si>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</si>
  <si>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</si>
  <si>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</si>
  <si>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</si>
  <si>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</si>
  <si>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</si>
  <si>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</si>
  <si>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</si>
  <si>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</si>
  <si>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</si>
  <si>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</si>
  <si>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</si>
  <si>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</si>
  <si>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</si>
  <si>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</si>
  <si>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</si>
  <si>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</si>
  <si>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</si>
  <si>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</si>
  <si>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</si>
  <si>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</si>
  <si>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</si>
  <si>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</si>
  <si>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</si>
  <si>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</si>
  <si>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</si>
  <si>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</si>
  <si>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</si>
  <si>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</si>
  <si>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</si>
  <si>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</si>
  <si>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</si>
  <si>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</si>
  <si>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</si>
  <si>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</si>
  <si>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</si>
  <si>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</si>
  <si>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</si>
  <si>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</si>
  <si>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</si>
  <si>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</si>
  <si>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</si>
  <si>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</si>
  <si>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</si>
  <si>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</si>
  <si>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</si>
  <si>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</si>
  <si>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</si>
  <si>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</si>
  <si>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</si>
  <si>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</si>
  <si>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</si>
  <si>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</si>
  <si>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</si>
  <si>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</si>
  <si>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</si>
  <si>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</si>
  <si>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</si>
  <si>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</si>
  <si>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</si>
  <si>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</si>
  <si>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</si>
  <si>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</si>
  <si>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</si>
  <si>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</si>
  <si>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</si>
  <si>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</si>
  <si>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</si>
  <si>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</si>
  <si>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</si>
  <si>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</si>
  <si>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</si>
  <si>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</si>
  <si>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</si>
  <si>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</si>
  <si>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</si>
  <si>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</si>
  <si>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</si>
  <si>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</si>
  <si>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</si>
  <si>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</si>
  <si>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</si>
  <si>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</si>
  <si>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</si>
  <si>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</si>
  <si>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</si>
  <si>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</si>
  <si>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</si>
  <si>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</si>
  <si>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</si>
  <si>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</si>
  <si>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</si>
  <si>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</si>
  <si>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</si>
  <si>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</si>
  <si>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</si>
  <si>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</si>
  <si>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</si>
  <si>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</si>
  <si>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</si>
  <si>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</si>
  <si>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</si>
  <si>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</si>
  <si>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</si>
  <si>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</si>
  <si>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</si>
  <si>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</si>
  <si>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</si>
  <si>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</si>
  <si>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</si>
  <si>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</si>
  <si>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</si>
  <si>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</si>
  <si>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</si>
  <si>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</si>
  <si>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</si>
  <si>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</si>
  <si>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</si>
  <si>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</si>
  <si>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</si>
  <si>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</si>
  <si>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</si>
  <si>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</si>
  <si>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</si>
  <si>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</si>
  <si>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</si>
  <si>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</si>
  <si>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</si>
  <si>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</si>
  <si>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</si>
  <si>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</si>
  <si>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</si>
  <si>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</si>
  <si>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</si>
  <si>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</si>
  <si>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</si>
  <si>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</si>
  <si>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</si>
  <si>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</si>
  <si>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</si>
  <si>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</si>
  <si>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</si>
  <si>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</si>
  <si>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</si>
  <si>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</si>
  <si>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</si>
  <si>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</si>
  <si>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</si>
  <si>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</si>
  <si>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</si>
  <si>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</si>
  <si>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</si>
  <si>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</si>
  <si>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</si>
  <si>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</si>
  <si>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</si>
  <si>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</si>
  <si>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</si>
  <si>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</si>
  <si>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</si>
  <si>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</si>
  <si>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</si>
  <si>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</si>
  <si>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</si>
  <si>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</si>
  <si>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</si>
  <si>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</si>
  <si>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</si>
  <si>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</si>
  <si>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</si>
  <si>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</si>
  <si>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</si>
  <si>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</si>
  <si>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</si>
  <si>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</si>
  <si>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</si>
  <si>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</si>
  <si>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</si>
  <si>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</si>
  <si>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</si>
  <si>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</si>
  <si>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</si>
  <si>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</si>
  <si>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</si>
  <si>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</si>
  <si>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</si>
  <si>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</si>
  <si>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</si>
  <si>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</si>
  <si>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</si>
  <si>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</si>
  <si>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</si>
  <si>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</si>
  <si>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</si>
  <si>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</si>
  <si>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</si>
  <si>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</si>
  <si>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</si>
  <si>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</si>
  <si>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</si>
  <si>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</si>
  <si>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</si>
  <si>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</si>
  <si>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</si>
  <si>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</si>
  <si>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</si>
  <si>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</si>
  <si>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</si>
  <si>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</si>
  <si>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</si>
  <si>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</si>
  <si>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</si>
  <si>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</si>
  <si>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</si>
  <si>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</si>
  <si>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</si>
  <si>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</si>
  <si>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</si>
  <si>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</si>
  <si>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</si>
  <si>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</si>
  <si>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</si>
  <si>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</si>
  <si>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</si>
  <si>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</si>
  <si>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</si>
  <si>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</si>
  <si>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</si>
  <si>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</si>
  <si>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</si>
  <si>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</si>
  <si>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</si>
  <si>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</si>
  <si>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</si>
  <si>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</si>
  <si>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</si>
  <si>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</si>
  <si>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</si>
  <si>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</si>
  <si>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</si>
  <si>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</si>
  <si>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</si>
  <si>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</si>
  <si>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</si>
  <si>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</si>
  <si>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</si>
  <si>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</si>
  <si>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</si>
  <si>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</si>
  <si>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</si>
  <si>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</si>
  <si>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</si>
  <si>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</si>
  <si>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</si>
  <si>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</si>
  <si>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</si>
  <si>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</si>
  <si>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</si>
  <si>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</si>
  <si>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</si>
  <si>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</si>
  <si>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</si>
  <si>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</si>
  <si>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</si>
  <si>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</si>
  <si>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</si>
  <si>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</si>
  <si>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</si>
  <si>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</si>
  <si>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</si>
  <si>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</si>
  <si>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</si>
  <si>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</si>
  <si>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</si>
  <si>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</si>
  <si>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</si>
  <si>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</si>
  <si>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</si>
  <si>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</si>
  <si>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</si>
  <si>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</si>
  <si>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</si>
  <si>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</si>
  <si>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</si>
  <si>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</si>
  <si>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</si>
  <si>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</si>
  <si>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</si>
  <si>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</si>
  <si>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</si>
  <si>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</si>
  <si>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</si>
  <si>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</si>
  <si>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</si>
  <si>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</si>
  <si>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</si>
  <si>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</si>
  <si>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</si>
  <si>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</si>
  <si>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</si>
  <si>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</si>
  <si>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</si>
  <si>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</si>
  <si>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</si>
  <si>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</si>
  <si>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</si>
  <si>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</si>
  <si>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</si>
  <si>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</si>
  <si>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</si>
  <si>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</si>
  <si>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</si>
  <si>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</si>
  <si>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</si>
  <si>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</si>
  <si>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</si>
  <si>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</si>
  <si>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</si>
  <si>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</si>
  <si>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</si>
  <si>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</si>
  <si>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</si>
  <si>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</si>
  <si>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</si>
  <si>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</si>
  <si>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</si>
  <si>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</si>
  <si>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</si>
  <si>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</si>
  <si>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</si>
  <si>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</si>
  <si>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</si>
  <si>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</si>
  <si>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</si>
  <si>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</si>
  <si>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</si>
  <si>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</si>
  <si>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</si>
  <si>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</si>
  <si>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</si>
  <si>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</si>
  <si>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</si>
  <si>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</si>
  <si>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</si>
  <si>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</si>
  <si>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</si>
  <si>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</si>
  <si>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</si>
  <si>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</si>
  <si>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</si>
  <si>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</si>
  <si>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</si>
  <si>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</si>
  <si>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</si>
  <si>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</si>
  <si>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</si>
  <si>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</si>
  <si>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</si>
  <si>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</si>
  <si>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</si>
  <si>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</si>
  <si>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</si>
  <si>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</si>
  <si>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</si>
  <si>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</si>
  <si>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</si>
  <si>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</si>
  <si>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</si>
  <si>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</si>
  <si>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</si>
  <si>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</si>
  <si>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</si>
  <si>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</si>
  <si>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</si>
  <si>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</si>
  <si>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</si>
  <si>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</si>
  <si>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</si>
  <si>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</si>
  <si>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</si>
  <si>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</si>
  <si>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</si>
  <si>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</si>
  <si>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</si>
  <si>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</si>
  <si>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</si>
  <si>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</si>
  <si>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</si>
  <si>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</si>
  <si>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</si>
  <si>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</si>
  <si>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</si>
  <si>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</si>
  <si>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</si>
  <si>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</si>
  <si>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</si>
  <si>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</si>
  <si>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</si>
  <si>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</si>
  <si>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</si>
  <si>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</si>
  <si>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</si>
  <si>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</si>
  <si>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</si>
  <si>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</si>
  <si>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</si>
  <si>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</si>
  <si>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</si>
  <si>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</si>
  <si>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</si>
  <si>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</si>
  <si>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</si>
  <si>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</si>
  <si>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</si>
  <si>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</si>
  <si>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</si>
  <si>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</si>
  <si>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</si>
  <si>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</si>
  <si>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</si>
  <si>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</si>
  <si>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</si>
  <si>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</si>
  <si>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</si>
  <si>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</si>
  <si>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</si>
  <si>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</si>
  <si>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</si>
  <si>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</si>
  <si>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</si>
  <si>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</si>
  <si>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</si>
  <si>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</si>
  <si>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</si>
  <si>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</si>
  <si>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</si>
  <si>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</si>
  <si>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</si>
  <si>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</si>
  <si>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</si>
  <si>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</si>
  <si>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</si>
  <si>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</si>
  <si>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</si>
  <si>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</si>
  <si>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</si>
  <si>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</si>
  <si>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</si>
  <si>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</si>
  <si>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</si>
  <si>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</si>
  <si>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</si>
  <si>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</si>
  <si>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</si>
  <si>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</si>
  <si>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</si>
  <si>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</si>
  <si>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</si>
  <si>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</si>
  <si>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</si>
  <si>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</si>
  <si>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</si>
  <si>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</si>
  <si>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</si>
  <si>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</si>
  <si>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</si>
  <si>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</si>
  <si>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</si>
  <si>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</si>
  <si>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</si>
  <si>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</si>
  <si>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</si>
  <si>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</si>
  <si>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</si>
  <si>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</si>
  <si>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</si>
  <si>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</si>
  <si>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</si>
  <si>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</si>
  <si>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</si>
  <si>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</si>
  <si>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</si>
  <si>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</si>
  <si>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</si>
  <si>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</si>
  <si>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</si>
  <si>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</si>
  <si>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</si>
  <si>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</si>
  <si>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</si>
  <si>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</si>
  <si>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</si>
  <si>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</si>
  <si>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</si>
  <si>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</si>
  <si>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</si>
  <si>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</si>
  <si>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</si>
  <si>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</si>
  <si>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</si>
  <si>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</si>
  <si>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</si>
  <si>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</si>
  <si>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</si>
  <si>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</si>
  <si>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</si>
  <si>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</si>
  <si>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</si>
  <si>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</si>
  <si>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</si>
  <si>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</si>
  <si>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</si>
  <si>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</si>
  <si>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</si>
  <si>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</si>
  <si>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</si>
  <si>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</si>
  <si>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</si>
  <si>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</si>
  <si>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</si>
  <si>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</si>
  <si>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</si>
  <si>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</si>
  <si>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</si>
  <si>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</si>
  <si>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</si>
  <si>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</si>
  <si>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</si>
  <si>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</si>
  <si>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</si>
  <si>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</si>
  <si>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</si>
  <si>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</si>
  <si>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</si>
  <si>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</si>
  <si>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</si>
  <si>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</si>
  <si>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</si>
  <si>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</si>
  <si>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</si>
  <si>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</si>
  <si>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</si>
  <si>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</si>
  <si>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</si>
  <si>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</si>
  <si>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</si>
  <si>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</si>
  <si>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</si>
  <si>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</si>
  <si>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</si>
  <si>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</si>
  <si>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</si>
  <si>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</si>
  <si>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</si>
  <si>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</si>
  <si>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</si>
  <si>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</si>
  <si>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</si>
  <si>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</si>
  <si>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</si>
  <si>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</si>
  <si>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</si>
  <si>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</si>
  <si>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</si>
  <si>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</si>
  <si>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</si>
  <si>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</si>
  <si>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</si>
  <si>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</si>
  <si>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</si>
  <si>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</si>
  <si>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</si>
  <si>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</si>
  <si>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</si>
  <si>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</si>
  <si>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</si>
  <si>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</si>
  <si>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</si>
  <si>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</si>
  <si>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</si>
  <si>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</si>
  <si>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</si>
  <si>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</si>
  <si>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</si>
  <si>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</si>
  <si>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</si>
  <si>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</si>
  <si>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</si>
  <si>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</si>
  <si>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</si>
  <si>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</si>
  <si>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</si>
  <si>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</si>
  <si>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</si>
  <si>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</si>
  <si>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</si>
  <si>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</si>
  <si>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</si>
  <si>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</si>
  <si>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</si>
  <si>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</si>
  <si>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</si>
  <si>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</si>
  <si>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</si>
  <si>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</si>
  <si>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</si>
  <si>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</si>
  <si>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</si>
  <si>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</si>
  <si>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</si>
  <si>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</si>
  <si>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</si>
  <si>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</si>
  <si>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</si>
  <si>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</si>
  <si>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</si>
  <si>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</si>
  <si>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</si>
  <si>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</si>
  <si>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</si>
  <si>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</si>
  <si>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</si>
  <si>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</si>
  <si>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</si>
  <si>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</si>
  <si>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</si>
  <si>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</si>
  <si>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</si>
  <si>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</si>
  <si>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</si>
  <si>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</si>
  <si>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</si>
  <si>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</si>
  <si>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</si>
  <si>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</si>
  <si>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</si>
  <si>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</si>
  <si>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</si>
  <si>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</si>
  <si>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</si>
  <si>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</si>
  <si>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</si>
  <si>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</si>
  <si>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</si>
  <si>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</si>
  <si>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</si>
  <si>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</si>
  <si>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</si>
  <si>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</si>
  <si>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</si>
  <si>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</si>
  <si>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</si>
  <si>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</si>
  <si>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alcohol</t>
  </si>
  <si>
    <t>ecogPsAtDiagnosis</t>
  </si>
  <si>
    <t>karnofsyIndexAtDiagnosis</t>
  </si>
  <si>
    <t>CancerEpisode2FHIR</t>
  </si>
  <si>
    <t>subject2FHIR</t>
  </si>
  <si>
    <t>Subject2FHIR</t>
  </si>
  <si>
    <t>Subject Model to this guide Map</t>
  </si>
  <si>
    <t>It shows how the Subject model is mapped into this guide</t>
  </si>
  <si>
    <t>gender</t>
  </si>
  <si>
    <t>http://hl7.eu/fhir/ig/idea4rc/StructureDefinition/observation-tobaccouse-eu-i4rc</t>
  </si>
  <si>
    <t>Observation</t>
  </si>
  <si>
    <t>component:smokingStatus.value[x]:valueCodeableConcept</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</si>
  <si>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</si>
  <si>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</si>
  <si>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</si>
  <si>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</si>
  <si>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</si>
  <si>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</si>
  <si>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</si>
  <si>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</si>
  <si>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</si>
  <si>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</si>
  <si>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</si>
  <si>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</si>
  <si>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</si>
  <si>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</si>
  <si>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</si>
  <si>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</si>
  <si>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</si>
  <si>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</si>
  <si>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</si>
  <si>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</si>
  <si>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</si>
  <si>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</si>
  <si>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</si>
  <si>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</si>
  <si>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</si>
  <si>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</si>
  <si>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</si>
  <si>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</si>
  <si>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</si>
  <si>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</si>
  <si>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</si>
  <si>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</si>
  <si>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</si>
  <si>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</si>
  <si>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</si>
  <si>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</si>
  <si>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</si>
  <si>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</si>
  <si>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</si>
  <si>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</si>
  <si>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</si>
  <si>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</si>
  <si>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</si>
  <si>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</si>
  <si>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</si>
  <si>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</si>
  <si>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</si>
  <si>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</si>
  <si>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</si>
  <si>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</si>
  <si>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</si>
  <si>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</si>
  <si>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</si>
  <si>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</si>
  <si>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</si>
  <si>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</si>
  <si>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</si>
  <si>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</si>
  <si>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</si>
  <si>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</si>
  <si>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</si>
  <si>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</si>
  <si>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</si>
  <si>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</si>
  <si>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</si>
  <si>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</si>
  <si>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</si>
  <si>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</si>
  <si>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</si>
  <si>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</si>
  <si>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</si>
  <si>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</si>
  <si>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</si>
  <si>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</si>
  <si>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</si>
  <si>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</si>
  <si>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</si>
  <si>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</si>
  <si>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</si>
  <si>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</si>
  <si>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</si>
  <si>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</si>
  <si>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</si>
  <si>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</si>
  <si>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</si>
  <si>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</si>
  <si>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</si>
  <si>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</si>
  <si>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</si>
  <si>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</si>
  <si>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</si>
  <si>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</si>
  <si>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</si>
  <si>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</si>
  <si>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</si>
  <si>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</si>
  <si>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</si>
  <si>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</si>
  <si>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</si>
  <si>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</si>
  <si>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</si>
  <si>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</si>
  <si>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</si>
  <si>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</si>
  <si>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</si>
  <si>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</si>
  <si>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</si>
  <si>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</si>
  <si>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</si>
  <si>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</si>
  <si>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</si>
  <si>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</si>
  <si>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</si>
  <si>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</si>
  <si>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</si>
  <si>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</si>
  <si>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</si>
  <si>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</si>
  <si>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</si>
  <si>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</si>
  <si>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</si>
  <si>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</si>
  <si>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</si>
  <si>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</si>
  <si>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</si>
  <si>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</si>
  <si>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</si>
  <si>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</si>
  <si>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</si>
  <si>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</si>
  <si>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</si>
  <si>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</si>
  <si>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</si>
  <si>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</si>
  <si>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</si>
  <si>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</si>
  <si>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</si>
  <si>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</si>
  <si>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</si>
  <si>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</si>
  <si>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</si>
  <si>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</si>
  <si>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</si>
  <si>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</si>
  <si>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</si>
  <si>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</si>
  <si>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</si>
  <si>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</si>
  <si>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</si>
  <si>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</si>
  <si>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</si>
  <si>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</si>
  <si>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</si>
  <si>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</si>
  <si>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</si>
  <si>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</si>
  <si>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</si>
  <si>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</si>
  <si>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</si>
  <si>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</si>
  <si>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</si>
  <si>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</si>
  <si>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</si>
  <si>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</si>
  <si>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</si>
  <si>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</si>
  <si>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</si>
  <si>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</si>
  <si>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</si>
  <si>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</si>
  <si>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</si>
  <si>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</si>
  <si>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</si>
  <si>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</si>
  <si>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</si>
  <si>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</si>
  <si>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</si>
  <si>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</si>
  <si>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</si>
  <si>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</si>
  <si>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</si>
  <si>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</si>
  <si>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</si>
  <si>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</si>
  <si>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</si>
  <si>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</si>
  <si>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</si>
  <si>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</si>
  <si>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</si>
  <si>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</si>
  <si>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</si>
  <si>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</si>
  <si>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</si>
  <si>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</si>
  <si>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</si>
  <si>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</si>
  <si>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</si>
  <si>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</si>
  <si>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</si>
  <si>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</si>
  <si>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</si>
  <si>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</si>
  <si>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</si>
  <si>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</si>
  <si>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</si>
  <si>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</si>
  <si>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</si>
  <si>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</si>
  <si>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</si>
  <si>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</si>
  <si>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</si>
  <si>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</si>
  <si>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</si>
  <si>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</si>
  <si>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</si>
  <si>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</si>
  <si>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</si>
  <si>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</si>
  <si>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</si>
  <si>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</si>
  <si>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</si>
  <si>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</si>
  <si>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</si>
  <si>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</si>
  <si>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</si>
  <si>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</si>
  <si>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</si>
  <si>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</si>
  <si>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</si>
  <si>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</si>
  <si>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</si>
  <si>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</si>
  <si>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</si>
  <si>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</si>
  <si>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</si>
  <si>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</si>
  <si>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</si>
  <si>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</si>
  <si>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</si>
  <si>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</si>
  <si>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</si>
  <si>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</si>
  <si>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</si>
  <si>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</si>
  <si>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</si>
  <si>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</si>
  <si>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</si>
  <si>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</si>
  <si>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</si>
  <si>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</si>
  <si>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</si>
  <si>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</si>
  <si>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</si>
  <si>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</si>
  <si>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</si>
  <si>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</si>
  <si>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</si>
  <si>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</si>
  <si>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</si>
  <si>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</si>
  <si>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</si>
  <si>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</si>
  <si>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</si>
  <si>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</si>
  <si>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</si>
  <si>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</si>
  <si>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</si>
  <si>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</si>
  <si>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</si>
  <si>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</si>
  <si>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</si>
  <si>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</si>
  <si>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</si>
  <si>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</si>
  <si>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</si>
  <si>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</si>
  <si>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</si>
  <si>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</si>
  <si>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</si>
  <si>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</si>
  <si>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</si>
  <si>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</si>
  <si>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</si>
  <si>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</si>
  <si>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</si>
  <si>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</si>
  <si>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</si>
  <si>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</si>
  <si>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</si>
  <si>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</si>
  <si>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</si>
  <si>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</si>
  <si>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</si>
  <si>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</si>
  <si>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</si>
  <si>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</si>
  <si>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</si>
  <si>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</si>
  <si>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</si>
  <si>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</si>
  <si>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</si>
  <si>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</si>
  <si>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</si>
  <si>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</si>
  <si>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</si>
  <si>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</si>
  <si>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</si>
  <si>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</si>
  <si>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</si>
  <si>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</si>
  <si>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</si>
  <si>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</si>
  <si>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</si>
  <si>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</si>
  <si>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</si>
  <si>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</si>
  <si>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</si>
  <si>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</si>
  <si>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</si>
  <si>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</si>
  <si>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</si>
  <si>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</si>
  <si>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</si>
  <si>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</si>
  <si>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</si>
  <si>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</si>
  <si>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</si>
  <si>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</si>
  <si>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</si>
  <si>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</si>
  <si>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</si>
  <si>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</si>
  <si>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</si>
  <si>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</si>
  <si>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</si>
  <si>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</si>
  <si>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</si>
  <si>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</si>
  <si>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</si>
  <si>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</si>
  <si>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</si>
  <si>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</si>
  <si>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</si>
  <si>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</si>
  <si>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</si>
  <si>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</si>
  <si>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</si>
  <si>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</si>
  <si>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</si>
  <si>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</si>
  <si>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</si>
  <si>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</si>
  <si>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</si>
  <si>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</si>
  <si>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</si>
  <si>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</si>
  <si>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</si>
  <si>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</si>
  <si>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</si>
  <si>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</si>
  <si>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</si>
  <si>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</si>
  <si>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</si>
  <si>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</si>
  <si>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</si>
  <si>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</si>
  <si>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</si>
  <si>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</si>
  <si>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</si>
  <si>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</si>
  <si>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</si>
  <si>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</si>
  <si>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</si>
  <si>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</si>
  <si>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</si>
  <si>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</si>
  <si>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</si>
  <si>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</si>
  <si>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</si>
  <si>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</si>
  <si>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</si>
  <si>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</si>
  <si>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</si>
  <si>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</si>
  <si>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</si>
  <si>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</si>
  <si>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</si>
  <si>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</si>
  <si>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</si>
  <si>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</si>
  <si>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</si>
  <si>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</si>
  <si>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</si>
  <si>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</si>
  <si>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</si>
  <si>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</si>
  <si>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</si>
  <si>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</si>
  <si>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</si>
  <si>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</si>
  <si>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</si>
  <si>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</si>
  <si>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</si>
  <si>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</si>
  <si>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</si>
  <si>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</si>
  <si>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</si>
  <si>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</si>
  <si>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</si>
  <si>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</si>
  <si>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</si>
  <si>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</si>
  <si>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</si>
  <si>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</si>
  <si>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</si>
  <si>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</si>
  <si>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</si>
  <si>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</si>
  <si>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</si>
  <si>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</si>
  <si>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</si>
  <si>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</si>
  <si>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</si>
  <si>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</si>
  <si>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</si>
  <si>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</si>
  <si>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</si>
  <si>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</si>
  <si>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</si>
  <si>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</si>
  <si>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</si>
  <si>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</si>
  <si>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</si>
  <si>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</si>
  <si>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</si>
  <si>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</si>
  <si>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</si>
  <si>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</si>
  <si>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</si>
  <si>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</si>
  <si>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</si>
  <si>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</si>
  <si>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</si>
  <si>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</si>
  <si>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</si>
  <si>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</si>
  <si>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</si>
  <si>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</si>
  <si>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</si>
  <si>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</si>
  <si>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</si>
  <si>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</si>
  <si>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</si>
  <si>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</si>
  <si>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</si>
  <si>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</si>
  <si>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</si>
  <si>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</si>
  <si>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</si>
  <si>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</si>
  <si>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</si>
  <si>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</si>
  <si>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</si>
  <si>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</si>
  <si>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</si>
  <si>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</si>
  <si>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</si>
  <si>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</si>
  <si>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</si>
  <si>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</si>
  <si>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</si>
  <si>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</si>
  <si>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</si>
  <si>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</si>
  <si>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</si>
  <si>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</si>
  <si>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</si>
  <si>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</si>
  <si>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</si>
  <si>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</si>
  <si>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</si>
  <si>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</si>
  <si>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</si>
  <si>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</si>
  <si>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</si>
  <si>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</si>
  <si>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</si>
  <si>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</si>
  <si>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</si>
  <si>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</si>
  <si>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</si>
  <si>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</si>
  <si>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</si>
  <si>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</si>
  <si>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</si>
  <si>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</si>
  <si>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</si>
  <si>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</si>
  <si>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</si>
  <si>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</si>
  <si>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</si>
  <si>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</si>
  <si>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</si>
  <si>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</si>
  <si>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</si>
  <si>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</si>
  <si>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</si>
  <si>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</si>
  <si>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</si>
  <si>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</si>
  <si>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</si>
  <si>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</si>
  <si>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</si>
  <si>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</si>
  <si>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</si>
  <si>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</si>
  <si>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</si>
  <si>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</si>
  <si>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</si>
  <si>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</si>
  <si>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</si>
  <si>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</si>
  <si>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</si>
  <si>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</si>
  <si>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</si>
  <si>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</si>
  <si>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</si>
  <si>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</si>
  <si>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</si>
  <si>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</si>
  <si>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</si>
  <si>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</si>
  <si>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</si>
  <si>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</si>
  <si>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</si>
  <si>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</si>
  <si>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</si>
  <si>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</si>
  <si>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</si>
  <si>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</si>
  <si>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</si>
  <si>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</si>
  <si>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</si>
  <si>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</si>
  <si>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</si>
  <si>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</si>
  <si>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</si>
  <si>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</si>
  <si>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</si>
  <si>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</si>
  <si>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</si>
  <si>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</si>
  <si>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</si>
  <si>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</si>
  <si>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</si>
  <si>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</si>
  <si>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</si>
  <si>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</si>
  <si>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</si>
  <si>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</si>
  <si>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</si>
  <si>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</si>
  <si>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</si>
  <si>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</si>
  <si>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</si>
  <si>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</si>
  <si>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</si>
  <si>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</si>
  <si>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</si>
  <si>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</si>
  <si>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</si>
  <si>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</si>
  <si>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</si>
  <si>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</si>
  <si>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</si>
  <si>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</si>
  <si>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</si>
  <si>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</si>
  <si>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</si>
  <si>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</si>
  <si>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</si>
  <si>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</si>
  <si>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</si>
  <si>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</si>
  <si>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</si>
  <si>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</si>
  <si>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</si>
  <si>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</si>
  <si>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</si>
  <si>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</si>
  <si>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</si>
  <si>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</si>
  <si>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</si>
  <si>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</si>
  <si>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</si>
  <si>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</si>
  <si>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</si>
  <si>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</si>
  <si>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</si>
  <si>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</si>
  <si>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</si>
  <si>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</si>
  <si>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</si>
  <si>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</si>
  <si>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</si>
  <si>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</si>
  <si>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</si>
  <si>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</si>
  <si>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</si>
  <si>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</si>
  <si>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</si>
  <si>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</si>
  <si>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</si>
  <si>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</si>
  <si>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</si>
  <si>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</si>
  <si>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</si>
  <si>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</si>
  <si>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</si>
  <si>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</si>
  <si>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</si>
  <si>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</si>
  <si>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</si>
  <si>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</si>
  <si>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</si>
  <si>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</si>
  <si>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</si>
  <si>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</si>
  <si>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</si>
  <si>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</si>
  <si>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</si>
  <si>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</si>
  <si>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</si>
  <si>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</si>
  <si>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</si>
  <si>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</si>
  <si>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</si>
  <si>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</si>
  <si>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</si>
  <si>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</si>
  <si>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</si>
  <si>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</si>
  <si>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</si>
  <si>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</si>
  <si>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</si>
  <si>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</si>
  <si>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</si>
  <si>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</si>
  <si>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</si>
  <si>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</si>
  <si>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</si>
  <si>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</si>
  <si>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</si>
  <si>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</si>
  <si>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</si>
  <si>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</si>
  <si>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</si>
  <si>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</si>
  <si>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</si>
  <si>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</si>
  <si>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</si>
  <si>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</si>
  <si>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</si>
  <si>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</si>
  <si>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</si>
  <si>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</si>
  <si>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</si>
  <si>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</si>
  <si>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</si>
  <si>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</si>
  <si>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</si>
  <si>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</si>
  <si>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</si>
  <si>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</si>
  <si>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</si>
  <si>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</si>
  <si>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</si>
  <si>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</si>
  <si>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</si>
  <si>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</si>
  <si>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</si>
  <si>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</si>
  <si>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</si>
  <si>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</si>
  <si>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</si>
  <si>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</si>
  <si>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</si>
  <si>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</si>
  <si>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</si>
  <si>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</si>
  <si>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</si>
  <si>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</si>
  <si>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</si>
  <si>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</si>
  <si>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</si>
  <si>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</si>
  <si>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</si>
  <si>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</si>
  <si>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</si>
  <si>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</si>
  <si>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</si>
  <si>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</si>
  <si>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</si>
  <si>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</si>
  <si>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</si>
  <si>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</si>
  <si>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</si>
  <si>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</si>
  <si>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</si>
  <si>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</si>
  <si>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</si>
  <si>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</si>
  <si>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</si>
  <si>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</si>
  <si>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</si>
  <si>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</si>
  <si>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</si>
  <si>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</si>
  <si>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</si>
  <si>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</si>
  <si>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</si>
  <si>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</si>
  <si>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</si>
  <si>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</si>
  <si>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</si>
  <si>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</si>
  <si>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</si>
  <si>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</si>
  <si>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</si>
  <si>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</si>
  <si>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</si>
  <si>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</si>
  <si>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</si>
  <si>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</si>
  <si>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</si>
  <si>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</si>
  <si>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</si>
  <si>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</si>
  <si>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</si>
  <si>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</si>
  <si>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</si>
  <si>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</si>
  <si>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</si>
  <si>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</si>
  <si>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</si>
  <si>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</si>
  <si>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</si>
  <si>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</si>
  <si>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</si>
  <si>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</si>
  <si>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</si>
  <si>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</si>
  <si>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</si>
  <si>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</si>
  <si>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</si>
  <si>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</si>
  <si>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</si>
  <si>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</si>
  <si>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</si>
  <si>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</si>
  <si>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</si>
  <si>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</si>
  <si>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</si>
  <si>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</si>
  <si>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</si>
  <si>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</si>
  <si>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</si>
  <si>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</si>
  <si>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</si>
  <si>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</si>
  <si>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</si>
  <si>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</si>
  <si>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</si>
  <si>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</si>
  <si>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</si>
  <si>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</si>
  <si>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</si>
  <si>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</si>
  <si>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</si>
  <si>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</si>
  <si>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</si>
  <si>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</si>
  <si>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</si>
  <si>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</si>
  <si>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</si>
  <si>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</si>
  <si>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</si>
  <si>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</si>
  <si>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</si>
  <si>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</si>
  <si>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</si>
  <si>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</si>
  <si>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</si>
  <si>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</si>
  <si>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</si>
  <si>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</si>
  <si>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</si>
  <si>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</si>
  <si>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</si>
  <si>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</si>
  <si>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</si>
  <si>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</si>
  <si>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</si>
  <si>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</si>
  <si>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</si>
  <si>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</si>
  <si>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</si>
  <si>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</si>
  <si>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</si>
  <si>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</si>
  <si>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</si>
  <si>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</si>
  <si>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</si>
  <si>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</si>
  <si>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</si>
  <si>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</si>
  <si>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</si>
  <si>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</si>
  <si>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</si>
  <si>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</si>
  <si>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</si>
  <si>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</si>
  <si>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</si>
  <si>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</si>
  <si>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</si>
  <si>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</si>
  <si>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</si>
  <si>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</si>
  <si>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</si>
  <si>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</si>
  <si>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</si>
  <si>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</si>
  <si>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</si>
  <si>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</si>
  <si>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</si>
  <si>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</si>
  <si>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</si>
  <si>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</si>
  <si>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</si>
  <si>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</si>
  <si>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</si>
  <si>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</si>
  <si>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</si>
  <si>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</si>
  <si>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</si>
  <si>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</si>
  <si>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</si>
  <si>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</si>
  <si>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</si>
  <si>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</si>
  <si>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</si>
  <si>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</si>
  <si>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</si>
  <si>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</si>
  <si>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</si>
  <si>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</si>
  <si>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</si>
  <si>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</si>
  <si>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</si>
  <si>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</si>
  <si>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</si>
  <si>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</si>
  <si>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</si>
  <si>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</si>
  <si>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</si>
  <si>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</si>
  <si>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</si>
  <si>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</si>
  <si>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</si>
  <si>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</si>
  <si>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</si>
  <si>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</si>
  <si>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</si>
  <si>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</si>
  <si>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</si>
  <si>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</si>
  <si>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</si>
  <si>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</si>
  <si>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</si>
  <si>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</si>
  <si>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</si>
  <si>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</si>
  <si>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</si>
  <si>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</si>
  <si>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</si>
  <si>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</si>
  <si>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</si>
  <si>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</si>
  <si>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</si>
  <si>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</si>
  <si>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</si>
  <si>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</si>
  <si>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</si>
  <si>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</si>
  <si>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</si>
  <si>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</si>
  <si>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</si>
  <si>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</si>
  <si>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</si>
  <si>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</si>
  <si>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</si>
  <si>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</si>
  <si>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</si>
  <si>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</si>
  <si>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</si>
  <si>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</si>
  <si>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</si>
  <si>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</si>
  <si>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</si>
  <si>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</si>
  <si>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</si>
  <si>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</si>
  <si>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</si>
  <si>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</si>
  <si>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</si>
  <si>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</si>
  <si>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</si>
  <si>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</si>
  <si>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</si>
  <si>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</si>
  <si>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</si>
  <si>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</si>
  <si>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</si>
  <si>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</si>
  <si>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</si>
  <si>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</si>
  <si>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</si>
  <si>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</si>
  <si>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</si>
  <si>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</si>
  <si>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</si>
  <si>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</si>
  <si>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</si>
  <si>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</si>
  <si>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</si>
  <si>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</si>
  <si>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</si>
  <si>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</si>
  <si>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</si>
  <si>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</si>
  <si>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</si>
  <si>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</si>
  <si>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</si>
  <si>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</si>
  <si>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</si>
  <si>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</si>
  <si>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</si>
  <si>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</si>
  <si>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</si>
  <si>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</si>
  <si>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</si>
  <si>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</si>
  <si>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</si>
  <si>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</si>
  <si>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</si>
  <si>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</si>
  <si>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</si>
  <si>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</si>
  <si>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</si>
  <si>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</si>
  <si>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</si>
  <si>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</si>
  <si>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</si>
  <si>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</si>
  <si>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</si>
  <si>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</si>
  <si>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</si>
  <si>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</si>
  <si>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</si>
  <si>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</si>
  <si>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</si>
  <si>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</si>
  <si>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</si>
  <si>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</si>
  <si>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</si>
  <si>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</si>
  <si>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</si>
  <si>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</si>
  <si>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</si>
  <si>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</si>
  <si>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</si>
  <si>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</si>
  <si>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</si>
  <si>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</si>
  <si>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</si>
  <si>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</si>
  <si>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</si>
  <si>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</si>
  <si>
    <t>Followup2FHIR</t>
  </si>
  <si>
    <t>If this exists with  code = $athena#35225724 Metastasis to soft tissues</t>
  </si>
  <si>
    <t>If this exists with  code =$athena#36769243 Distant spread to lymph node</t>
  </si>
  <si>
    <t>If this exists with  code =$athena#36770283  Metastasis to lung</t>
  </si>
  <si>
    <t>to be checked.
True if code = $athena#4019656 'Isolated limb perfusion'</t>
  </si>
  <si>
    <t>to be checked.
True if code is a $athena#4045162 'Reconstruction procedure'</t>
  </si>
  <si>
    <t>Surgery2FHIR</t>
  </si>
  <si>
    <t>AdverseEvent2FHIR</t>
  </si>
  <si>
    <t>adverseEvent2FHIR</t>
  </si>
  <si>
    <t>Height/weight (BMI)</t>
  </si>
  <si>
    <t>extension:ProcedureCategoryR5/type.valueCodeableConcept</t>
  </si>
  <si>
    <t>extension:ProcedureCategoryR5/intent.valueCodeableConcept</t>
  </si>
  <si>
    <t>specimenMitoticCount</t>
  </si>
  <si>
    <t>specimenGradingOnlyInUntreatedTumours</t>
  </si>
  <si>
    <t>extension:procedure-method.valueCodeableConcept</t>
  </si>
  <si>
    <t>extension:supportingInfoR5</t>
  </si>
  <si>
    <t>Is the tumor rupture a supporting info or a complication ?
IN the secodn case the supportingInfo refers an Observation conforming to the XYZ profile, where observation.code is = XXX
add map group including the target profile</t>
  </si>
  <si>
    <t>Check how this differs from the same info in Cancer Episode.
The supportingInfo refers an Observation conforming to the ObservationSimpleResult profile, where observation.code is = $athena#4227243 'Number of mitoses per 10 high power fields'
Add a map to the target profile</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</si>
  <si>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- 4113134 =&gt; status='active'; extension:condition-occurredFollowing.empty()
Progression - 32949 =&gt; status='relapse'; extension:condition-occurredFollowing.exists() (To be checked) 
Recurrence - 4097297 =&gt; status='recurrence'; extension:condition-occurredFollowing.exists()
Stable disease - 32948 =&gt; status='inactive'; extension:condition-occurredFollowing.exists() (To be checked)</t>
  </si>
  <si>
    <t>cigarettesPackYearsSmokedDuringLife</t>
  </si>
  <si>
    <t>Cigarettes pack years smoked during life</t>
  </si>
  <si>
    <t>The amount of cigarette pack smoked during life</t>
  </si>
  <si>
    <t>address.country.extension:countryCode</t>
  </si>
  <si>
    <t>component:packsPerYear.valueQuantity</t>
  </si>
  <si>
    <t>Body Mass Index information if weight and height are included. it is calculated as BMI = kg/m2 where kg is a person's weight in kilograms and m2 is their height in metres squared.</t>
  </si>
  <si>
    <t>valueQuantity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</si>
</sst>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
      <b/>
      <u/>
      <sz val="11"/>
      <color theme="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1" fillId="4" borderId="0" xfId="0" applyFont="1" applyFill="1" applyAlignment="1">
      <alignment horizontal="center" vertical="top"/>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23" fillId="7" borderId="10" xfId="2" applyFont="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8.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9.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1.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2.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4.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5.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6.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7.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9.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5.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7.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1.vml"/><Relationship Id="rId1" Type="http://schemas.openxmlformats.org/officeDocument/2006/relationships/printerSettings" Target="../printerSettings/printerSettings19.bin"/><Relationship Id="rId4" Type="http://schemas.microsoft.com/office/2017/10/relationships/threadedComment" Target="../threadedComments/threadedComment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9.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0.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3.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5.vml"/><Relationship Id="rId1" Type="http://schemas.openxmlformats.org/officeDocument/2006/relationships/printerSettings" Target="../printerSettings/printerSettings22.bin"/><Relationship Id="rId4" Type="http://schemas.microsoft.com/office/2017/10/relationships/threadedComment" Target="../threadedComments/threadedComment1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9.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2.vml"/><Relationship Id="rId1" Type="http://schemas.openxmlformats.org/officeDocument/2006/relationships/printerSettings" Target="../printerSettings/printerSettings28.bin"/><Relationship Id="rId4" Type="http://schemas.microsoft.com/office/2017/10/relationships/threadedComment" Target="../threadedComments/threadedComment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0.bin"/><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5.vml"/><Relationship Id="rId1" Type="http://schemas.openxmlformats.org/officeDocument/2006/relationships/printerSettings" Target="../printerSettings/printerSettings32.bin"/><Relationship Id="rId4" Type="http://schemas.microsoft.com/office/2017/10/relationships/threadedComment" Target="../threadedComments/threadedComment1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1.xml"/><Relationship Id="rId1" Type="http://schemas.openxmlformats.org/officeDocument/2006/relationships/printerSettings" Target="../printerSettings/printerSettings3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7.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4.xml"/><Relationship Id="rId1" Type="http://schemas.openxmlformats.org/officeDocument/2006/relationships/printerSettings" Target="../printerSettings/printerSettings38.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4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6.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printerSettings" Target="../printerSettings/printerSettings42.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7.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8.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45.bin"/><Relationship Id="rId4" Type="http://schemas.microsoft.com/office/2017/10/relationships/threadedComment" Target="../threadedComments/threadedComment1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9.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7.xml"/><Relationship Id="rId3" Type="http://schemas.openxmlformats.org/officeDocument/2006/relationships/hyperlink" Target="http://hl7.eu/fhir/ig/idea4rc/StructureDefinition/" TargetMode="External"/><Relationship Id="rId7" Type="http://schemas.openxmlformats.org/officeDocument/2006/relationships/comments" Target="../comments1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0.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1.xml"/><Relationship Id="rId1" Type="http://schemas.openxmlformats.org/officeDocument/2006/relationships/printerSettings" Target="../printerSettings/printerSettings49.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2.xml"/><Relationship Id="rId1" Type="http://schemas.openxmlformats.org/officeDocument/2006/relationships/printerSettings" Target="../printerSettings/printerSettings5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3.xml"/><Relationship Id="rId1" Type="http://schemas.openxmlformats.org/officeDocument/2006/relationships/printerSettings" Target="../printerSettings/printerSettings51.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3.vml"/><Relationship Id="rId1" Type="http://schemas.openxmlformats.org/officeDocument/2006/relationships/printerSettings" Target="../printerSettings/printerSettings52.bin"/><Relationship Id="rId4" Type="http://schemas.microsoft.com/office/2017/10/relationships/threadedComment" Target="../threadedComments/threadedComment18.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4.xml"/><Relationship Id="rId1" Type="http://schemas.openxmlformats.org/officeDocument/2006/relationships/printerSettings" Target="../printerSettings/printerSettings53.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5.xml"/><Relationship Id="rId1" Type="http://schemas.openxmlformats.org/officeDocument/2006/relationships/printerSettings" Target="../printerSettings/printerSettings54.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6.vml"/><Relationship Id="rId1" Type="http://schemas.openxmlformats.org/officeDocument/2006/relationships/printerSettings" Target="../printerSettings/printerSettings55.bin"/><Relationship Id="rId4" Type="http://schemas.microsoft.com/office/2017/10/relationships/threadedComment" Target="../threadedComments/threadedComment19.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6.xml"/><Relationship Id="rId1" Type="http://schemas.openxmlformats.org/officeDocument/2006/relationships/printerSettings" Target="../printerSettings/printerSettings56.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7.xml"/><Relationship Id="rId1" Type="http://schemas.openxmlformats.org/officeDocument/2006/relationships/printerSettings" Target="../printerSettings/printerSettings5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51</v>
      </c>
      <c r="B1" t="s">
        <v>52</v>
      </c>
      <c r="C1" t="s">
        <v>53</v>
      </c>
      <c r="D1" t="s">
        <v>54</v>
      </c>
      <c r="E1" t="s">
        <v>55</v>
      </c>
      <c r="F1" t="s">
        <v>56</v>
      </c>
      <c r="G1" t="s">
        <v>57</v>
      </c>
      <c r="H1" t="s">
        <v>58</v>
      </c>
      <c r="I1" t="s">
        <v>59</v>
      </c>
      <c r="J1" t="s">
        <v>60</v>
      </c>
      <c r="K1" t="s">
        <v>61</v>
      </c>
      <c r="L1" t="s">
        <v>62</v>
      </c>
      <c r="M1" t="s">
        <v>63</v>
      </c>
    </row>
    <row r="2" spans="1:13" x14ac:dyDescent="0.75">
      <c r="A2" t="s">
        <v>14</v>
      </c>
      <c r="B2" t="s">
        <v>16</v>
      </c>
      <c r="C2" t="s">
        <v>64</v>
      </c>
      <c r="D2" t="s">
        <v>65</v>
      </c>
      <c r="E2" t="s">
        <v>66</v>
      </c>
      <c r="F2" t="s">
        <v>67</v>
      </c>
      <c r="G2" t="s">
        <v>68</v>
      </c>
      <c r="H2" t="s">
        <v>67</v>
      </c>
      <c r="I2" t="s">
        <v>69</v>
      </c>
      <c r="J2" t="s">
        <v>70</v>
      </c>
      <c r="K2" t="s">
        <v>71</v>
      </c>
      <c r="L2" t="s">
        <v>72</v>
      </c>
      <c r="M2" t="s">
        <v>73</v>
      </c>
    </row>
    <row r="3" spans="1:13" x14ac:dyDescent="0.75">
      <c r="A3" t="s">
        <v>14</v>
      </c>
      <c r="B3" t="s">
        <v>74</v>
      </c>
      <c r="C3" t="s">
        <v>75</v>
      </c>
      <c r="D3" t="s">
        <v>74</v>
      </c>
      <c r="E3" t="s">
        <v>76</v>
      </c>
      <c r="F3" t="s">
        <v>77</v>
      </c>
      <c r="G3" t="s">
        <v>68</v>
      </c>
      <c r="H3" t="s">
        <v>67</v>
      </c>
      <c r="I3" t="s">
        <v>69</v>
      </c>
      <c r="J3" t="s">
        <v>76</v>
      </c>
      <c r="K3" t="s">
        <v>78</v>
      </c>
      <c r="L3" t="s">
        <v>79</v>
      </c>
      <c r="M3" t="s">
        <v>67</v>
      </c>
    </row>
    <row r="4" spans="1:13" x14ac:dyDescent="0.75">
      <c r="A4" t="s">
        <v>14</v>
      </c>
      <c r="B4" t="s">
        <v>80</v>
      </c>
      <c r="C4" t="s">
        <v>81</v>
      </c>
      <c r="D4" t="s">
        <v>80</v>
      </c>
      <c r="E4" t="s">
        <v>82</v>
      </c>
      <c r="F4" t="s">
        <v>83</v>
      </c>
      <c r="G4" t="s">
        <v>68</v>
      </c>
      <c r="H4" t="s">
        <v>67</v>
      </c>
      <c r="I4" t="s">
        <v>84</v>
      </c>
      <c r="J4" t="s">
        <v>85</v>
      </c>
      <c r="K4" t="s">
        <v>86</v>
      </c>
      <c r="L4" t="s">
        <v>87</v>
      </c>
      <c r="M4" t="s">
        <v>67</v>
      </c>
    </row>
    <row r="5" spans="1:13" x14ac:dyDescent="0.75">
      <c r="A5" t="s">
        <v>14</v>
      </c>
      <c r="B5" t="s">
        <v>88</v>
      </c>
      <c r="C5" t="s">
        <v>89</v>
      </c>
      <c r="D5" t="s">
        <v>90</v>
      </c>
      <c r="E5" t="s">
        <v>91</v>
      </c>
      <c r="F5" t="s">
        <v>67</v>
      </c>
      <c r="G5" t="s">
        <v>92</v>
      </c>
      <c r="H5" t="s">
        <v>67</v>
      </c>
      <c r="I5" t="s">
        <v>69</v>
      </c>
      <c r="J5" t="s">
        <v>93</v>
      </c>
      <c r="K5" t="s">
        <v>94</v>
      </c>
      <c r="L5" t="s">
        <v>95</v>
      </c>
      <c r="M5" t="s">
        <v>96</v>
      </c>
    </row>
    <row r="6" spans="1:13" x14ac:dyDescent="0.75">
      <c r="A6" t="s">
        <v>14</v>
      </c>
      <c r="B6" t="s">
        <v>97</v>
      </c>
      <c r="C6" t="s">
        <v>98</v>
      </c>
      <c r="D6" t="s">
        <v>99</v>
      </c>
      <c r="E6" t="s">
        <v>100</v>
      </c>
      <c r="F6" t="s">
        <v>67</v>
      </c>
      <c r="G6" t="s">
        <v>92</v>
      </c>
      <c r="H6" t="s">
        <v>67</v>
      </c>
      <c r="I6" t="s">
        <v>84</v>
      </c>
      <c r="J6" t="s">
        <v>101</v>
      </c>
      <c r="K6" t="s">
        <v>102</v>
      </c>
      <c r="L6" t="s">
        <v>103</v>
      </c>
      <c r="M6" t="s">
        <v>96</v>
      </c>
    </row>
    <row r="7" spans="1:13" x14ac:dyDescent="0.75">
      <c r="A7" t="s">
        <v>14</v>
      </c>
      <c r="B7" t="s">
        <v>104</v>
      </c>
      <c r="C7" t="s">
        <v>105</v>
      </c>
      <c r="D7" t="s">
        <v>106</v>
      </c>
      <c r="E7" t="s">
        <v>107</v>
      </c>
      <c r="F7" t="s">
        <v>67</v>
      </c>
      <c r="G7" t="s">
        <v>68</v>
      </c>
      <c r="H7" t="s">
        <v>67</v>
      </c>
      <c r="I7" t="s">
        <v>69</v>
      </c>
      <c r="J7" t="s">
        <v>108</v>
      </c>
      <c r="K7" t="s">
        <v>109</v>
      </c>
      <c r="L7" t="s">
        <v>110</v>
      </c>
      <c r="M7" t="s">
        <v>67</v>
      </c>
    </row>
    <row r="8" spans="1:13" x14ac:dyDescent="0.75">
      <c r="A8" t="s">
        <v>14</v>
      </c>
      <c r="B8" t="s">
        <v>111</v>
      </c>
      <c r="C8" t="s">
        <v>112</v>
      </c>
      <c r="D8" t="s">
        <v>113</v>
      </c>
      <c r="E8" t="s">
        <v>114</v>
      </c>
      <c r="F8" t="s">
        <v>67</v>
      </c>
      <c r="G8" t="s">
        <v>68</v>
      </c>
      <c r="H8" t="s">
        <v>67</v>
      </c>
      <c r="I8" t="s">
        <v>69</v>
      </c>
      <c r="J8" t="s">
        <v>115</v>
      </c>
      <c r="K8" t="s">
        <v>116</v>
      </c>
      <c r="L8" t="s">
        <v>117</v>
      </c>
      <c r="M8" t="s">
        <v>67</v>
      </c>
    </row>
    <row r="9" spans="1:13" x14ac:dyDescent="0.75">
      <c r="A9" t="s">
        <v>14</v>
      </c>
      <c r="B9" t="s">
        <v>118</v>
      </c>
      <c r="C9" t="s">
        <v>119</v>
      </c>
      <c r="D9" t="s">
        <v>120</v>
      </c>
      <c r="E9" t="s">
        <v>121</v>
      </c>
      <c r="F9" t="s">
        <v>122</v>
      </c>
      <c r="G9" t="s">
        <v>68</v>
      </c>
      <c r="H9" t="s">
        <v>67</v>
      </c>
      <c r="I9" t="s">
        <v>123</v>
      </c>
      <c r="J9" t="s">
        <v>124</v>
      </c>
      <c r="K9" t="s">
        <v>125</v>
      </c>
      <c r="L9" t="s">
        <v>126</v>
      </c>
      <c r="M9" t="s">
        <v>67</v>
      </c>
    </row>
    <row r="10" spans="1:13" x14ac:dyDescent="0.75">
      <c r="A10" t="s">
        <v>14</v>
      </c>
      <c r="B10" t="s">
        <v>127</v>
      </c>
      <c r="C10" t="s">
        <v>128</v>
      </c>
      <c r="D10" t="s">
        <v>129</v>
      </c>
      <c r="E10" t="s">
        <v>130</v>
      </c>
      <c r="F10" t="s">
        <v>67</v>
      </c>
      <c r="G10" t="s">
        <v>92</v>
      </c>
      <c r="I10" t="s">
        <v>69</v>
      </c>
      <c r="J10" t="s">
        <v>131</v>
      </c>
      <c r="K10" t="s">
        <v>132</v>
      </c>
      <c r="L10" t="s">
        <v>133</v>
      </c>
      <c r="M10" t="s">
        <v>67</v>
      </c>
    </row>
    <row r="11" spans="1:13" x14ac:dyDescent="0.75">
      <c r="A11" t="s">
        <v>14</v>
      </c>
      <c r="B11" t="s">
        <v>134</v>
      </c>
      <c r="C11" t="s">
        <v>135</v>
      </c>
      <c r="D11" t="s">
        <v>136</v>
      </c>
      <c r="E11" t="s">
        <v>137</v>
      </c>
      <c r="F11" t="s">
        <v>138</v>
      </c>
      <c r="G11" t="s">
        <v>68</v>
      </c>
      <c r="H11" t="s">
        <v>67</v>
      </c>
      <c r="I11" t="s">
        <v>69</v>
      </c>
      <c r="J11" t="s">
        <v>139</v>
      </c>
      <c r="K11" t="s">
        <v>140</v>
      </c>
      <c r="L11" t="s">
        <v>141</v>
      </c>
      <c r="M11" t="s">
        <v>67</v>
      </c>
    </row>
    <row r="12" spans="1:13" x14ac:dyDescent="0.75">
      <c r="A12" t="s">
        <v>142</v>
      </c>
      <c r="B12" t="s">
        <v>92</v>
      </c>
      <c r="C12" t="s">
        <v>143</v>
      </c>
      <c r="D12" t="s">
        <v>92</v>
      </c>
      <c r="E12" t="s">
        <v>144</v>
      </c>
      <c r="F12" t="s">
        <v>67</v>
      </c>
      <c r="G12" t="s">
        <v>92</v>
      </c>
      <c r="H12" t="s">
        <v>67</v>
      </c>
      <c r="I12" t="s">
        <v>69</v>
      </c>
      <c r="J12" t="s">
        <v>144</v>
      </c>
      <c r="K12" t="s">
        <v>145</v>
      </c>
      <c r="L12" t="s">
        <v>146</v>
      </c>
      <c r="M12" t="s">
        <v>67</v>
      </c>
    </row>
    <row r="13" spans="1:13" x14ac:dyDescent="0.75">
      <c r="A13" t="s">
        <v>142</v>
      </c>
      <c r="B13" t="s">
        <v>147</v>
      </c>
      <c r="C13" t="s">
        <v>148</v>
      </c>
      <c r="D13" t="s">
        <v>149</v>
      </c>
      <c r="E13" t="s">
        <v>150</v>
      </c>
      <c r="F13" t="s">
        <v>151</v>
      </c>
      <c r="G13" t="s">
        <v>68</v>
      </c>
      <c r="H13" t="s">
        <v>67</v>
      </c>
      <c r="I13" t="s">
        <v>69</v>
      </c>
      <c r="J13" t="s">
        <v>150</v>
      </c>
      <c r="K13" t="s">
        <v>152</v>
      </c>
      <c r="L13" t="s">
        <v>153</v>
      </c>
      <c r="M13" t="s">
        <v>67</v>
      </c>
    </row>
    <row r="14" spans="1:13" x14ac:dyDescent="0.75">
      <c r="A14" t="s">
        <v>154</v>
      </c>
      <c r="B14" t="s">
        <v>155</v>
      </c>
      <c r="C14" t="s">
        <v>156</v>
      </c>
      <c r="D14" t="s">
        <v>157</v>
      </c>
      <c r="E14" t="s">
        <v>158</v>
      </c>
      <c r="F14" t="s">
        <v>159</v>
      </c>
      <c r="G14" t="s">
        <v>68</v>
      </c>
      <c r="H14" t="s">
        <v>67</v>
      </c>
      <c r="I14" t="s">
        <v>160</v>
      </c>
      <c r="J14" t="s">
        <v>161</v>
      </c>
      <c r="K14" t="s">
        <v>162</v>
      </c>
      <c r="L14" t="s">
        <v>163</v>
      </c>
      <c r="M14" t="s">
        <v>164</v>
      </c>
    </row>
    <row r="15" spans="1:13" x14ac:dyDescent="0.75">
      <c r="A15" t="s">
        <v>154</v>
      </c>
      <c r="B15" t="s">
        <v>165</v>
      </c>
      <c r="C15" t="s">
        <v>166</v>
      </c>
      <c r="D15" t="s">
        <v>167</v>
      </c>
      <c r="E15" t="s">
        <v>92</v>
      </c>
      <c r="F15" t="s">
        <v>67</v>
      </c>
      <c r="G15" t="s">
        <v>92</v>
      </c>
      <c r="H15" t="s">
        <v>67</v>
      </c>
      <c r="I15" t="s">
        <v>160</v>
      </c>
      <c r="J15" t="s">
        <v>168</v>
      </c>
      <c r="K15" t="s">
        <v>169</v>
      </c>
      <c r="L15" t="s">
        <v>170</v>
      </c>
      <c r="M15" t="s">
        <v>67</v>
      </c>
    </row>
    <row r="16" spans="1:13" x14ac:dyDescent="0.75">
      <c r="A16" t="s">
        <v>154</v>
      </c>
      <c r="B16" t="s">
        <v>171</v>
      </c>
      <c r="C16" t="s">
        <v>172</v>
      </c>
      <c r="D16" t="s">
        <v>173</v>
      </c>
      <c r="E16" t="s">
        <v>174</v>
      </c>
      <c r="F16" t="s">
        <v>67</v>
      </c>
      <c r="G16" t="s">
        <v>92</v>
      </c>
      <c r="H16" t="s">
        <v>67</v>
      </c>
      <c r="I16" t="s">
        <v>84</v>
      </c>
      <c r="J16" t="s">
        <v>175</v>
      </c>
      <c r="K16" t="s">
        <v>176</v>
      </c>
      <c r="L16" t="s">
        <v>177</v>
      </c>
      <c r="M16" t="s">
        <v>67</v>
      </c>
    </row>
    <row r="17" spans="1:13" x14ac:dyDescent="0.75">
      <c r="A17" t="s">
        <v>178</v>
      </c>
      <c r="B17" t="s">
        <v>179</v>
      </c>
      <c r="C17" t="s">
        <v>180</v>
      </c>
      <c r="D17" t="s">
        <v>181</v>
      </c>
      <c r="E17" t="s">
        <v>182</v>
      </c>
      <c r="F17" t="s">
        <v>183</v>
      </c>
      <c r="G17" t="s">
        <v>68</v>
      </c>
      <c r="H17" t="s">
        <v>67</v>
      </c>
      <c r="I17" t="s">
        <v>160</v>
      </c>
      <c r="J17" t="s">
        <v>184</v>
      </c>
      <c r="K17" t="s">
        <v>185</v>
      </c>
      <c r="L17" t="s">
        <v>186</v>
      </c>
      <c r="M17" t="s">
        <v>67</v>
      </c>
    </row>
    <row r="18" spans="1:13" x14ac:dyDescent="0.75">
      <c r="A18" t="s">
        <v>178</v>
      </c>
      <c r="B18" t="s">
        <v>187</v>
      </c>
      <c r="C18" t="s">
        <v>188</v>
      </c>
      <c r="D18" t="s">
        <v>187</v>
      </c>
      <c r="E18" t="s">
        <v>187</v>
      </c>
      <c r="F18" t="s">
        <v>189</v>
      </c>
      <c r="G18" t="s">
        <v>68</v>
      </c>
      <c r="H18" t="s">
        <v>67</v>
      </c>
      <c r="I18" t="s">
        <v>160</v>
      </c>
      <c r="J18" t="s">
        <v>190</v>
      </c>
      <c r="K18" t="s">
        <v>191</v>
      </c>
      <c r="L18" t="s">
        <v>192</v>
      </c>
      <c r="M18" t="s">
        <v>67</v>
      </c>
    </row>
    <row r="19" spans="1:13" x14ac:dyDescent="0.75">
      <c r="A19" t="s">
        <v>193</v>
      </c>
      <c r="B19" t="s">
        <v>194</v>
      </c>
      <c r="C19" t="s">
        <v>195</v>
      </c>
      <c r="D19" t="s">
        <v>194</v>
      </c>
      <c r="E19" t="s">
        <v>196</v>
      </c>
      <c r="F19" t="s">
        <v>197</v>
      </c>
      <c r="G19" t="s">
        <v>68</v>
      </c>
      <c r="H19" t="s">
        <v>67</v>
      </c>
      <c r="I19" t="s">
        <v>69</v>
      </c>
      <c r="J19" t="s">
        <v>198</v>
      </c>
      <c r="K19" t="s">
        <v>199</v>
      </c>
      <c r="L19" t="s">
        <v>200</v>
      </c>
      <c r="M19" t="s">
        <v>67</v>
      </c>
    </row>
    <row r="20" spans="1:13" x14ac:dyDescent="0.75">
      <c r="A20" t="s">
        <v>193</v>
      </c>
      <c r="B20" t="s">
        <v>201</v>
      </c>
      <c r="C20" t="s">
        <v>202</v>
      </c>
      <c r="D20" t="s">
        <v>203</v>
      </c>
      <c r="E20" t="s">
        <v>204</v>
      </c>
      <c r="F20" t="s">
        <v>67</v>
      </c>
      <c r="G20" t="s">
        <v>92</v>
      </c>
      <c r="H20" t="s">
        <v>67</v>
      </c>
      <c r="I20" t="s">
        <v>69</v>
      </c>
      <c r="J20" t="s">
        <v>205</v>
      </c>
      <c r="K20" t="s">
        <v>206</v>
      </c>
      <c r="L20" t="s">
        <v>207</v>
      </c>
      <c r="M20" t="s">
        <v>67</v>
      </c>
    </row>
    <row r="21" spans="1:13" x14ac:dyDescent="0.75">
      <c r="A21" t="s">
        <v>193</v>
      </c>
      <c r="B21" t="s">
        <v>208</v>
      </c>
      <c r="C21" t="s">
        <v>209</v>
      </c>
      <c r="D21" t="s">
        <v>210</v>
      </c>
      <c r="E21" t="s">
        <v>211</v>
      </c>
      <c r="F21" t="s">
        <v>67</v>
      </c>
      <c r="G21" t="s">
        <v>92</v>
      </c>
      <c r="H21" t="s">
        <v>67</v>
      </c>
      <c r="I21" t="s">
        <v>84</v>
      </c>
      <c r="J21" t="s">
        <v>212</v>
      </c>
      <c r="K21" t="s">
        <v>213</v>
      </c>
      <c r="L21" t="s">
        <v>214</v>
      </c>
      <c r="M21" t="s">
        <v>67</v>
      </c>
    </row>
    <row r="22" spans="1:13" x14ac:dyDescent="0.75">
      <c r="A22" t="s">
        <v>193</v>
      </c>
      <c r="B22" t="s">
        <v>215</v>
      </c>
      <c r="C22" t="s">
        <v>216</v>
      </c>
      <c r="D22" t="s">
        <v>217</v>
      </c>
      <c r="E22" t="s">
        <v>218</v>
      </c>
      <c r="F22" t="s">
        <v>219</v>
      </c>
      <c r="G22" t="s">
        <v>68</v>
      </c>
      <c r="H22" t="s">
        <v>67</v>
      </c>
      <c r="I22" t="s">
        <v>84</v>
      </c>
      <c r="J22" t="s">
        <v>220</v>
      </c>
      <c r="K22" t="s">
        <v>221</v>
      </c>
      <c r="L22" t="s">
        <v>222</v>
      </c>
      <c r="M22" t="s">
        <v>67</v>
      </c>
    </row>
    <row r="23" spans="1:13" x14ac:dyDescent="0.75">
      <c r="A23" t="s">
        <v>193</v>
      </c>
      <c r="B23" t="s">
        <v>223</v>
      </c>
      <c r="C23" t="s">
        <v>224</v>
      </c>
      <c r="D23" t="s">
        <v>225</v>
      </c>
      <c r="E23" t="s">
        <v>226</v>
      </c>
      <c r="F23" t="s">
        <v>67</v>
      </c>
      <c r="G23" t="s">
        <v>227</v>
      </c>
      <c r="H23" t="s">
        <v>67</v>
      </c>
      <c r="I23" t="s">
        <v>84</v>
      </c>
      <c r="J23" t="s">
        <v>228</v>
      </c>
      <c r="K23" t="s">
        <v>229</v>
      </c>
      <c r="L23" t="s">
        <v>230</v>
      </c>
      <c r="M23" t="s">
        <v>67</v>
      </c>
    </row>
    <row r="24" spans="1:13" x14ac:dyDescent="0.75">
      <c r="A24" t="s">
        <v>193</v>
      </c>
      <c r="B24" t="s">
        <v>231</v>
      </c>
      <c r="C24" t="s">
        <v>232</v>
      </c>
      <c r="D24" t="s">
        <v>233</v>
      </c>
      <c r="E24" t="s">
        <v>231</v>
      </c>
      <c r="F24" t="s">
        <v>234</v>
      </c>
      <c r="G24" t="s">
        <v>68</v>
      </c>
      <c r="H24" t="s">
        <v>67</v>
      </c>
      <c r="I24" t="s">
        <v>235</v>
      </c>
      <c r="J24" t="s">
        <v>236</v>
      </c>
      <c r="K24" t="s">
        <v>237</v>
      </c>
      <c r="L24" t="s">
        <v>238</v>
      </c>
      <c r="M24" t="s">
        <v>67</v>
      </c>
    </row>
    <row r="25" spans="1:13" x14ac:dyDescent="0.75">
      <c r="A25" t="s">
        <v>193</v>
      </c>
      <c r="B25" t="s">
        <v>239</v>
      </c>
      <c r="C25" t="s">
        <v>240</v>
      </c>
      <c r="D25" t="s">
        <v>241</v>
      </c>
      <c r="E25" t="s">
        <v>239</v>
      </c>
      <c r="F25" t="s">
        <v>242</v>
      </c>
      <c r="G25" t="s">
        <v>68</v>
      </c>
      <c r="H25" t="s">
        <v>67</v>
      </c>
      <c r="I25" t="s">
        <v>243</v>
      </c>
      <c r="J25" t="s">
        <v>244</v>
      </c>
      <c r="K25" t="s">
        <v>245</v>
      </c>
      <c r="L25" t="s">
        <v>246</v>
      </c>
      <c r="M25" t="s">
        <v>67</v>
      </c>
    </row>
    <row r="26" spans="1:13" x14ac:dyDescent="0.75">
      <c r="A26" t="s">
        <v>193</v>
      </c>
      <c r="B26" t="s">
        <v>247</v>
      </c>
      <c r="C26" t="s">
        <v>248</v>
      </c>
      <c r="D26" t="s">
        <v>249</v>
      </c>
      <c r="E26" t="s">
        <v>247</v>
      </c>
      <c r="F26" t="s">
        <v>250</v>
      </c>
      <c r="G26" t="s">
        <v>68</v>
      </c>
      <c r="H26" t="s">
        <v>67</v>
      </c>
      <c r="I26" t="s">
        <v>251</v>
      </c>
      <c r="J26" t="s">
        <v>252</v>
      </c>
      <c r="K26" t="s">
        <v>253</v>
      </c>
      <c r="L26" t="s">
        <v>254</v>
      </c>
      <c r="M26" t="s">
        <v>67</v>
      </c>
    </row>
    <row r="27" spans="1:13" x14ac:dyDescent="0.75">
      <c r="A27" t="s">
        <v>193</v>
      </c>
      <c r="B27" t="s">
        <v>255</v>
      </c>
      <c r="C27" t="s">
        <v>256</v>
      </c>
      <c r="D27" t="s">
        <v>257</v>
      </c>
      <c r="E27" t="s">
        <v>255</v>
      </c>
      <c r="F27" t="s">
        <v>258</v>
      </c>
      <c r="G27" t="s">
        <v>68</v>
      </c>
      <c r="H27" t="s">
        <v>67</v>
      </c>
      <c r="I27" t="s">
        <v>259</v>
      </c>
      <c r="J27" t="s">
        <v>260</v>
      </c>
      <c r="K27" t="s">
        <v>261</v>
      </c>
      <c r="L27" t="s">
        <v>262</v>
      </c>
      <c r="M27" t="s">
        <v>67</v>
      </c>
    </row>
    <row r="28" spans="1:13" x14ac:dyDescent="0.75">
      <c r="A28" t="s">
        <v>193</v>
      </c>
      <c r="B28" t="s">
        <v>165</v>
      </c>
      <c r="C28" t="s">
        <v>263</v>
      </c>
      <c r="D28" t="s">
        <v>167</v>
      </c>
      <c r="E28" t="s">
        <v>264</v>
      </c>
      <c r="F28" t="s">
        <v>67</v>
      </c>
      <c r="G28" t="s">
        <v>92</v>
      </c>
      <c r="H28" t="s">
        <v>67</v>
      </c>
      <c r="I28" t="s">
        <v>69</v>
      </c>
      <c r="J28" t="s">
        <v>265</v>
      </c>
      <c r="K28" t="s">
        <v>266</v>
      </c>
      <c r="L28" t="s">
        <v>267</v>
      </c>
      <c r="M28" t="s">
        <v>67</v>
      </c>
    </row>
    <row r="29" spans="1:13" x14ac:dyDescent="0.75">
      <c r="A29" t="s">
        <v>193</v>
      </c>
      <c r="B29" t="s">
        <v>179</v>
      </c>
      <c r="C29" t="s">
        <v>268</v>
      </c>
      <c r="D29" t="s">
        <v>181</v>
      </c>
      <c r="E29" t="s">
        <v>182</v>
      </c>
      <c r="F29" t="s">
        <v>183</v>
      </c>
      <c r="G29" t="s">
        <v>68</v>
      </c>
      <c r="H29" t="s">
        <v>67</v>
      </c>
      <c r="I29" t="s">
        <v>69</v>
      </c>
      <c r="J29" t="s">
        <v>269</v>
      </c>
      <c r="K29" t="s">
        <v>270</v>
      </c>
      <c r="L29" t="s">
        <v>271</v>
      </c>
      <c r="M29" t="s">
        <v>67</v>
      </c>
    </row>
    <row r="30" spans="1:13" x14ac:dyDescent="0.75">
      <c r="A30" t="s">
        <v>193</v>
      </c>
      <c r="B30" t="s">
        <v>272</v>
      </c>
      <c r="C30" t="s">
        <v>273</v>
      </c>
      <c r="D30" t="s">
        <v>274</v>
      </c>
      <c r="E30" t="s">
        <v>275</v>
      </c>
      <c r="F30" t="s">
        <v>276</v>
      </c>
      <c r="G30" t="s">
        <v>68</v>
      </c>
      <c r="H30" t="s">
        <v>67</v>
      </c>
      <c r="I30" t="s">
        <v>69</v>
      </c>
      <c r="J30" t="s">
        <v>277</v>
      </c>
      <c r="K30" t="s">
        <v>278</v>
      </c>
      <c r="L30" t="s">
        <v>279</v>
      </c>
      <c r="M30" t="s">
        <v>67</v>
      </c>
    </row>
    <row r="31" spans="1:13" x14ac:dyDescent="0.75">
      <c r="A31" t="s">
        <v>193</v>
      </c>
      <c r="B31" t="s">
        <v>280</v>
      </c>
      <c r="C31" t="s">
        <v>281</v>
      </c>
      <c r="D31" t="s">
        <v>280</v>
      </c>
      <c r="E31" t="s">
        <v>282</v>
      </c>
      <c r="F31" t="s">
        <v>283</v>
      </c>
      <c r="G31" t="s">
        <v>68</v>
      </c>
      <c r="H31" t="s">
        <v>67</v>
      </c>
      <c r="I31" t="s">
        <v>84</v>
      </c>
      <c r="J31" t="s">
        <v>284</v>
      </c>
      <c r="K31" t="s">
        <v>285</v>
      </c>
      <c r="L31" t="s">
        <v>286</v>
      </c>
      <c r="M31" t="s">
        <v>67</v>
      </c>
    </row>
    <row r="32" spans="1:13" x14ac:dyDescent="0.75">
      <c r="A32" t="s">
        <v>287</v>
      </c>
      <c r="B32" t="s">
        <v>288</v>
      </c>
      <c r="C32" t="s">
        <v>289</v>
      </c>
      <c r="D32" t="s">
        <v>288</v>
      </c>
      <c r="E32" t="s">
        <v>288</v>
      </c>
      <c r="F32" t="s">
        <v>290</v>
      </c>
      <c r="G32" t="s">
        <v>68</v>
      </c>
      <c r="H32" t="s">
        <v>67</v>
      </c>
      <c r="I32" t="s">
        <v>291</v>
      </c>
      <c r="J32" t="s">
        <v>292</v>
      </c>
      <c r="K32" t="s">
        <v>293</v>
      </c>
      <c r="L32" t="s">
        <v>294</v>
      </c>
      <c r="M32" t="s">
        <v>67</v>
      </c>
    </row>
    <row r="33" spans="1:13" x14ac:dyDescent="0.75">
      <c r="A33" t="s">
        <v>287</v>
      </c>
      <c r="B33" t="s">
        <v>295</v>
      </c>
      <c r="C33" t="s">
        <v>296</v>
      </c>
      <c r="D33" t="s">
        <v>295</v>
      </c>
      <c r="E33" t="s">
        <v>295</v>
      </c>
      <c r="F33" t="s">
        <v>297</v>
      </c>
      <c r="G33" t="s">
        <v>68</v>
      </c>
      <c r="H33" t="s">
        <v>67</v>
      </c>
      <c r="I33" t="s">
        <v>298</v>
      </c>
      <c r="J33" t="s">
        <v>299</v>
      </c>
      <c r="K33" t="s">
        <v>300</v>
      </c>
      <c r="L33" t="s">
        <v>301</v>
      </c>
      <c r="M33" t="s">
        <v>67</v>
      </c>
    </row>
    <row r="34" spans="1:13" x14ac:dyDescent="0.75">
      <c r="A34" t="s">
        <v>287</v>
      </c>
      <c r="B34" t="s">
        <v>302</v>
      </c>
      <c r="C34" t="s">
        <v>303</v>
      </c>
      <c r="D34" t="s">
        <v>302</v>
      </c>
      <c r="E34" t="s">
        <v>302</v>
      </c>
      <c r="F34" t="s">
        <v>304</v>
      </c>
      <c r="G34" t="s">
        <v>68</v>
      </c>
      <c r="H34" t="s">
        <v>67</v>
      </c>
      <c r="I34" t="s">
        <v>305</v>
      </c>
      <c r="J34" t="s">
        <v>306</v>
      </c>
      <c r="K34" t="s">
        <v>307</v>
      </c>
      <c r="L34" t="s">
        <v>308</v>
      </c>
      <c r="M34" t="s">
        <v>67</v>
      </c>
    </row>
    <row r="35" spans="1:13" x14ac:dyDescent="0.75">
      <c r="A35" t="s">
        <v>287</v>
      </c>
      <c r="B35" t="s">
        <v>309</v>
      </c>
      <c r="C35" t="s">
        <v>310</v>
      </c>
      <c r="D35" t="s">
        <v>311</v>
      </c>
      <c r="E35" t="s">
        <v>312</v>
      </c>
      <c r="F35" t="s">
        <v>313</v>
      </c>
      <c r="G35" t="s">
        <v>68</v>
      </c>
      <c r="H35" t="s">
        <v>67</v>
      </c>
      <c r="I35" t="s">
        <v>84</v>
      </c>
      <c r="J35" t="s">
        <v>314</v>
      </c>
      <c r="K35" t="s">
        <v>315</v>
      </c>
      <c r="L35" t="s">
        <v>316</v>
      </c>
      <c r="M35" t="s">
        <v>67</v>
      </c>
    </row>
    <row r="36" spans="1:13" x14ac:dyDescent="0.75">
      <c r="A36" t="s">
        <v>287</v>
      </c>
      <c r="B36" t="s">
        <v>194</v>
      </c>
      <c r="C36" t="s">
        <v>317</v>
      </c>
      <c r="D36" t="s">
        <v>318</v>
      </c>
      <c r="E36" t="s">
        <v>319</v>
      </c>
      <c r="F36" t="s">
        <v>320</v>
      </c>
      <c r="G36" t="s">
        <v>68</v>
      </c>
      <c r="H36" t="s">
        <v>67</v>
      </c>
      <c r="I36" t="s">
        <v>321</v>
      </c>
      <c r="J36" t="s">
        <v>322</v>
      </c>
      <c r="K36" t="s">
        <v>322</v>
      </c>
      <c r="L36" t="s">
        <v>323</v>
      </c>
      <c r="M36" t="s">
        <v>67</v>
      </c>
    </row>
    <row r="37" spans="1:13" x14ac:dyDescent="0.75">
      <c r="A37" t="s">
        <v>324</v>
      </c>
      <c r="B37" t="s">
        <v>158</v>
      </c>
      <c r="C37" t="s">
        <v>325</v>
      </c>
      <c r="D37" t="s">
        <v>158</v>
      </c>
      <c r="E37" t="s">
        <v>326</v>
      </c>
      <c r="F37" t="s">
        <v>67</v>
      </c>
      <c r="G37" t="s">
        <v>68</v>
      </c>
      <c r="H37" t="s">
        <v>67</v>
      </c>
      <c r="I37" t="s">
        <v>84</v>
      </c>
      <c r="J37" t="s">
        <v>327</v>
      </c>
      <c r="K37" t="s">
        <v>328</v>
      </c>
      <c r="L37" t="s">
        <v>329</v>
      </c>
      <c r="M37" t="s">
        <v>67</v>
      </c>
    </row>
    <row r="38" spans="1:13" x14ac:dyDescent="0.75">
      <c r="A38" t="s">
        <v>324</v>
      </c>
      <c r="B38" t="s">
        <v>194</v>
      </c>
      <c r="C38" t="s">
        <v>330</v>
      </c>
      <c r="D38" t="s">
        <v>194</v>
      </c>
      <c r="E38" t="s">
        <v>331</v>
      </c>
      <c r="F38" t="s">
        <v>332</v>
      </c>
      <c r="G38" t="s">
        <v>68</v>
      </c>
      <c r="H38" t="s">
        <v>67</v>
      </c>
      <c r="I38" t="s">
        <v>160</v>
      </c>
      <c r="J38" t="s">
        <v>331</v>
      </c>
      <c r="K38" t="s">
        <v>333</v>
      </c>
      <c r="L38" t="s">
        <v>334</v>
      </c>
      <c r="M38" t="s">
        <v>67</v>
      </c>
    </row>
    <row r="39" spans="1:13" x14ac:dyDescent="0.75">
      <c r="A39" t="s">
        <v>324</v>
      </c>
      <c r="B39" t="s">
        <v>92</v>
      </c>
      <c r="C39" t="s">
        <v>335</v>
      </c>
      <c r="D39" t="s">
        <v>92</v>
      </c>
      <c r="E39" t="s">
        <v>336</v>
      </c>
      <c r="F39" t="s">
        <v>67</v>
      </c>
      <c r="G39" t="s">
        <v>92</v>
      </c>
      <c r="H39" t="s">
        <v>67</v>
      </c>
      <c r="I39" t="s">
        <v>160</v>
      </c>
      <c r="J39" t="s">
        <v>336</v>
      </c>
      <c r="K39" t="s">
        <v>337</v>
      </c>
      <c r="L39" t="s">
        <v>338</v>
      </c>
      <c r="M39" t="s">
        <v>67</v>
      </c>
    </row>
    <row r="40" spans="1:13" x14ac:dyDescent="0.75">
      <c r="A40" t="s">
        <v>339</v>
      </c>
      <c r="B40" t="s">
        <v>92</v>
      </c>
      <c r="C40" t="s">
        <v>340</v>
      </c>
      <c r="D40" t="s">
        <v>92</v>
      </c>
      <c r="E40" t="s">
        <v>341</v>
      </c>
      <c r="F40" t="s">
        <v>67</v>
      </c>
      <c r="G40" t="s">
        <v>92</v>
      </c>
      <c r="H40" t="s">
        <v>67</v>
      </c>
      <c r="I40" t="s">
        <v>160</v>
      </c>
      <c r="J40" t="s">
        <v>342</v>
      </c>
      <c r="K40" t="s">
        <v>343</v>
      </c>
      <c r="L40" t="s">
        <v>344</v>
      </c>
      <c r="M40" t="s">
        <v>67</v>
      </c>
    </row>
    <row r="41" spans="1:13" x14ac:dyDescent="0.75">
      <c r="A41" t="s">
        <v>339</v>
      </c>
      <c r="B41" t="s">
        <v>345</v>
      </c>
      <c r="C41" t="s">
        <v>346</v>
      </c>
      <c r="D41" t="s">
        <v>345</v>
      </c>
      <c r="E41" t="s">
        <v>347</v>
      </c>
      <c r="F41" t="s">
        <v>348</v>
      </c>
      <c r="G41" t="s">
        <v>68</v>
      </c>
      <c r="H41" t="s">
        <v>67</v>
      </c>
      <c r="I41" t="s">
        <v>160</v>
      </c>
      <c r="J41" t="s">
        <v>349</v>
      </c>
      <c r="K41" t="s">
        <v>350</v>
      </c>
      <c r="L41" t="s">
        <v>351</v>
      </c>
      <c r="M41" t="s">
        <v>67</v>
      </c>
    </row>
    <row r="42" spans="1:13" x14ac:dyDescent="0.75">
      <c r="A42" t="s">
        <v>352</v>
      </c>
      <c r="B42" t="s">
        <v>158</v>
      </c>
      <c r="C42" t="s">
        <v>353</v>
      </c>
      <c r="D42" t="s">
        <v>158</v>
      </c>
      <c r="E42" t="s">
        <v>354</v>
      </c>
      <c r="F42" t="s">
        <v>355</v>
      </c>
      <c r="G42" t="s">
        <v>68</v>
      </c>
      <c r="H42" t="s">
        <v>67</v>
      </c>
      <c r="I42" t="s">
        <v>160</v>
      </c>
      <c r="J42" t="s">
        <v>356</v>
      </c>
      <c r="K42" t="s">
        <v>357</v>
      </c>
      <c r="L42" t="s">
        <v>358</v>
      </c>
      <c r="M42" t="s">
        <v>67</v>
      </c>
    </row>
    <row r="43" spans="1:13" x14ac:dyDescent="0.75">
      <c r="A43" t="s">
        <v>352</v>
      </c>
      <c r="B43" t="s">
        <v>359</v>
      </c>
      <c r="C43" t="s">
        <v>360</v>
      </c>
      <c r="D43" t="s">
        <v>359</v>
      </c>
      <c r="E43" t="s">
        <v>361</v>
      </c>
      <c r="F43" t="s">
        <v>67</v>
      </c>
      <c r="G43" t="s">
        <v>68</v>
      </c>
      <c r="H43" t="s">
        <v>67</v>
      </c>
      <c r="I43" t="s">
        <v>160</v>
      </c>
      <c r="J43" t="s">
        <v>362</v>
      </c>
      <c r="K43" t="s">
        <v>363</v>
      </c>
      <c r="L43" t="s">
        <v>364</v>
      </c>
      <c r="M43" t="s">
        <v>67</v>
      </c>
    </row>
    <row r="44" spans="1:13" x14ac:dyDescent="0.75">
      <c r="A44" t="s">
        <v>352</v>
      </c>
      <c r="B44" t="s">
        <v>365</v>
      </c>
      <c r="C44" t="s">
        <v>366</v>
      </c>
      <c r="D44" t="s">
        <v>365</v>
      </c>
      <c r="E44" t="s">
        <v>367</v>
      </c>
      <c r="F44" t="s">
        <v>67</v>
      </c>
      <c r="G44" t="s">
        <v>68</v>
      </c>
      <c r="H44" t="s">
        <v>67</v>
      </c>
      <c r="I44" t="s">
        <v>84</v>
      </c>
      <c r="J44" t="s">
        <v>368</v>
      </c>
      <c r="K44" t="s">
        <v>369</v>
      </c>
      <c r="L44" t="s">
        <v>370</v>
      </c>
      <c r="M44" t="s">
        <v>67</v>
      </c>
    </row>
    <row r="45" spans="1:13" x14ac:dyDescent="0.75">
      <c r="A45" t="s">
        <v>371</v>
      </c>
      <c r="B45" t="s">
        <v>194</v>
      </c>
      <c r="C45" t="s">
        <v>372</v>
      </c>
      <c r="D45" t="s">
        <v>194</v>
      </c>
      <c r="E45" t="s">
        <v>373</v>
      </c>
      <c r="F45" t="s">
        <v>374</v>
      </c>
      <c r="G45" t="s">
        <v>68</v>
      </c>
      <c r="H45" t="s">
        <v>67</v>
      </c>
      <c r="I45" t="s">
        <v>160</v>
      </c>
      <c r="J45" t="s">
        <v>373</v>
      </c>
      <c r="K45" t="s">
        <v>375</v>
      </c>
      <c r="L45" t="s">
        <v>376</v>
      </c>
      <c r="M45" t="s">
        <v>67</v>
      </c>
    </row>
    <row r="46" spans="1:13" x14ac:dyDescent="0.75">
      <c r="A46" t="s">
        <v>371</v>
      </c>
      <c r="B46" t="s">
        <v>377</v>
      </c>
      <c r="C46" t="s">
        <v>378</v>
      </c>
      <c r="D46" t="s">
        <v>379</v>
      </c>
      <c r="E46" t="s">
        <v>380</v>
      </c>
      <c r="F46" t="s">
        <v>67</v>
      </c>
      <c r="G46" t="s">
        <v>68</v>
      </c>
      <c r="H46" t="s">
        <v>67</v>
      </c>
      <c r="I46" t="s">
        <v>84</v>
      </c>
      <c r="J46" t="s">
        <v>381</v>
      </c>
      <c r="K46" t="s">
        <v>382</v>
      </c>
      <c r="L46" t="s">
        <v>383</v>
      </c>
      <c r="M46" t="s">
        <v>67</v>
      </c>
    </row>
    <row r="47" spans="1:13" x14ac:dyDescent="0.75">
      <c r="A47" t="s">
        <v>371</v>
      </c>
      <c r="B47" t="s">
        <v>384</v>
      </c>
      <c r="C47" t="s">
        <v>385</v>
      </c>
      <c r="D47" t="s">
        <v>386</v>
      </c>
      <c r="E47" t="s">
        <v>387</v>
      </c>
      <c r="F47" t="s">
        <v>388</v>
      </c>
      <c r="G47" t="s">
        <v>68</v>
      </c>
      <c r="H47" t="s">
        <v>67</v>
      </c>
      <c r="I47" t="s">
        <v>84</v>
      </c>
      <c r="J47" t="s">
        <v>389</v>
      </c>
      <c r="K47" t="s">
        <v>390</v>
      </c>
      <c r="L47" t="s">
        <v>391</v>
      </c>
      <c r="M47" t="s">
        <v>67</v>
      </c>
    </row>
    <row r="48" spans="1:13" x14ac:dyDescent="0.75">
      <c r="A48" t="s">
        <v>371</v>
      </c>
      <c r="B48" t="s">
        <v>201</v>
      </c>
      <c r="C48" t="s">
        <v>392</v>
      </c>
      <c r="D48" t="s">
        <v>203</v>
      </c>
      <c r="E48" t="s">
        <v>393</v>
      </c>
      <c r="F48" t="s">
        <v>67</v>
      </c>
      <c r="G48" t="s">
        <v>92</v>
      </c>
      <c r="H48" t="s">
        <v>67</v>
      </c>
      <c r="I48" t="s">
        <v>160</v>
      </c>
      <c r="J48" t="s">
        <v>394</v>
      </c>
      <c r="K48" t="s">
        <v>395</v>
      </c>
      <c r="L48" t="s">
        <v>396</v>
      </c>
      <c r="M48" t="s">
        <v>67</v>
      </c>
    </row>
    <row r="49" spans="1:13" x14ac:dyDescent="0.75">
      <c r="A49" t="s">
        <v>371</v>
      </c>
      <c r="B49" t="s">
        <v>208</v>
      </c>
      <c r="C49" t="s">
        <v>397</v>
      </c>
      <c r="D49" t="s">
        <v>210</v>
      </c>
      <c r="E49" t="s">
        <v>174</v>
      </c>
      <c r="F49" t="s">
        <v>67</v>
      </c>
      <c r="G49" t="s">
        <v>92</v>
      </c>
      <c r="H49" t="s">
        <v>67</v>
      </c>
      <c r="I49" t="s">
        <v>160</v>
      </c>
      <c r="J49" t="s">
        <v>398</v>
      </c>
      <c r="K49" t="s">
        <v>399</v>
      </c>
      <c r="L49" t="s">
        <v>400</v>
      </c>
      <c r="M49" t="s">
        <v>67</v>
      </c>
    </row>
    <row r="50" spans="1:13" x14ac:dyDescent="0.75">
      <c r="A50" t="s">
        <v>371</v>
      </c>
      <c r="B50" t="s">
        <v>401</v>
      </c>
      <c r="C50" t="s">
        <v>402</v>
      </c>
      <c r="D50" t="s">
        <v>403</v>
      </c>
      <c r="E50" t="s">
        <v>404</v>
      </c>
      <c r="F50" t="s">
        <v>151</v>
      </c>
      <c r="G50" t="s">
        <v>68</v>
      </c>
      <c r="H50" t="s">
        <v>67</v>
      </c>
      <c r="I50" t="s">
        <v>84</v>
      </c>
      <c r="J50" t="s">
        <v>405</v>
      </c>
      <c r="K50" t="s">
        <v>406</v>
      </c>
      <c r="L50" t="s">
        <v>407</v>
      </c>
      <c r="M50" t="s">
        <v>67</v>
      </c>
    </row>
    <row r="51" spans="1:13" x14ac:dyDescent="0.75">
      <c r="A51" t="s">
        <v>371</v>
      </c>
      <c r="B51" t="s">
        <v>408</v>
      </c>
      <c r="C51" t="s">
        <v>409</v>
      </c>
      <c r="D51" t="s">
        <v>410</v>
      </c>
      <c r="E51" t="s">
        <v>411</v>
      </c>
      <c r="F51" t="s">
        <v>67</v>
      </c>
      <c r="G51" t="s">
        <v>68</v>
      </c>
      <c r="H51" t="s">
        <v>67</v>
      </c>
      <c r="I51" t="s">
        <v>412</v>
      </c>
      <c r="J51" t="s">
        <v>413</v>
      </c>
      <c r="K51" t="s">
        <v>414</v>
      </c>
      <c r="L51" t="s">
        <v>415</v>
      </c>
      <c r="M51" t="s">
        <v>67</v>
      </c>
    </row>
    <row r="52" spans="1:13" x14ac:dyDescent="0.75">
      <c r="A52" t="s">
        <v>371</v>
      </c>
      <c r="B52" t="s">
        <v>416</v>
      </c>
      <c r="C52" t="s">
        <v>417</v>
      </c>
      <c r="D52" t="s">
        <v>418</v>
      </c>
      <c r="E52" t="s">
        <v>419</v>
      </c>
      <c r="F52" t="s">
        <v>67</v>
      </c>
      <c r="G52" t="s">
        <v>68</v>
      </c>
      <c r="H52" t="s">
        <v>67</v>
      </c>
      <c r="I52" t="s">
        <v>412</v>
      </c>
      <c r="J52" t="s">
        <v>420</v>
      </c>
      <c r="K52" t="s">
        <v>421</v>
      </c>
      <c r="L52" t="s">
        <v>422</v>
      </c>
      <c r="M52" t="s">
        <v>67</v>
      </c>
    </row>
    <row r="53" spans="1:13" x14ac:dyDescent="0.75">
      <c r="A53" t="s">
        <v>371</v>
      </c>
      <c r="B53" t="s">
        <v>423</v>
      </c>
      <c r="C53" t="s">
        <v>424</v>
      </c>
      <c r="D53" t="s">
        <v>425</v>
      </c>
      <c r="E53" t="s">
        <v>426</v>
      </c>
      <c r="F53" t="s">
        <v>427</v>
      </c>
      <c r="G53" t="s">
        <v>68</v>
      </c>
      <c r="H53" t="s">
        <v>67</v>
      </c>
      <c r="I53" t="s">
        <v>84</v>
      </c>
      <c r="J53" t="s">
        <v>426</v>
      </c>
      <c r="K53" t="s">
        <v>428</v>
      </c>
      <c r="L53" t="s">
        <v>429</v>
      </c>
      <c r="M53" t="s">
        <v>67</v>
      </c>
    </row>
    <row r="54" spans="1:13" x14ac:dyDescent="0.75">
      <c r="A54" t="s">
        <v>371</v>
      </c>
      <c r="B54" t="s">
        <v>430</v>
      </c>
      <c r="C54" t="s">
        <v>431</v>
      </c>
      <c r="D54" t="s">
        <v>432</v>
      </c>
      <c r="E54" t="s">
        <v>433</v>
      </c>
      <c r="F54" t="s">
        <v>67</v>
      </c>
      <c r="G54" t="s">
        <v>68</v>
      </c>
      <c r="H54" t="s">
        <v>67</v>
      </c>
      <c r="I54" t="s">
        <v>84</v>
      </c>
      <c r="J54" t="s">
        <v>433</v>
      </c>
      <c r="K54" t="s">
        <v>434</v>
      </c>
      <c r="L54" t="s">
        <v>435</v>
      </c>
      <c r="M54" t="s">
        <v>67</v>
      </c>
    </row>
    <row r="55" spans="1:13" x14ac:dyDescent="0.75">
      <c r="A55" t="s">
        <v>436</v>
      </c>
      <c r="B55" t="s">
        <v>158</v>
      </c>
      <c r="C55" t="s">
        <v>437</v>
      </c>
      <c r="D55" t="s">
        <v>158</v>
      </c>
      <c r="E55" t="s">
        <v>438</v>
      </c>
      <c r="F55" t="s">
        <v>439</v>
      </c>
      <c r="G55" t="s">
        <v>68</v>
      </c>
      <c r="H55" t="s">
        <v>67</v>
      </c>
      <c r="I55" t="s">
        <v>160</v>
      </c>
      <c r="J55" t="s">
        <v>440</v>
      </c>
      <c r="K55" t="s">
        <v>441</v>
      </c>
      <c r="L55" t="s">
        <v>442</v>
      </c>
      <c r="M55" t="s">
        <v>67</v>
      </c>
    </row>
    <row r="56" spans="1:13" x14ac:dyDescent="0.75">
      <c r="A56" t="s">
        <v>436</v>
      </c>
      <c r="B56" t="s">
        <v>92</v>
      </c>
      <c r="C56" t="s">
        <v>443</v>
      </c>
      <c r="D56" t="s">
        <v>92</v>
      </c>
      <c r="E56" t="s">
        <v>444</v>
      </c>
      <c r="F56" t="s">
        <v>67</v>
      </c>
      <c r="G56" t="s">
        <v>92</v>
      </c>
      <c r="H56" t="s">
        <v>67</v>
      </c>
      <c r="I56" t="s">
        <v>160</v>
      </c>
      <c r="J56" t="s">
        <v>445</v>
      </c>
      <c r="K56" t="s">
        <v>446</v>
      </c>
      <c r="L56" t="s">
        <v>447</v>
      </c>
      <c r="M56" t="s">
        <v>67</v>
      </c>
    </row>
    <row r="57" spans="1:13" x14ac:dyDescent="0.75">
      <c r="A57" t="s">
        <v>436</v>
      </c>
      <c r="B57" t="s">
        <v>208</v>
      </c>
      <c r="C57" t="s">
        <v>448</v>
      </c>
      <c r="D57" t="s">
        <v>210</v>
      </c>
      <c r="E57" t="s">
        <v>174</v>
      </c>
      <c r="F57" t="s">
        <v>67</v>
      </c>
      <c r="G57" t="s">
        <v>92</v>
      </c>
      <c r="H57" t="s">
        <v>67</v>
      </c>
      <c r="I57" t="s">
        <v>84</v>
      </c>
      <c r="J57" t="s">
        <v>449</v>
      </c>
      <c r="K57" t="s">
        <v>450</v>
      </c>
      <c r="L57" t="s">
        <v>451</v>
      </c>
      <c r="M57" t="s">
        <v>67</v>
      </c>
    </row>
    <row r="58" spans="1:13" x14ac:dyDescent="0.75">
      <c r="A58" t="s">
        <v>436</v>
      </c>
      <c r="B58" t="s">
        <v>452</v>
      </c>
      <c r="C58" t="s">
        <v>453</v>
      </c>
      <c r="D58" t="s">
        <v>452</v>
      </c>
      <c r="E58" t="s">
        <v>452</v>
      </c>
      <c r="F58" t="s">
        <v>67</v>
      </c>
      <c r="G58" t="s">
        <v>68</v>
      </c>
      <c r="H58" t="s">
        <v>67</v>
      </c>
      <c r="I58" t="s">
        <v>160</v>
      </c>
      <c r="J58" t="s">
        <v>454</v>
      </c>
      <c r="K58" t="s">
        <v>455</v>
      </c>
      <c r="L58" t="s">
        <v>456</v>
      </c>
      <c r="M58" t="s">
        <v>67</v>
      </c>
    </row>
    <row r="59" spans="1:13" x14ac:dyDescent="0.75">
      <c r="A59" t="s">
        <v>457</v>
      </c>
      <c r="B59" t="s">
        <v>158</v>
      </c>
      <c r="C59" t="s">
        <v>458</v>
      </c>
      <c r="D59" t="s">
        <v>158</v>
      </c>
      <c r="E59" t="s">
        <v>459</v>
      </c>
      <c r="F59" t="s">
        <v>460</v>
      </c>
      <c r="G59" t="s">
        <v>68</v>
      </c>
      <c r="H59" t="s">
        <v>67</v>
      </c>
      <c r="I59" t="s">
        <v>160</v>
      </c>
      <c r="J59" t="s">
        <v>461</v>
      </c>
      <c r="K59" t="s">
        <v>462</v>
      </c>
      <c r="L59" t="s">
        <v>463</v>
      </c>
      <c r="M59" t="s">
        <v>67</v>
      </c>
    </row>
    <row r="60" spans="1:13" x14ac:dyDescent="0.75">
      <c r="A60" t="s">
        <v>457</v>
      </c>
      <c r="B60" t="s">
        <v>11</v>
      </c>
      <c r="C60" t="s">
        <v>464</v>
      </c>
      <c r="D60" t="s">
        <v>11</v>
      </c>
      <c r="E60" t="s">
        <v>465</v>
      </c>
      <c r="F60" t="s">
        <v>67</v>
      </c>
      <c r="G60" t="s">
        <v>68</v>
      </c>
      <c r="H60" t="s">
        <v>67</v>
      </c>
      <c r="I60" t="s">
        <v>160</v>
      </c>
      <c r="J60" t="s">
        <v>465</v>
      </c>
      <c r="K60" t="s">
        <v>466</v>
      </c>
      <c r="L60" t="s">
        <v>467</v>
      </c>
      <c r="M60" t="s">
        <v>67</v>
      </c>
    </row>
    <row r="61" spans="1:13" x14ac:dyDescent="0.75">
      <c r="A61" t="s">
        <v>468</v>
      </c>
      <c r="B61" t="s">
        <v>469</v>
      </c>
      <c r="C61" t="s">
        <v>470</v>
      </c>
      <c r="D61" t="s">
        <v>471</v>
      </c>
      <c r="E61" t="s">
        <v>472</v>
      </c>
      <c r="F61" t="s">
        <v>67</v>
      </c>
      <c r="G61" t="s">
        <v>68</v>
      </c>
      <c r="H61" t="s">
        <v>67</v>
      </c>
      <c r="I61" t="s">
        <v>160</v>
      </c>
      <c r="J61" t="s">
        <v>473</v>
      </c>
      <c r="K61" t="s">
        <v>474</v>
      </c>
      <c r="L61" t="s">
        <v>475</v>
      </c>
      <c r="M61" t="s">
        <v>67</v>
      </c>
    </row>
    <row r="62" spans="1:13" x14ac:dyDescent="0.75">
      <c r="A62" t="s">
        <v>468</v>
      </c>
      <c r="B62" t="s">
        <v>476</v>
      </c>
      <c r="C62" t="s">
        <v>477</v>
      </c>
      <c r="D62" t="s">
        <v>478</v>
      </c>
      <c r="E62" t="s">
        <v>479</v>
      </c>
      <c r="F62" t="s">
        <v>67</v>
      </c>
      <c r="G62" t="s">
        <v>68</v>
      </c>
      <c r="H62" t="s">
        <v>67</v>
      </c>
      <c r="I62" t="s">
        <v>84</v>
      </c>
      <c r="J62" t="s">
        <v>480</v>
      </c>
      <c r="K62" t="s">
        <v>481</v>
      </c>
      <c r="L62" t="s">
        <v>482</v>
      </c>
      <c r="M62" t="s">
        <v>67</v>
      </c>
    </row>
    <row r="63" spans="1:13" x14ac:dyDescent="0.75">
      <c r="A63" t="s">
        <v>468</v>
      </c>
      <c r="B63" t="s">
        <v>483</v>
      </c>
      <c r="C63" t="s">
        <v>484</v>
      </c>
      <c r="D63" t="s">
        <v>485</v>
      </c>
      <c r="E63" t="s">
        <v>486</v>
      </c>
      <c r="F63" t="s">
        <v>67</v>
      </c>
      <c r="G63" t="s">
        <v>92</v>
      </c>
      <c r="H63" t="s">
        <v>67</v>
      </c>
      <c r="I63" t="s">
        <v>160</v>
      </c>
      <c r="J63" t="s">
        <v>486</v>
      </c>
      <c r="K63" t="s">
        <v>487</v>
      </c>
      <c r="L63" t="s">
        <v>488</v>
      </c>
      <c r="M63" t="s">
        <v>67</v>
      </c>
    </row>
    <row r="64" spans="1:13" x14ac:dyDescent="0.75">
      <c r="A64" t="s">
        <v>468</v>
      </c>
      <c r="B64" t="s">
        <v>179</v>
      </c>
      <c r="C64" t="s">
        <v>489</v>
      </c>
      <c r="D64" t="s">
        <v>181</v>
      </c>
      <c r="E64" t="s">
        <v>182</v>
      </c>
      <c r="F64" t="s">
        <v>183</v>
      </c>
      <c r="G64" t="s">
        <v>68</v>
      </c>
      <c r="H64" t="s">
        <v>67</v>
      </c>
      <c r="I64" t="s">
        <v>160</v>
      </c>
      <c r="J64" t="s">
        <v>490</v>
      </c>
      <c r="K64" t="s">
        <v>491</v>
      </c>
      <c r="L64" t="s">
        <v>492</v>
      </c>
      <c r="M64" t="s">
        <v>67</v>
      </c>
    </row>
    <row r="65" spans="1:13" x14ac:dyDescent="0.75">
      <c r="A65" t="s">
        <v>468</v>
      </c>
      <c r="B65" t="s">
        <v>493</v>
      </c>
      <c r="C65" t="s">
        <v>494</v>
      </c>
      <c r="D65" t="s">
        <v>493</v>
      </c>
      <c r="E65" t="s">
        <v>495</v>
      </c>
      <c r="F65" t="s">
        <v>496</v>
      </c>
      <c r="G65" t="s">
        <v>68</v>
      </c>
      <c r="H65" t="s">
        <v>67</v>
      </c>
      <c r="I65" t="s">
        <v>160</v>
      </c>
      <c r="J65" t="s">
        <v>495</v>
      </c>
      <c r="K65" t="s">
        <v>497</v>
      </c>
      <c r="L65" t="s">
        <v>498</v>
      </c>
      <c r="M65" t="s">
        <v>67</v>
      </c>
    </row>
    <row r="66" spans="1:13" x14ac:dyDescent="0.75">
      <c r="A66" t="s">
        <v>468</v>
      </c>
      <c r="B66" t="s">
        <v>499</v>
      </c>
      <c r="C66" t="s">
        <v>500</v>
      </c>
      <c r="D66" t="s">
        <v>499</v>
      </c>
      <c r="E66" t="s">
        <v>501</v>
      </c>
      <c r="F66" t="s">
        <v>502</v>
      </c>
      <c r="G66" t="s">
        <v>68</v>
      </c>
      <c r="H66" t="s">
        <v>67</v>
      </c>
      <c r="I66" t="s">
        <v>160</v>
      </c>
      <c r="J66" t="s">
        <v>503</v>
      </c>
      <c r="K66" t="s">
        <v>504</v>
      </c>
      <c r="L66" t="s">
        <v>505</v>
      </c>
      <c r="M66" t="s">
        <v>67</v>
      </c>
    </row>
    <row r="67" spans="1:13" x14ac:dyDescent="0.75">
      <c r="A67" t="s">
        <v>468</v>
      </c>
      <c r="B67" t="s">
        <v>506</v>
      </c>
      <c r="C67" t="s">
        <v>507</v>
      </c>
      <c r="D67" t="s">
        <v>508</v>
      </c>
      <c r="E67" t="s">
        <v>509</v>
      </c>
      <c r="F67" t="s">
        <v>510</v>
      </c>
      <c r="G67" t="s">
        <v>68</v>
      </c>
      <c r="H67" t="s">
        <v>67</v>
      </c>
      <c r="I67" t="s">
        <v>84</v>
      </c>
      <c r="J67" t="s">
        <v>509</v>
      </c>
      <c r="K67" t="s">
        <v>511</v>
      </c>
      <c r="L67" t="s">
        <v>512</v>
      </c>
      <c r="M67" t="s">
        <v>67</v>
      </c>
    </row>
    <row r="68" spans="1:13" x14ac:dyDescent="0.75">
      <c r="A68" t="s">
        <v>468</v>
      </c>
      <c r="B68" t="s">
        <v>513</v>
      </c>
      <c r="C68" t="s">
        <v>514</v>
      </c>
      <c r="D68" t="s">
        <v>515</v>
      </c>
      <c r="E68" t="s">
        <v>516</v>
      </c>
      <c r="F68" t="s">
        <v>67</v>
      </c>
      <c r="G68" t="s">
        <v>227</v>
      </c>
      <c r="H68" t="s">
        <v>67</v>
      </c>
      <c r="I68" t="s">
        <v>84</v>
      </c>
      <c r="J68" t="s">
        <v>517</v>
      </c>
      <c r="K68" t="s">
        <v>518</v>
      </c>
      <c r="L68" t="s">
        <v>519</v>
      </c>
      <c r="M68" t="s">
        <v>67</v>
      </c>
    </row>
    <row r="69" spans="1:13" x14ac:dyDescent="0.75">
      <c r="A69" t="s">
        <v>520</v>
      </c>
      <c r="B69" t="s">
        <v>521</v>
      </c>
      <c r="C69" t="s">
        <v>522</v>
      </c>
      <c r="D69" t="s">
        <v>523</v>
      </c>
      <c r="E69" t="s">
        <v>523</v>
      </c>
      <c r="F69" t="s">
        <v>524</v>
      </c>
      <c r="G69" t="s">
        <v>68</v>
      </c>
      <c r="H69" t="s">
        <v>67</v>
      </c>
      <c r="I69" t="s">
        <v>69</v>
      </c>
      <c r="J69" t="s">
        <v>525</v>
      </c>
      <c r="K69" t="s">
        <v>526</v>
      </c>
      <c r="L69" t="s">
        <v>527</v>
      </c>
      <c r="M69" t="s">
        <v>67</v>
      </c>
    </row>
    <row r="70" spans="1:13" x14ac:dyDescent="0.75">
      <c r="A70" t="s">
        <v>520</v>
      </c>
      <c r="B70" t="s">
        <v>528</v>
      </c>
      <c r="C70" t="s">
        <v>529</v>
      </c>
      <c r="D70" t="s">
        <v>530</v>
      </c>
      <c r="E70" t="s">
        <v>530</v>
      </c>
      <c r="F70" t="s">
        <v>531</v>
      </c>
      <c r="G70" t="s">
        <v>68</v>
      </c>
      <c r="H70" t="s">
        <v>67</v>
      </c>
      <c r="I70" t="s">
        <v>69</v>
      </c>
      <c r="J70" t="s">
        <v>532</v>
      </c>
      <c r="K70" t="s">
        <v>533</v>
      </c>
      <c r="L70" t="s">
        <v>534</v>
      </c>
      <c r="M70" t="s">
        <v>535</v>
      </c>
    </row>
    <row r="71" spans="1:13" x14ac:dyDescent="0.75">
      <c r="A71" t="s">
        <v>520</v>
      </c>
      <c r="B71" t="s">
        <v>536</v>
      </c>
      <c r="C71" t="s">
        <v>537</v>
      </c>
      <c r="D71" t="s">
        <v>538</v>
      </c>
      <c r="E71" t="s">
        <v>538</v>
      </c>
      <c r="F71" t="s">
        <v>67</v>
      </c>
      <c r="G71" t="s">
        <v>68</v>
      </c>
      <c r="H71" t="s">
        <v>67</v>
      </c>
      <c r="I71" t="s">
        <v>84</v>
      </c>
      <c r="J71" t="s">
        <v>539</v>
      </c>
      <c r="K71" t="s">
        <v>540</v>
      </c>
      <c r="L71" t="s">
        <v>541</v>
      </c>
      <c r="M71" t="s">
        <v>542</v>
      </c>
    </row>
    <row r="72" spans="1:13" x14ac:dyDescent="0.75">
      <c r="A72" t="s">
        <v>520</v>
      </c>
      <c r="B72" t="s">
        <v>543</v>
      </c>
      <c r="C72" t="s">
        <v>544</v>
      </c>
      <c r="D72" t="s">
        <v>545</v>
      </c>
      <c r="E72" t="s">
        <v>545</v>
      </c>
      <c r="F72" t="s">
        <v>67</v>
      </c>
      <c r="G72" t="s">
        <v>92</v>
      </c>
      <c r="H72" t="s">
        <v>67</v>
      </c>
      <c r="I72" t="s">
        <v>84</v>
      </c>
      <c r="J72" t="s">
        <v>546</v>
      </c>
      <c r="K72" t="s">
        <v>547</v>
      </c>
      <c r="L72" t="s">
        <v>548</v>
      </c>
      <c r="M72" t="s">
        <v>549</v>
      </c>
    </row>
    <row r="73" spans="1:13" x14ac:dyDescent="0.75">
      <c r="A73" t="s">
        <v>550</v>
      </c>
      <c r="B73" t="s">
        <v>11</v>
      </c>
      <c r="C73" t="s">
        <v>551</v>
      </c>
      <c r="D73" t="s">
        <v>11</v>
      </c>
      <c r="E73" t="s">
        <v>11</v>
      </c>
      <c r="F73" t="s">
        <v>552</v>
      </c>
      <c r="G73" t="s">
        <v>68</v>
      </c>
      <c r="H73" t="s">
        <v>67</v>
      </c>
      <c r="I73" t="s">
        <v>84</v>
      </c>
      <c r="J73" t="s">
        <v>553</v>
      </c>
      <c r="K73" t="s">
        <v>554</v>
      </c>
      <c r="L73" t="s">
        <v>555</v>
      </c>
      <c r="M73" t="s">
        <v>556</v>
      </c>
    </row>
    <row r="74" spans="1:13" x14ac:dyDescent="0.75">
      <c r="A74" t="s">
        <v>557</v>
      </c>
      <c r="B74" t="s">
        <v>558</v>
      </c>
      <c r="C74" t="s">
        <v>559</v>
      </c>
      <c r="D74" t="s">
        <v>560</v>
      </c>
      <c r="E74" t="s">
        <v>560</v>
      </c>
      <c r="F74" t="s">
        <v>67</v>
      </c>
      <c r="G74" t="s">
        <v>68</v>
      </c>
      <c r="H74" t="s">
        <v>67</v>
      </c>
      <c r="I74" t="s">
        <v>69</v>
      </c>
      <c r="J74" t="s">
        <v>561</v>
      </c>
      <c r="K74" t="s">
        <v>562</v>
      </c>
      <c r="L74" t="s">
        <v>563</v>
      </c>
      <c r="M74" t="s">
        <v>564</v>
      </c>
    </row>
    <row r="75" spans="1:13" x14ac:dyDescent="0.75">
      <c r="A75" t="s">
        <v>565</v>
      </c>
      <c r="B75" t="s">
        <v>566</v>
      </c>
      <c r="C75" t="s">
        <v>567</v>
      </c>
      <c r="D75" t="s">
        <v>568</v>
      </c>
      <c r="E75" t="s">
        <v>568</v>
      </c>
      <c r="F75" t="s">
        <v>67</v>
      </c>
      <c r="G75" t="s">
        <v>227</v>
      </c>
      <c r="H75" t="s">
        <v>67</v>
      </c>
      <c r="I75" t="s">
        <v>84</v>
      </c>
      <c r="J75" t="s">
        <v>569</v>
      </c>
      <c r="K75" t="s">
        <v>570</v>
      </c>
      <c r="L75" t="s">
        <v>571</v>
      </c>
      <c r="M75" t="s">
        <v>572</v>
      </c>
    </row>
    <row r="76" spans="1:13" x14ac:dyDescent="0.75">
      <c r="A76" t="s">
        <v>565</v>
      </c>
      <c r="B76" t="s">
        <v>573</v>
      </c>
      <c r="C76" t="s">
        <v>574</v>
      </c>
      <c r="D76" t="s">
        <v>575</v>
      </c>
      <c r="E76" t="s">
        <v>575</v>
      </c>
      <c r="F76" t="s">
        <v>576</v>
      </c>
      <c r="G76" t="s">
        <v>68</v>
      </c>
      <c r="H76" t="s">
        <v>67</v>
      </c>
      <c r="I76" t="s">
        <v>84</v>
      </c>
      <c r="J76" t="s">
        <v>577</v>
      </c>
      <c r="K76" t="s">
        <v>578</v>
      </c>
      <c r="L76" t="s">
        <v>579</v>
      </c>
      <c r="M76" t="s">
        <v>580</v>
      </c>
    </row>
    <row r="77" spans="1:13" x14ac:dyDescent="0.75">
      <c r="A77" t="s">
        <v>565</v>
      </c>
      <c r="B77" t="s">
        <v>581</v>
      </c>
      <c r="C77" t="s">
        <v>582</v>
      </c>
      <c r="D77" t="s">
        <v>583</v>
      </c>
      <c r="E77" t="s">
        <v>583</v>
      </c>
      <c r="F77" t="s">
        <v>67</v>
      </c>
      <c r="G77" t="s">
        <v>227</v>
      </c>
      <c r="H77" t="s">
        <v>67</v>
      </c>
      <c r="I77" t="s">
        <v>84</v>
      </c>
      <c r="J77" t="s">
        <v>584</v>
      </c>
      <c r="K77" t="s">
        <v>585</v>
      </c>
      <c r="L77" t="s">
        <v>586</v>
      </c>
      <c r="M77" t="s">
        <v>587</v>
      </c>
    </row>
    <row r="78" spans="1:13" x14ac:dyDescent="0.75">
      <c r="A78" t="s">
        <v>588</v>
      </c>
      <c r="B78" t="s">
        <v>589</v>
      </c>
      <c r="C78" t="s">
        <v>590</v>
      </c>
      <c r="D78" t="s">
        <v>591</v>
      </c>
      <c r="E78" t="s">
        <v>591</v>
      </c>
      <c r="F78" t="s">
        <v>592</v>
      </c>
      <c r="G78" t="s">
        <v>68</v>
      </c>
      <c r="H78" t="s">
        <v>67</v>
      </c>
      <c r="I78" t="s">
        <v>69</v>
      </c>
      <c r="J78" t="s">
        <v>593</v>
      </c>
      <c r="K78" t="s">
        <v>594</v>
      </c>
      <c r="L78" t="s">
        <v>595</v>
      </c>
      <c r="M78" t="s">
        <v>596</v>
      </c>
    </row>
    <row r="79" spans="1:13" x14ac:dyDescent="0.75">
      <c r="A79" t="s">
        <v>588</v>
      </c>
      <c r="B79" t="s">
        <v>597</v>
      </c>
      <c r="C79" t="s">
        <v>598</v>
      </c>
      <c r="D79" t="s">
        <v>597</v>
      </c>
      <c r="E79" t="s">
        <v>597</v>
      </c>
      <c r="F79" t="s">
        <v>599</v>
      </c>
      <c r="G79" t="s">
        <v>68</v>
      </c>
      <c r="H79" t="s">
        <v>67</v>
      </c>
      <c r="I79" t="s">
        <v>84</v>
      </c>
      <c r="J79" t="s">
        <v>600</v>
      </c>
      <c r="K79" t="s">
        <v>601</v>
      </c>
      <c r="L79" t="s">
        <v>602</v>
      </c>
      <c r="M79" t="s">
        <v>67</v>
      </c>
    </row>
    <row r="80" spans="1:13" x14ac:dyDescent="0.75">
      <c r="A80" t="s">
        <v>588</v>
      </c>
      <c r="B80" t="s">
        <v>603</v>
      </c>
      <c r="C80" t="s">
        <v>604</v>
      </c>
      <c r="D80" t="s">
        <v>603</v>
      </c>
      <c r="E80" t="s">
        <v>603</v>
      </c>
      <c r="F80" t="s">
        <v>605</v>
      </c>
      <c r="G80" t="s">
        <v>68</v>
      </c>
      <c r="H80" t="s">
        <v>67</v>
      </c>
      <c r="I80" t="s">
        <v>84</v>
      </c>
      <c r="J80" t="s">
        <v>606</v>
      </c>
      <c r="K80" t="s">
        <v>607</v>
      </c>
      <c r="L80" t="s">
        <v>608</v>
      </c>
      <c r="M80" t="s">
        <v>67</v>
      </c>
    </row>
    <row r="81" spans="1:13" x14ac:dyDescent="0.75">
      <c r="A81" t="s">
        <v>588</v>
      </c>
      <c r="B81" t="s">
        <v>609</v>
      </c>
      <c r="C81" t="s">
        <v>610</v>
      </c>
      <c r="D81" t="s">
        <v>611</v>
      </c>
      <c r="E81" t="s">
        <v>611</v>
      </c>
      <c r="F81" t="s">
        <v>151</v>
      </c>
      <c r="G81" t="s">
        <v>68</v>
      </c>
      <c r="H81" t="s">
        <v>67</v>
      </c>
      <c r="I81" t="s">
        <v>84</v>
      </c>
      <c r="J81" t="s">
        <v>612</v>
      </c>
      <c r="K81" t="s">
        <v>613</v>
      </c>
      <c r="L81" t="s">
        <v>614</v>
      </c>
      <c r="M81" t="s">
        <v>67</v>
      </c>
    </row>
    <row r="82" spans="1:13" x14ac:dyDescent="0.75">
      <c r="A82" t="s">
        <v>615</v>
      </c>
      <c r="B82" t="s">
        <v>194</v>
      </c>
      <c r="C82" t="s">
        <v>616</v>
      </c>
      <c r="D82" t="s">
        <v>194</v>
      </c>
      <c r="E82" t="s">
        <v>194</v>
      </c>
      <c r="F82" t="s">
        <v>617</v>
      </c>
      <c r="G82" t="s">
        <v>68</v>
      </c>
      <c r="H82" t="s">
        <v>67</v>
      </c>
      <c r="I82" t="s">
        <v>160</v>
      </c>
      <c r="J82" t="s">
        <v>618</v>
      </c>
      <c r="K82" t="s">
        <v>619</v>
      </c>
      <c r="L82" t="s">
        <v>620</v>
      </c>
      <c r="M82" t="s">
        <v>621</v>
      </c>
    </row>
    <row r="83" spans="1:13" x14ac:dyDescent="0.75">
      <c r="A83" t="s">
        <v>615</v>
      </c>
      <c r="B83" t="s">
        <v>622</v>
      </c>
      <c r="C83" t="s">
        <v>623</v>
      </c>
      <c r="D83" t="s">
        <v>622</v>
      </c>
      <c r="E83" t="s">
        <v>622</v>
      </c>
      <c r="F83" t="s">
        <v>67</v>
      </c>
      <c r="G83" t="s">
        <v>68</v>
      </c>
      <c r="H83" t="s">
        <v>67</v>
      </c>
      <c r="I83" t="s">
        <v>160</v>
      </c>
      <c r="J83" t="s">
        <v>624</v>
      </c>
      <c r="K83" t="s">
        <v>625</v>
      </c>
      <c r="L83" t="s">
        <v>626</v>
      </c>
      <c r="M83" t="s">
        <v>67</v>
      </c>
    </row>
    <row r="84" spans="1:13" x14ac:dyDescent="0.75">
      <c r="A84" t="s">
        <v>615</v>
      </c>
      <c r="B84" t="s">
        <v>345</v>
      </c>
      <c r="C84" t="s">
        <v>627</v>
      </c>
      <c r="D84" t="s">
        <v>345</v>
      </c>
      <c r="E84" t="s">
        <v>345</v>
      </c>
      <c r="F84" t="s">
        <v>628</v>
      </c>
      <c r="G84" t="s">
        <v>68</v>
      </c>
      <c r="H84" t="s">
        <v>67</v>
      </c>
      <c r="I84" t="s">
        <v>160</v>
      </c>
      <c r="J84" t="s">
        <v>629</v>
      </c>
      <c r="K84" t="s">
        <v>630</v>
      </c>
      <c r="L84" t="s">
        <v>631</v>
      </c>
      <c r="M84" t="s">
        <v>632</v>
      </c>
    </row>
    <row r="85" spans="1:13" x14ac:dyDescent="0.75">
      <c r="A85" t="s">
        <v>633</v>
      </c>
      <c r="B85" t="s">
        <v>634</v>
      </c>
      <c r="C85" t="s">
        <v>635</v>
      </c>
      <c r="D85" t="s">
        <v>634</v>
      </c>
      <c r="E85" t="s">
        <v>634</v>
      </c>
      <c r="F85" t="s">
        <v>636</v>
      </c>
      <c r="G85" t="s">
        <v>68</v>
      </c>
      <c r="H85" t="s">
        <v>67</v>
      </c>
      <c r="I85" t="s">
        <v>69</v>
      </c>
      <c r="J85" t="s">
        <v>637</v>
      </c>
      <c r="K85" t="s">
        <v>638</v>
      </c>
      <c r="L85" t="s">
        <v>639</v>
      </c>
      <c r="M85" t="s">
        <v>67</v>
      </c>
    </row>
    <row r="86" spans="1:13" x14ac:dyDescent="0.75">
      <c r="A86" t="s">
        <v>633</v>
      </c>
      <c r="B86" t="s">
        <v>640</v>
      </c>
      <c r="C86" t="s">
        <v>641</v>
      </c>
      <c r="D86" t="s">
        <v>642</v>
      </c>
      <c r="E86" t="s">
        <v>642</v>
      </c>
      <c r="F86" t="s">
        <v>67</v>
      </c>
      <c r="G86" t="s">
        <v>227</v>
      </c>
      <c r="H86" t="s">
        <v>67</v>
      </c>
      <c r="I86" t="s">
        <v>69</v>
      </c>
      <c r="J86" t="s">
        <v>643</v>
      </c>
      <c r="K86" t="s">
        <v>644</v>
      </c>
      <c r="L86" t="s">
        <v>645</v>
      </c>
      <c r="M86" t="s">
        <v>67</v>
      </c>
    </row>
    <row r="87" spans="1:13" x14ac:dyDescent="0.75">
      <c r="A87" t="s">
        <v>633</v>
      </c>
      <c r="B87" t="s">
        <v>646</v>
      </c>
      <c r="C87" t="s">
        <v>647</v>
      </c>
      <c r="D87" t="s">
        <v>648</v>
      </c>
      <c r="E87" t="s">
        <v>648</v>
      </c>
      <c r="F87" t="s">
        <v>67</v>
      </c>
      <c r="G87" t="s">
        <v>227</v>
      </c>
      <c r="H87" t="s">
        <v>67</v>
      </c>
      <c r="I87" t="s">
        <v>69</v>
      </c>
      <c r="J87" t="s">
        <v>649</v>
      </c>
      <c r="K87" t="s">
        <v>650</v>
      </c>
      <c r="L87" t="s">
        <v>651</v>
      </c>
      <c r="M87" t="s">
        <v>67</v>
      </c>
    </row>
    <row r="88" spans="1:13" x14ac:dyDescent="0.75">
      <c r="A88" t="s">
        <v>633</v>
      </c>
      <c r="B88" t="s">
        <v>652</v>
      </c>
      <c r="C88" t="s">
        <v>653</v>
      </c>
      <c r="D88" t="s">
        <v>654</v>
      </c>
      <c r="E88" t="s">
        <v>654</v>
      </c>
      <c r="F88" t="s">
        <v>655</v>
      </c>
      <c r="G88" t="s">
        <v>68</v>
      </c>
      <c r="H88" t="s">
        <v>67</v>
      </c>
      <c r="I88" t="s">
        <v>69</v>
      </c>
      <c r="J88" t="s">
        <v>656</v>
      </c>
      <c r="K88" t="s">
        <v>657</v>
      </c>
      <c r="L88" t="s">
        <v>658</v>
      </c>
      <c r="M88" t="s">
        <v>67</v>
      </c>
    </row>
    <row r="89" spans="1:13" x14ac:dyDescent="0.75">
      <c r="A89" t="s">
        <v>633</v>
      </c>
      <c r="B89" t="s">
        <v>659</v>
      </c>
      <c r="C89" t="s">
        <v>660</v>
      </c>
      <c r="D89" t="s">
        <v>659</v>
      </c>
      <c r="E89" t="s">
        <v>659</v>
      </c>
      <c r="F89" t="s">
        <v>67</v>
      </c>
      <c r="G89" t="s">
        <v>68</v>
      </c>
      <c r="H89" t="s">
        <v>67</v>
      </c>
      <c r="I89" t="s">
        <v>84</v>
      </c>
      <c r="J89" t="s">
        <v>661</v>
      </c>
      <c r="K89" t="s">
        <v>662</v>
      </c>
      <c r="L89" t="s">
        <v>663</v>
      </c>
      <c r="M89" t="s">
        <v>67</v>
      </c>
    </row>
    <row r="90" spans="1:13" x14ac:dyDescent="0.75">
      <c r="A90" t="s">
        <v>664</v>
      </c>
      <c r="B90" t="s">
        <v>194</v>
      </c>
      <c r="C90" t="s">
        <v>665</v>
      </c>
      <c r="D90" t="s">
        <v>194</v>
      </c>
      <c r="E90" t="s">
        <v>194</v>
      </c>
      <c r="F90" t="s">
        <v>666</v>
      </c>
      <c r="G90" t="s">
        <v>68</v>
      </c>
      <c r="H90" t="s">
        <v>67</v>
      </c>
      <c r="I90" t="s">
        <v>69</v>
      </c>
      <c r="J90" t="s">
        <v>667</v>
      </c>
      <c r="K90" t="s">
        <v>668</v>
      </c>
      <c r="L90" t="s">
        <v>669</v>
      </c>
      <c r="M90" t="s">
        <v>67</v>
      </c>
    </row>
    <row r="91" spans="1:13" x14ac:dyDescent="0.75">
      <c r="A91" t="s">
        <v>664</v>
      </c>
      <c r="B91" t="s">
        <v>670</v>
      </c>
      <c r="C91" t="s">
        <v>671</v>
      </c>
      <c r="D91" t="s">
        <v>670</v>
      </c>
      <c r="E91" t="s">
        <v>670</v>
      </c>
      <c r="F91" t="s">
        <v>672</v>
      </c>
      <c r="G91" t="s">
        <v>68</v>
      </c>
      <c r="H91" t="s">
        <v>67</v>
      </c>
      <c r="I91" t="s">
        <v>69</v>
      </c>
      <c r="J91" t="s">
        <v>673</v>
      </c>
      <c r="K91" t="s">
        <v>674</v>
      </c>
      <c r="L91" t="s">
        <v>675</v>
      </c>
      <c r="M91" t="s">
        <v>67</v>
      </c>
    </row>
    <row r="92" spans="1:13" x14ac:dyDescent="0.75">
      <c r="A92" t="s">
        <v>664</v>
      </c>
      <c r="B92" t="s">
        <v>16</v>
      </c>
      <c r="C92" t="s">
        <v>676</v>
      </c>
      <c r="D92" t="s">
        <v>16</v>
      </c>
      <c r="E92" t="s">
        <v>16</v>
      </c>
      <c r="F92" t="s">
        <v>67</v>
      </c>
      <c r="G92" t="s">
        <v>68</v>
      </c>
      <c r="H92" t="s">
        <v>67</v>
      </c>
      <c r="I92" t="s">
        <v>69</v>
      </c>
      <c r="J92" t="s">
        <v>677</v>
      </c>
      <c r="K92" t="s">
        <v>678</v>
      </c>
      <c r="L92" t="s">
        <v>679</v>
      </c>
      <c r="M92" t="s">
        <v>67</v>
      </c>
    </row>
    <row r="93" spans="1:13" x14ac:dyDescent="0.75">
      <c r="A93" t="s">
        <v>664</v>
      </c>
      <c r="B93" t="s">
        <v>680</v>
      </c>
      <c r="C93" t="s">
        <v>681</v>
      </c>
      <c r="D93" t="s">
        <v>680</v>
      </c>
      <c r="E93" t="s">
        <v>680</v>
      </c>
      <c r="F93" t="s">
        <v>67</v>
      </c>
      <c r="G93" t="s">
        <v>68</v>
      </c>
      <c r="H93" t="s">
        <v>67</v>
      </c>
      <c r="I93" t="s">
        <v>682</v>
      </c>
      <c r="J93" t="s">
        <v>683</v>
      </c>
      <c r="K93" t="s">
        <v>684</v>
      </c>
      <c r="L93" t="s">
        <v>685</v>
      </c>
      <c r="M93" t="s">
        <v>67</v>
      </c>
    </row>
    <row r="94" spans="1:13" x14ac:dyDescent="0.75">
      <c r="A94" t="s">
        <v>686</v>
      </c>
      <c r="B94" t="s">
        <v>194</v>
      </c>
      <c r="C94" t="s">
        <v>687</v>
      </c>
      <c r="D94" t="s">
        <v>194</v>
      </c>
      <c r="E94" t="s">
        <v>194</v>
      </c>
      <c r="F94" t="s">
        <v>688</v>
      </c>
      <c r="G94" t="s">
        <v>68</v>
      </c>
      <c r="H94" t="s">
        <v>67</v>
      </c>
      <c r="I94" t="s">
        <v>84</v>
      </c>
      <c r="J94" t="s">
        <v>689</v>
      </c>
      <c r="K94" t="s">
        <v>690</v>
      </c>
      <c r="L94" t="s">
        <v>691</v>
      </c>
      <c r="M94" t="s">
        <v>67</v>
      </c>
    </row>
    <row r="95" spans="1:13" x14ac:dyDescent="0.75">
      <c r="A95" t="s">
        <v>686</v>
      </c>
      <c r="B95" t="s">
        <v>692</v>
      </c>
      <c r="C95" t="s">
        <v>693</v>
      </c>
      <c r="D95" t="s">
        <v>694</v>
      </c>
      <c r="E95" t="s">
        <v>694</v>
      </c>
      <c r="F95" t="s">
        <v>67</v>
      </c>
      <c r="G95" t="s">
        <v>227</v>
      </c>
      <c r="H95" t="s">
        <v>67</v>
      </c>
      <c r="I95" t="s">
        <v>69</v>
      </c>
      <c r="J95" t="s">
        <v>695</v>
      </c>
      <c r="K95" t="s">
        <v>696</v>
      </c>
      <c r="L95" t="s">
        <v>697</v>
      </c>
      <c r="M95" t="s">
        <v>67</v>
      </c>
    </row>
    <row r="96" spans="1:13" x14ac:dyDescent="0.75">
      <c r="A96" t="s">
        <v>686</v>
      </c>
      <c r="B96" t="s">
        <v>698</v>
      </c>
      <c r="C96" t="s">
        <v>699</v>
      </c>
      <c r="D96" t="s">
        <v>700</v>
      </c>
      <c r="E96" t="s">
        <v>700</v>
      </c>
      <c r="F96" t="s">
        <v>636</v>
      </c>
      <c r="G96" t="s">
        <v>68</v>
      </c>
      <c r="H96" t="s">
        <v>67</v>
      </c>
      <c r="I96" t="s">
        <v>69</v>
      </c>
      <c r="J96" t="s">
        <v>701</v>
      </c>
      <c r="K96" t="s">
        <v>67</v>
      </c>
      <c r="L96" t="s">
        <v>702</v>
      </c>
      <c r="M96" t="s">
        <v>67</v>
      </c>
    </row>
    <row r="97" spans="1:13" x14ac:dyDescent="0.75">
      <c r="A97" t="s">
        <v>686</v>
      </c>
      <c r="B97" t="s">
        <v>703</v>
      </c>
      <c r="C97" t="s">
        <v>704</v>
      </c>
      <c r="D97" t="s">
        <v>705</v>
      </c>
      <c r="E97" t="s">
        <v>705</v>
      </c>
      <c r="F97" t="s">
        <v>67</v>
      </c>
      <c r="G97" t="s">
        <v>227</v>
      </c>
      <c r="H97" t="s">
        <v>67</v>
      </c>
      <c r="I97" t="s">
        <v>69</v>
      </c>
      <c r="J97" t="s">
        <v>706</v>
      </c>
      <c r="K97" t="s">
        <v>707</v>
      </c>
      <c r="L97" t="s">
        <v>708</v>
      </c>
      <c r="M97" t="s">
        <v>67</v>
      </c>
    </row>
    <row r="98" spans="1:13" x14ac:dyDescent="0.75">
      <c r="A98" t="s">
        <v>686</v>
      </c>
      <c r="B98" t="s">
        <v>709</v>
      </c>
      <c r="C98" t="s">
        <v>710</v>
      </c>
      <c r="D98" t="s">
        <v>711</v>
      </c>
      <c r="E98" t="s">
        <v>711</v>
      </c>
      <c r="F98" t="s">
        <v>636</v>
      </c>
      <c r="G98" t="s">
        <v>68</v>
      </c>
      <c r="H98" t="s">
        <v>67</v>
      </c>
      <c r="I98" t="s">
        <v>69</v>
      </c>
      <c r="J98" t="s">
        <v>712</v>
      </c>
      <c r="K98" t="s">
        <v>67</v>
      </c>
      <c r="L98" t="s">
        <v>713</v>
      </c>
      <c r="M98" t="s">
        <v>67</v>
      </c>
    </row>
    <row r="99" spans="1:13" x14ac:dyDescent="0.75">
      <c r="A99" t="s">
        <v>686</v>
      </c>
      <c r="B99" t="s">
        <v>714</v>
      </c>
      <c r="C99" t="s">
        <v>715</v>
      </c>
      <c r="D99" t="s">
        <v>716</v>
      </c>
      <c r="E99" t="s">
        <v>716</v>
      </c>
      <c r="F99" t="s">
        <v>151</v>
      </c>
      <c r="G99" t="s">
        <v>68</v>
      </c>
      <c r="H99" t="s">
        <v>67</v>
      </c>
      <c r="I99" t="s">
        <v>84</v>
      </c>
      <c r="J99" t="s">
        <v>717</v>
      </c>
      <c r="K99" t="s">
        <v>718</v>
      </c>
      <c r="L99" t="s">
        <v>719</v>
      </c>
      <c r="M99" t="s">
        <v>67</v>
      </c>
    </row>
    <row r="100" spans="1:13" x14ac:dyDescent="0.75">
      <c r="A100" t="s">
        <v>686</v>
      </c>
      <c r="B100" t="s">
        <v>720</v>
      </c>
      <c r="C100" t="s">
        <v>721</v>
      </c>
      <c r="D100" t="s">
        <v>722</v>
      </c>
      <c r="E100" t="s">
        <v>722</v>
      </c>
      <c r="F100" t="s">
        <v>67</v>
      </c>
      <c r="G100" t="s">
        <v>227</v>
      </c>
      <c r="H100" t="s">
        <v>67</v>
      </c>
      <c r="I100" t="s">
        <v>69</v>
      </c>
      <c r="J100" t="s">
        <v>723</v>
      </c>
      <c r="K100" t="s">
        <v>724</v>
      </c>
      <c r="L100" t="s">
        <v>725</v>
      </c>
      <c r="M100" t="s">
        <v>67</v>
      </c>
    </row>
    <row r="101" spans="1:13" x14ac:dyDescent="0.75">
      <c r="A101" t="s">
        <v>686</v>
      </c>
      <c r="B101" t="s">
        <v>726</v>
      </c>
      <c r="C101" t="s">
        <v>727</v>
      </c>
      <c r="D101" t="s">
        <v>728</v>
      </c>
      <c r="E101" t="s">
        <v>728</v>
      </c>
      <c r="F101" t="s">
        <v>67</v>
      </c>
      <c r="G101" t="s">
        <v>227</v>
      </c>
      <c r="H101" t="s">
        <v>67</v>
      </c>
      <c r="I101" t="s">
        <v>84</v>
      </c>
      <c r="J101" t="s">
        <v>729</v>
      </c>
      <c r="K101" t="s">
        <v>730</v>
      </c>
      <c r="L101" t="s">
        <v>731</v>
      </c>
      <c r="M101" t="s">
        <v>67</v>
      </c>
    </row>
    <row r="102" spans="1:13" x14ac:dyDescent="0.75">
      <c r="A102" t="s">
        <v>732</v>
      </c>
      <c r="B102" t="s">
        <v>733</v>
      </c>
      <c r="C102" t="s">
        <v>734</v>
      </c>
      <c r="D102" t="s">
        <v>735</v>
      </c>
      <c r="E102" t="s">
        <v>735</v>
      </c>
      <c r="F102" t="s">
        <v>67</v>
      </c>
      <c r="G102" t="s">
        <v>736</v>
      </c>
      <c r="H102" t="s">
        <v>67</v>
      </c>
      <c r="I102" t="s">
        <v>69</v>
      </c>
      <c r="J102" t="s">
        <v>737</v>
      </c>
      <c r="K102" t="s">
        <v>738</v>
      </c>
      <c r="L102" t="s">
        <v>739</v>
      </c>
      <c r="M102" t="s">
        <v>67</v>
      </c>
    </row>
    <row r="103" spans="1:13" x14ac:dyDescent="0.75">
      <c r="A103" t="s">
        <v>732</v>
      </c>
      <c r="B103" t="s">
        <v>740</v>
      </c>
      <c r="C103" t="s">
        <v>741</v>
      </c>
      <c r="D103" t="s">
        <v>742</v>
      </c>
      <c r="E103" t="s">
        <v>742</v>
      </c>
      <c r="F103" t="s">
        <v>743</v>
      </c>
      <c r="G103" t="s">
        <v>68</v>
      </c>
      <c r="H103" t="s">
        <v>67</v>
      </c>
      <c r="I103" t="s">
        <v>69</v>
      </c>
      <c r="J103" t="s">
        <v>744</v>
      </c>
      <c r="K103" t="s">
        <v>745</v>
      </c>
      <c r="L103" t="s">
        <v>746</v>
      </c>
      <c r="M103" t="s">
        <v>67</v>
      </c>
    </row>
    <row r="104" spans="1:13" x14ac:dyDescent="0.75">
      <c r="A104" t="s">
        <v>732</v>
      </c>
      <c r="B104" t="s">
        <v>747</v>
      </c>
      <c r="C104" t="s">
        <v>748</v>
      </c>
      <c r="D104" t="s">
        <v>749</v>
      </c>
      <c r="E104" t="s">
        <v>749</v>
      </c>
      <c r="F104" t="s">
        <v>67</v>
      </c>
      <c r="G104" t="s">
        <v>227</v>
      </c>
      <c r="H104" t="s">
        <v>67</v>
      </c>
      <c r="I104" t="s">
        <v>84</v>
      </c>
      <c r="J104" t="s">
        <v>750</v>
      </c>
      <c r="K104" t="s">
        <v>751</v>
      </c>
      <c r="L104" t="s">
        <v>752</v>
      </c>
      <c r="M104" t="s">
        <v>67</v>
      </c>
    </row>
    <row r="105" spans="1:13" x14ac:dyDescent="0.75">
      <c r="A105" t="s">
        <v>732</v>
      </c>
      <c r="B105" t="s">
        <v>753</v>
      </c>
      <c r="C105" t="s">
        <v>754</v>
      </c>
      <c r="D105" t="s">
        <v>753</v>
      </c>
      <c r="E105" t="s">
        <v>753</v>
      </c>
      <c r="F105" t="s">
        <v>151</v>
      </c>
      <c r="G105" t="s">
        <v>68</v>
      </c>
      <c r="H105" t="s">
        <v>67</v>
      </c>
      <c r="I105" t="s">
        <v>84</v>
      </c>
      <c r="J105" t="s">
        <v>755</v>
      </c>
      <c r="K105" t="s">
        <v>756</v>
      </c>
      <c r="L105" t="s">
        <v>757</v>
      </c>
      <c r="M105" t="s">
        <v>67</v>
      </c>
    </row>
    <row r="106" spans="1:13" x14ac:dyDescent="0.75">
      <c r="A106" t="s">
        <v>732</v>
      </c>
      <c r="B106" t="s">
        <v>758</v>
      </c>
      <c r="C106" t="s">
        <v>759</v>
      </c>
      <c r="D106" t="s">
        <v>758</v>
      </c>
      <c r="E106" t="s">
        <v>760</v>
      </c>
      <c r="F106" t="s">
        <v>67</v>
      </c>
      <c r="G106" t="s">
        <v>227</v>
      </c>
      <c r="H106" t="s">
        <v>67</v>
      </c>
      <c r="I106" t="s">
        <v>84</v>
      </c>
      <c r="J106" t="s">
        <v>761</v>
      </c>
      <c r="K106" t="s">
        <v>67</v>
      </c>
      <c r="L106" t="s">
        <v>67</v>
      </c>
      <c r="M106" t="s">
        <v>67</v>
      </c>
    </row>
    <row r="107" spans="1:13" x14ac:dyDescent="0.75">
      <c r="A107" t="s">
        <v>762</v>
      </c>
      <c r="B107" t="s">
        <v>763</v>
      </c>
      <c r="C107" t="s">
        <v>764</v>
      </c>
      <c r="D107" t="s">
        <v>765</v>
      </c>
      <c r="E107" t="s">
        <v>765</v>
      </c>
      <c r="F107" t="s">
        <v>67</v>
      </c>
      <c r="G107" t="s">
        <v>68</v>
      </c>
      <c r="H107" t="s">
        <v>67</v>
      </c>
      <c r="I107" t="s">
        <v>69</v>
      </c>
      <c r="J107" t="s">
        <v>766</v>
      </c>
      <c r="K107" t="s">
        <v>767</v>
      </c>
      <c r="L107" t="s">
        <v>768</v>
      </c>
      <c r="M107" t="s">
        <v>67</v>
      </c>
    </row>
    <row r="108" spans="1:13" x14ac:dyDescent="0.75">
      <c r="A108" t="s">
        <v>762</v>
      </c>
      <c r="B108" t="s">
        <v>769</v>
      </c>
      <c r="C108" t="s">
        <v>770</v>
      </c>
      <c r="D108" t="s">
        <v>771</v>
      </c>
      <c r="E108" t="s">
        <v>771</v>
      </c>
      <c r="F108" t="s">
        <v>67</v>
      </c>
      <c r="G108" t="s">
        <v>68</v>
      </c>
      <c r="H108" t="s">
        <v>67</v>
      </c>
      <c r="I108" t="s">
        <v>69</v>
      </c>
      <c r="J108" t="s">
        <v>772</v>
      </c>
      <c r="K108" t="s">
        <v>773</v>
      </c>
      <c r="L108" t="s">
        <v>774</v>
      </c>
      <c r="M108" t="s">
        <v>67</v>
      </c>
    </row>
    <row r="109" spans="1:13" x14ac:dyDescent="0.75">
      <c r="A109" t="s">
        <v>762</v>
      </c>
      <c r="B109" t="s">
        <v>775</v>
      </c>
      <c r="C109" t="s">
        <v>776</v>
      </c>
      <c r="D109" t="s">
        <v>777</v>
      </c>
      <c r="E109" t="s">
        <v>777</v>
      </c>
      <c r="F109" t="s">
        <v>778</v>
      </c>
      <c r="G109" t="s">
        <v>68</v>
      </c>
      <c r="H109" t="s">
        <v>67</v>
      </c>
      <c r="I109" t="s">
        <v>69</v>
      </c>
      <c r="J109" t="s">
        <v>779</v>
      </c>
      <c r="K109" t="s">
        <v>780</v>
      </c>
      <c r="L109" t="s">
        <v>781</v>
      </c>
      <c r="M109" t="s">
        <v>67</v>
      </c>
    </row>
    <row r="110" spans="1:13" x14ac:dyDescent="0.75">
      <c r="A110" t="s">
        <v>782</v>
      </c>
      <c r="B110" t="s">
        <v>783</v>
      </c>
      <c r="C110" t="s">
        <v>784</v>
      </c>
      <c r="D110" t="s">
        <v>785</v>
      </c>
      <c r="E110" t="s">
        <v>785</v>
      </c>
      <c r="F110" t="s">
        <v>786</v>
      </c>
      <c r="G110" t="s">
        <v>68</v>
      </c>
      <c r="H110" t="s">
        <v>67</v>
      </c>
      <c r="I110" t="s">
        <v>787</v>
      </c>
      <c r="J110" t="s">
        <v>67</v>
      </c>
      <c r="K110" t="s">
        <v>67</v>
      </c>
      <c r="L110" t="s">
        <v>788</v>
      </c>
      <c r="M110" t="s">
        <v>67</v>
      </c>
    </row>
    <row r="111" spans="1:13" x14ac:dyDescent="0.75">
      <c r="A111" t="s">
        <v>782</v>
      </c>
      <c r="B111" t="s">
        <v>789</v>
      </c>
      <c r="C111" t="s">
        <v>790</v>
      </c>
      <c r="D111" t="s">
        <v>791</v>
      </c>
      <c r="E111" t="s">
        <v>791</v>
      </c>
      <c r="F111" t="s">
        <v>792</v>
      </c>
      <c r="G111" t="s">
        <v>68</v>
      </c>
      <c r="H111" t="s">
        <v>67</v>
      </c>
      <c r="I111" t="s">
        <v>787</v>
      </c>
      <c r="J111" t="s">
        <v>67</v>
      </c>
      <c r="K111" t="s">
        <v>67</v>
      </c>
      <c r="L111" t="s">
        <v>793</v>
      </c>
      <c r="M111" t="s">
        <v>67</v>
      </c>
    </row>
    <row r="112" spans="1:13" x14ac:dyDescent="0.75">
      <c r="A112" t="s">
        <v>782</v>
      </c>
      <c r="B112" t="s">
        <v>794</v>
      </c>
      <c r="C112" t="s">
        <v>795</v>
      </c>
      <c r="D112" t="s">
        <v>796</v>
      </c>
      <c r="E112" t="s">
        <v>796</v>
      </c>
      <c r="F112" t="s">
        <v>67</v>
      </c>
      <c r="G112" t="s">
        <v>68</v>
      </c>
      <c r="H112" t="s">
        <v>67</v>
      </c>
      <c r="I112" t="s">
        <v>84</v>
      </c>
      <c r="J112" t="s">
        <v>67</v>
      </c>
      <c r="K112" t="s">
        <v>67</v>
      </c>
      <c r="L112" t="s">
        <v>797</v>
      </c>
      <c r="M112" t="s">
        <v>67</v>
      </c>
    </row>
    <row r="113" spans="1:13" x14ac:dyDescent="0.75">
      <c r="A113" t="s">
        <v>782</v>
      </c>
      <c r="B113" t="s">
        <v>798</v>
      </c>
      <c r="C113" t="s">
        <v>799</v>
      </c>
      <c r="D113" t="s">
        <v>800</v>
      </c>
      <c r="E113" t="s">
        <v>800</v>
      </c>
      <c r="F113" t="s">
        <v>801</v>
      </c>
      <c r="G113" t="s">
        <v>68</v>
      </c>
      <c r="H113" t="s">
        <v>67</v>
      </c>
      <c r="I113" t="s">
        <v>84</v>
      </c>
      <c r="J113" t="s">
        <v>802</v>
      </c>
      <c r="K113" t="s">
        <v>803</v>
      </c>
      <c r="L113" t="s">
        <v>804</v>
      </c>
      <c r="M113" t="s">
        <v>67</v>
      </c>
    </row>
    <row r="114" spans="1:13" x14ac:dyDescent="0.75">
      <c r="A114" t="s">
        <v>782</v>
      </c>
      <c r="B114" t="s">
        <v>805</v>
      </c>
      <c r="C114" t="s">
        <v>806</v>
      </c>
      <c r="D114" t="s">
        <v>807</v>
      </c>
      <c r="E114" t="s">
        <v>807</v>
      </c>
      <c r="F114" t="s">
        <v>67</v>
      </c>
      <c r="G114" t="s">
        <v>68</v>
      </c>
      <c r="H114" t="s">
        <v>67</v>
      </c>
      <c r="I114" t="s">
        <v>84</v>
      </c>
      <c r="J114" t="s">
        <v>808</v>
      </c>
      <c r="K114" t="s">
        <v>809</v>
      </c>
      <c r="L114" t="s">
        <v>810</v>
      </c>
      <c r="M114" t="s">
        <v>67</v>
      </c>
    </row>
    <row r="115" spans="1:13" x14ac:dyDescent="0.75">
      <c r="A115" t="s">
        <v>782</v>
      </c>
      <c r="B115" t="s">
        <v>811</v>
      </c>
      <c r="C115" t="s">
        <v>812</v>
      </c>
      <c r="D115" t="s">
        <v>813</v>
      </c>
      <c r="E115" t="s">
        <v>813</v>
      </c>
      <c r="F115" t="s">
        <v>67</v>
      </c>
      <c r="G115" t="s">
        <v>736</v>
      </c>
      <c r="H115" t="s">
        <v>67</v>
      </c>
      <c r="I115" t="s">
        <v>84</v>
      </c>
      <c r="J115" t="s">
        <v>814</v>
      </c>
      <c r="K115" t="s">
        <v>815</v>
      </c>
      <c r="L115" t="s">
        <v>816</v>
      </c>
      <c r="M115" t="s">
        <v>67</v>
      </c>
    </row>
    <row r="116" spans="1:13" x14ac:dyDescent="0.75">
      <c r="A116" t="s">
        <v>782</v>
      </c>
      <c r="B116" t="s">
        <v>817</v>
      </c>
      <c r="C116" t="s">
        <v>818</v>
      </c>
      <c r="D116" t="s">
        <v>819</v>
      </c>
      <c r="E116" t="s">
        <v>819</v>
      </c>
      <c r="F116" t="s">
        <v>67</v>
      </c>
      <c r="G116" t="s">
        <v>68</v>
      </c>
      <c r="H116" t="s">
        <v>67</v>
      </c>
      <c r="I116" t="s">
        <v>84</v>
      </c>
      <c r="J116" t="s">
        <v>820</v>
      </c>
      <c r="K116" t="s">
        <v>821</v>
      </c>
      <c r="L116" t="s">
        <v>822</v>
      </c>
      <c r="M116" t="s">
        <v>67</v>
      </c>
    </row>
    <row r="117" spans="1:13" x14ac:dyDescent="0.75">
      <c r="A117" t="s">
        <v>782</v>
      </c>
      <c r="B117" t="s">
        <v>823</v>
      </c>
      <c r="C117" t="s">
        <v>824</v>
      </c>
      <c r="D117" t="s">
        <v>825</v>
      </c>
      <c r="E117" t="s">
        <v>825</v>
      </c>
      <c r="F117" t="s">
        <v>67</v>
      </c>
      <c r="G117" t="s">
        <v>68</v>
      </c>
      <c r="H117" t="s">
        <v>67</v>
      </c>
      <c r="I117" t="s">
        <v>84</v>
      </c>
      <c r="J117" t="s">
        <v>826</v>
      </c>
      <c r="K117" t="s">
        <v>827</v>
      </c>
      <c r="L117" t="s">
        <v>828</v>
      </c>
      <c r="M117" t="s">
        <v>67</v>
      </c>
    </row>
    <row r="118" spans="1:13" x14ac:dyDescent="0.75">
      <c r="A118" t="s">
        <v>782</v>
      </c>
      <c r="B118" t="s">
        <v>829</v>
      </c>
      <c r="C118" t="s">
        <v>830</v>
      </c>
      <c r="D118" t="s">
        <v>831</v>
      </c>
      <c r="E118" t="s">
        <v>831</v>
      </c>
      <c r="F118" t="s">
        <v>67</v>
      </c>
      <c r="G118" t="s">
        <v>68</v>
      </c>
      <c r="H118" t="s">
        <v>67</v>
      </c>
      <c r="I118" t="s">
        <v>84</v>
      </c>
      <c r="J118" t="s">
        <v>832</v>
      </c>
      <c r="K118" t="s">
        <v>833</v>
      </c>
      <c r="L118" t="s">
        <v>834</v>
      </c>
      <c r="M118" t="s">
        <v>67</v>
      </c>
    </row>
    <row r="119" spans="1:13" x14ac:dyDescent="0.75">
      <c r="A119" t="s">
        <v>782</v>
      </c>
      <c r="B119" t="s">
        <v>835</v>
      </c>
      <c r="C119" t="s">
        <v>836</v>
      </c>
      <c r="D119" t="s">
        <v>837</v>
      </c>
      <c r="E119" t="s">
        <v>837</v>
      </c>
      <c r="F119" t="s">
        <v>67</v>
      </c>
      <c r="G119" t="s">
        <v>68</v>
      </c>
      <c r="H119" t="s">
        <v>67</v>
      </c>
      <c r="I119" t="s">
        <v>69</v>
      </c>
      <c r="J119" t="s">
        <v>838</v>
      </c>
      <c r="K119" t="s">
        <v>839</v>
      </c>
      <c r="L119" t="s">
        <v>840</v>
      </c>
      <c r="M119" t="s">
        <v>841</v>
      </c>
    </row>
    <row r="120" spans="1:13" x14ac:dyDescent="0.75">
      <c r="A120" t="s">
        <v>782</v>
      </c>
      <c r="B120" t="s">
        <v>842</v>
      </c>
      <c r="C120" t="s">
        <v>843</v>
      </c>
      <c r="D120" t="s">
        <v>844</v>
      </c>
      <c r="E120" t="s">
        <v>844</v>
      </c>
      <c r="F120" t="s">
        <v>67</v>
      </c>
      <c r="G120" t="s">
        <v>68</v>
      </c>
      <c r="H120" t="s">
        <v>67</v>
      </c>
      <c r="I120" t="s">
        <v>84</v>
      </c>
      <c r="J120" t="s">
        <v>845</v>
      </c>
      <c r="K120" t="s">
        <v>846</v>
      </c>
      <c r="L120" t="s">
        <v>847</v>
      </c>
      <c r="M120" t="s">
        <v>848</v>
      </c>
    </row>
    <row r="121" spans="1:13" x14ac:dyDescent="0.75">
      <c r="A121" t="s">
        <v>782</v>
      </c>
      <c r="B121" t="s">
        <v>849</v>
      </c>
      <c r="C121" t="s">
        <v>850</v>
      </c>
      <c r="D121" t="s">
        <v>851</v>
      </c>
      <c r="E121" t="s">
        <v>851</v>
      </c>
      <c r="F121" t="s">
        <v>67</v>
      </c>
      <c r="G121" t="s">
        <v>68</v>
      </c>
      <c r="H121" t="s">
        <v>67</v>
      </c>
      <c r="I121" t="s">
        <v>84</v>
      </c>
      <c r="J121" t="s">
        <v>852</v>
      </c>
      <c r="K121" t="s">
        <v>853</v>
      </c>
      <c r="L121" t="s">
        <v>854</v>
      </c>
      <c r="M121" t="s">
        <v>855</v>
      </c>
    </row>
    <row r="122" spans="1:13" x14ac:dyDescent="0.75">
      <c r="A122" t="s">
        <v>782</v>
      </c>
      <c r="B122" t="s">
        <v>856</v>
      </c>
      <c r="C122" t="s">
        <v>857</v>
      </c>
      <c r="D122" t="s">
        <v>858</v>
      </c>
      <c r="E122" t="s">
        <v>858</v>
      </c>
      <c r="F122" t="s">
        <v>67</v>
      </c>
      <c r="G122" t="s">
        <v>68</v>
      </c>
      <c r="H122" t="s">
        <v>67</v>
      </c>
      <c r="I122" t="s">
        <v>84</v>
      </c>
      <c r="J122" t="s">
        <v>859</v>
      </c>
      <c r="K122" t="s">
        <v>860</v>
      </c>
      <c r="L122" t="s">
        <v>861</v>
      </c>
      <c r="M122" t="s">
        <v>862</v>
      </c>
    </row>
    <row r="123" spans="1:13" x14ac:dyDescent="0.75">
      <c r="A123" t="s">
        <v>782</v>
      </c>
      <c r="B123" t="s">
        <v>863</v>
      </c>
      <c r="C123" t="s">
        <v>864</v>
      </c>
      <c r="D123" t="s">
        <v>865</v>
      </c>
      <c r="E123" t="s">
        <v>865</v>
      </c>
      <c r="F123" t="s">
        <v>866</v>
      </c>
      <c r="G123" t="s">
        <v>68</v>
      </c>
      <c r="H123" t="s">
        <v>67</v>
      </c>
      <c r="I123" t="s">
        <v>84</v>
      </c>
      <c r="J123" t="s">
        <v>867</v>
      </c>
      <c r="K123" t="s">
        <v>868</v>
      </c>
      <c r="L123" t="s">
        <v>869</v>
      </c>
      <c r="M123" t="s">
        <v>67</v>
      </c>
    </row>
    <row r="124" spans="1:13" x14ac:dyDescent="0.75">
      <c r="A124" t="s">
        <v>782</v>
      </c>
      <c r="B124" t="s">
        <v>870</v>
      </c>
      <c r="C124" t="s">
        <v>871</v>
      </c>
      <c r="D124" t="s">
        <v>872</v>
      </c>
      <c r="E124" t="s">
        <v>872</v>
      </c>
      <c r="F124" t="s">
        <v>873</v>
      </c>
      <c r="G124" t="s">
        <v>68</v>
      </c>
      <c r="H124" t="s">
        <v>67</v>
      </c>
      <c r="I124" t="s">
        <v>84</v>
      </c>
      <c r="J124" t="s">
        <v>874</v>
      </c>
      <c r="K124" t="s">
        <v>875</v>
      </c>
      <c r="L124" t="s">
        <v>876</v>
      </c>
      <c r="M124" t="s">
        <v>877</v>
      </c>
    </row>
    <row r="125" spans="1:13" x14ac:dyDescent="0.75">
      <c r="A125" t="s">
        <v>782</v>
      </c>
      <c r="B125" t="s">
        <v>878</v>
      </c>
      <c r="C125" t="s">
        <v>879</v>
      </c>
      <c r="D125" t="s">
        <v>878</v>
      </c>
      <c r="E125" t="s">
        <v>878</v>
      </c>
      <c r="F125" t="s">
        <v>880</v>
      </c>
      <c r="G125" t="s">
        <v>68</v>
      </c>
      <c r="H125" t="s">
        <v>67</v>
      </c>
      <c r="I125" t="s">
        <v>84</v>
      </c>
      <c r="J125" t="s">
        <v>881</v>
      </c>
      <c r="K125" t="s">
        <v>878</v>
      </c>
      <c r="L125" t="s">
        <v>882</v>
      </c>
      <c r="M125" t="s">
        <v>883</v>
      </c>
    </row>
    <row r="126" spans="1:13" x14ac:dyDescent="0.75">
      <c r="A126" t="s">
        <v>782</v>
      </c>
      <c r="B126" t="s">
        <v>884</v>
      </c>
      <c r="C126" t="s">
        <v>885</v>
      </c>
      <c r="D126" t="s">
        <v>884</v>
      </c>
      <c r="E126" t="s">
        <v>886</v>
      </c>
      <c r="F126" t="s">
        <v>151</v>
      </c>
      <c r="G126" t="s">
        <v>68</v>
      </c>
      <c r="H126" t="s">
        <v>67</v>
      </c>
      <c r="I126" t="s">
        <v>84</v>
      </c>
      <c r="J126" t="s">
        <v>887</v>
      </c>
      <c r="K126" t="s">
        <v>888</v>
      </c>
      <c r="L126" t="s">
        <v>889</v>
      </c>
      <c r="M126" t="s">
        <v>67</v>
      </c>
    </row>
    <row r="127" spans="1:13" x14ac:dyDescent="0.75">
      <c r="A127" t="s">
        <v>890</v>
      </c>
      <c r="B127" t="s">
        <v>891</v>
      </c>
      <c r="C127" t="s">
        <v>892</v>
      </c>
      <c r="D127" t="s">
        <v>893</v>
      </c>
      <c r="E127" t="s">
        <v>893</v>
      </c>
      <c r="F127" t="s">
        <v>67</v>
      </c>
      <c r="G127" t="s">
        <v>227</v>
      </c>
      <c r="H127" t="s">
        <v>67</v>
      </c>
      <c r="I127" t="s">
        <v>69</v>
      </c>
      <c r="J127" t="s">
        <v>894</v>
      </c>
      <c r="K127" t="s">
        <v>895</v>
      </c>
      <c r="L127" t="s">
        <v>896</v>
      </c>
      <c r="M127" t="s">
        <v>67</v>
      </c>
    </row>
    <row r="128" spans="1:13" x14ac:dyDescent="0.75">
      <c r="A128" t="s">
        <v>890</v>
      </c>
      <c r="B128" t="s">
        <v>897</v>
      </c>
      <c r="C128" t="s">
        <v>898</v>
      </c>
      <c r="D128" t="s">
        <v>899</v>
      </c>
      <c r="E128" t="s">
        <v>899</v>
      </c>
      <c r="F128" t="s">
        <v>67</v>
      </c>
      <c r="G128" t="s">
        <v>227</v>
      </c>
      <c r="H128" t="s">
        <v>67</v>
      </c>
      <c r="I128" t="s">
        <v>69</v>
      </c>
      <c r="J128" t="s">
        <v>900</v>
      </c>
      <c r="K128" t="s">
        <v>901</v>
      </c>
      <c r="L128" t="s">
        <v>902</v>
      </c>
      <c r="M128" t="s">
        <v>67</v>
      </c>
    </row>
    <row r="129" spans="1:13" x14ac:dyDescent="0.75">
      <c r="A129" t="s">
        <v>890</v>
      </c>
      <c r="B129" t="s">
        <v>903</v>
      </c>
      <c r="C129" t="s">
        <v>904</v>
      </c>
      <c r="D129" t="s">
        <v>905</v>
      </c>
      <c r="E129" t="s">
        <v>905</v>
      </c>
      <c r="F129" t="s">
        <v>151</v>
      </c>
      <c r="G129" t="s">
        <v>68</v>
      </c>
      <c r="H129" t="s">
        <v>67</v>
      </c>
      <c r="I129" t="s">
        <v>84</v>
      </c>
      <c r="J129" t="s">
        <v>906</v>
      </c>
      <c r="K129" t="s">
        <v>907</v>
      </c>
      <c r="L129" t="s">
        <v>908</v>
      </c>
      <c r="M129" t="s">
        <v>67</v>
      </c>
    </row>
    <row r="130" spans="1:13" x14ac:dyDescent="0.75">
      <c r="A130" t="s">
        <v>890</v>
      </c>
      <c r="B130" t="s">
        <v>909</v>
      </c>
      <c r="C130" t="s">
        <v>910</v>
      </c>
      <c r="D130" t="s">
        <v>911</v>
      </c>
      <c r="E130" t="s">
        <v>911</v>
      </c>
      <c r="F130" t="s">
        <v>912</v>
      </c>
      <c r="G130" t="s">
        <v>68</v>
      </c>
      <c r="H130" t="s">
        <v>67</v>
      </c>
      <c r="I130" t="s">
        <v>69</v>
      </c>
      <c r="J130" t="s">
        <v>913</v>
      </c>
      <c r="K130" t="s">
        <v>914</v>
      </c>
      <c r="L130" t="s">
        <v>915</v>
      </c>
      <c r="M130" t="s">
        <v>916</v>
      </c>
    </row>
    <row r="131" spans="1:13" x14ac:dyDescent="0.75">
      <c r="A131" t="s">
        <v>890</v>
      </c>
      <c r="B131" t="s">
        <v>917</v>
      </c>
      <c r="C131" t="s">
        <v>918</v>
      </c>
      <c r="D131" t="s">
        <v>919</v>
      </c>
      <c r="E131" t="s">
        <v>919</v>
      </c>
      <c r="F131" t="s">
        <v>920</v>
      </c>
      <c r="G131" t="s">
        <v>68</v>
      </c>
      <c r="H131" t="s">
        <v>67</v>
      </c>
      <c r="I131" t="s">
        <v>84</v>
      </c>
      <c r="J131" t="s">
        <v>921</v>
      </c>
      <c r="K131" t="s">
        <v>922</v>
      </c>
      <c r="L131" t="s">
        <v>923</v>
      </c>
      <c r="M131" t="s">
        <v>67</v>
      </c>
    </row>
    <row r="132" spans="1:13" x14ac:dyDescent="0.75">
      <c r="A132" t="s">
        <v>924</v>
      </c>
      <c r="B132" t="s">
        <v>925</v>
      </c>
      <c r="C132" t="s">
        <v>926</v>
      </c>
      <c r="D132" t="s">
        <v>927</v>
      </c>
      <c r="E132" t="s">
        <v>927</v>
      </c>
      <c r="F132" t="s">
        <v>928</v>
      </c>
      <c r="G132" t="s">
        <v>68</v>
      </c>
      <c r="H132" t="s">
        <v>67</v>
      </c>
      <c r="I132" t="s">
        <v>69</v>
      </c>
      <c r="J132" t="s">
        <v>929</v>
      </c>
      <c r="K132" t="s">
        <v>930</v>
      </c>
      <c r="L132" t="s">
        <v>931</v>
      </c>
      <c r="M132" t="s">
        <v>67</v>
      </c>
    </row>
    <row r="133" spans="1:13" x14ac:dyDescent="0.75">
      <c r="A133" t="s">
        <v>924</v>
      </c>
      <c r="B133" t="s">
        <v>359</v>
      </c>
      <c r="C133" t="s">
        <v>932</v>
      </c>
      <c r="D133" t="s">
        <v>359</v>
      </c>
      <c r="E133" t="s">
        <v>359</v>
      </c>
      <c r="F133" t="s">
        <v>67</v>
      </c>
      <c r="G133" t="s">
        <v>736</v>
      </c>
      <c r="H133" t="s">
        <v>67</v>
      </c>
      <c r="I133" t="s">
        <v>69</v>
      </c>
      <c r="J133" t="s">
        <v>933</v>
      </c>
      <c r="K133" t="s">
        <v>934</v>
      </c>
      <c r="L133" t="s">
        <v>935</v>
      </c>
      <c r="M133" t="s">
        <v>67</v>
      </c>
    </row>
    <row r="134" spans="1:13" x14ac:dyDescent="0.75">
      <c r="A134" t="s">
        <v>936</v>
      </c>
      <c r="B134" t="s">
        <v>937</v>
      </c>
      <c r="C134" t="s">
        <v>938</v>
      </c>
      <c r="D134" t="s">
        <v>939</v>
      </c>
      <c r="E134" t="s">
        <v>67</v>
      </c>
      <c r="F134" t="s">
        <v>940</v>
      </c>
      <c r="G134" t="s">
        <v>67</v>
      </c>
      <c r="H134" t="s">
        <v>941</v>
      </c>
      <c r="I134" t="s">
        <v>67</v>
      </c>
      <c r="J134" t="s">
        <v>67</v>
      </c>
      <c r="K134" t="s">
        <v>67</v>
      </c>
      <c r="L134" t="s">
        <v>942</v>
      </c>
      <c r="M134" t="s">
        <v>67</v>
      </c>
    </row>
    <row r="135" spans="1:13" x14ac:dyDescent="0.75">
      <c r="A135" t="s">
        <v>936</v>
      </c>
      <c r="B135" t="s">
        <v>943</v>
      </c>
      <c r="C135" t="s">
        <v>944</v>
      </c>
      <c r="D135" t="s">
        <v>945</v>
      </c>
      <c r="E135" t="s">
        <v>67</v>
      </c>
      <c r="F135" t="s">
        <v>940</v>
      </c>
      <c r="G135" t="s">
        <v>67</v>
      </c>
      <c r="H135" t="s">
        <v>946</v>
      </c>
      <c r="I135" t="s">
        <v>67</v>
      </c>
      <c r="J135" t="s">
        <v>67</v>
      </c>
      <c r="K135" t="s">
        <v>67</v>
      </c>
      <c r="L135" t="s">
        <v>947</v>
      </c>
      <c r="M135" t="s">
        <v>67</v>
      </c>
    </row>
    <row r="136" spans="1:13" x14ac:dyDescent="0.75">
      <c r="A136" t="s">
        <v>948</v>
      </c>
      <c r="B136" t="s">
        <v>949</v>
      </c>
      <c r="C136" t="s">
        <v>950</v>
      </c>
      <c r="D136" t="s">
        <v>951</v>
      </c>
      <c r="E136" t="s">
        <v>67</v>
      </c>
      <c r="F136" t="s">
        <v>940</v>
      </c>
      <c r="G136" t="s">
        <v>67</v>
      </c>
      <c r="H136" t="s">
        <v>952</v>
      </c>
      <c r="I136" t="s">
        <v>67</v>
      </c>
      <c r="J136" t="s">
        <v>67</v>
      </c>
      <c r="K136" t="s">
        <v>67</v>
      </c>
      <c r="L136" t="s">
        <v>953</v>
      </c>
      <c r="M136" t="s">
        <v>67</v>
      </c>
    </row>
    <row r="137" spans="1:13" x14ac:dyDescent="0.75">
      <c r="A137" t="s">
        <v>948</v>
      </c>
      <c r="B137" t="s">
        <v>954</v>
      </c>
      <c r="C137" t="s">
        <v>955</v>
      </c>
      <c r="D137" t="s">
        <v>956</v>
      </c>
      <c r="E137" t="s">
        <v>67</v>
      </c>
      <c r="F137" t="s">
        <v>940</v>
      </c>
      <c r="G137" t="s">
        <v>67</v>
      </c>
      <c r="H137" t="s">
        <v>957</v>
      </c>
      <c r="I137" t="s">
        <v>67</v>
      </c>
      <c r="J137" t="s">
        <v>67</v>
      </c>
      <c r="K137" t="s">
        <v>67</v>
      </c>
      <c r="L137" t="s">
        <v>958</v>
      </c>
      <c r="M137" t="s">
        <v>67</v>
      </c>
    </row>
    <row r="138" spans="1:13" x14ac:dyDescent="0.75">
      <c r="A138" t="s">
        <v>948</v>
      </c>
      <c r="B138" t="s">
        <v>959</v>
      </c>
      <c r="C138" t="s">
        <v>960</v>
      </c>
      <c r="D138" t="s">
        <v>961</v>
      </c>
      <c r="E138" t="s">
        <v>67</v>
      </c>
      <c r="F138" t="s">
        <v>940</v>
      </c>
      <c r="G138" t="s">
        <v>67</v>
      </c>
      <c r="H138" t="s">
        <v>962</v>
      </c>
      <c r="I138" t="s">
        <v>67</v>
      </c>
      <c r="J138" t="s">
        <v>67</v>
      </c>
      <c r="K138" t="s">
        <v>67</v>
      </c>
      <c r="L138" t="s">
        <v>963</v>
      </c>
      <c r="M138" t="s">
        <v>67</v>
      </c>
    </row>
    <row r="139" spans="1:13" x14ac:dyDescent="0.75">
      <c r="A139" t="s">
        <v>948</v>
      </c>
      <c r="B139" t="s">
        <v>964</v>
      </c>
      <c r="C139" t="s">
        <v>965</v>
      </c>
      <c r="D139" t="s">
        <v>964</v>
      </c>
      <c r="E139" t="s">
        <v>67</v>
      </c>
      <c r="F139" t="s">
        <v>67</v>
      </c>
      <c r="G139" t="s">
        <v>67</v>
      </c>
      <c r="H139" t="s">
        <v>966</v>
      </c>
      <c r="I139" t="s">
        <v>67</v>
      </c>
      <c r="J139" t="s">
        <v>67</v>
      </c>
      <c r="K139" t="s">
        <v>67</v>
      </c>
      <c r="L139" t="s">
        <v>967</v>
      </c>
      <c r="M139" t="s">
        <v>67</v>
      </c>
    </row>
    <row r="140" spans="1:13" x14ac:dyDescent="0.75">
      <c r="A140" t="s">
        <v>948</v>
      </c>
      <c r="B140" t="s">
        <v>968</v>
      </c>
      <c r="C140" t="s">
        <v>969</v>
      </c>
      <c r="D140" t="s">
        <v>970</v>
      </c>
      <c r="E140" t="s">
        <v>67</v>
      </c>
      <c r="F140" t="s">
        <v>940</v>
      </c>
      <c r="G140" t="s">
        <v>67</v>
      </c>
      <c r="H140" t="s">
        <v>971</v>
      </c>
      <c r="I140" t="s">
        <v>67</v>
      </c>
      <c r="J140" t="s">
        <v>67</v>
      </c>
      <c r="K140" t="s">
        <v>67</v>
      </c>
      <c r="L140" t="s">
        <v>972</v>
      </c>
      <c r="M140" t="s">
        <v>67</v>
      </c>
    </row>
    <row r="141" spans="1:13" x14ac:dyDescent="0.75">
      <c r="A141" t="s">
        <v>948</v>
      </c>
      <c r="B141" t="s">
        <v>973</v>
      </c>
      <c r="C141" t="s">
        <v>974</v>
      </c>
      <c r="D141" t="s">
        <v>975</v>
      </c>
      <c r="E141" t="s">
        <v>67</v>
      </c>
      <c r="F141" t="s">
        <v>940</v>
      </c>
      <c r="G141" t="s">
        <v>67</v>
      </c>
      <c r="H141" t="s">
        <v>976</v>
      </c>
      <c r="I141" t="s">
        <v>67</v>
      </c>
      <c r="J141" t="s">
        <v>67</v>
      </c>
      <c r="K141" t="s">
        <v>67</v>
      </c>
      <c r="L141" t="s">
        <v>977</v>
      </c>
      <c r="M141" t="s">
        <v>67</v>
      </c>
    </row>
    <row r="142" spans="1:13" x14ac:dyDescent="0.75">
      <c r="A142" t="s">
        <v>948</v>
      </c>
      <c r="B142" t="s">
        <v>978</v>
      </c>
      <c r="C142" t="s">
        <v>979</v>
      </c>
      <c r="D142" t="s">
        <v>980</v>
      </c>
      <c r="E142" t="s">
        <v>67</v>
      </c>
      <c r="F142" t="s">
        <v>940</v>
      </c>
      <c r="G142" t="s">
        <v>67</v>
      </c>
      <c r="H142" t="s">
        <v>981</v>
      </c>
      <c r="I142" t="s">
        <v>67</v>
      </c>
      <c r="J142" t="s">
        <v>67</v>
      </c>
      <c r="K142" t="s">
        <v>67</v>
      </c>
      <c r="L142" t="s">
        <v>982</v>
      </c>
      <c r="M142" t="s">
        <v>67</v>
      </c>
    </row>
    <row r="143" spans="1:13" x14ac:dyDescent="0.75">
      <c r="A143" t="s">
        <v>983</v>
      </c>
      <c r="B143" t="s">
        <v>984</v>
      </c>
      <c r="C143" t="s">
        <v>985</v>
      </c>
      <c r="D143" t="s">
        <v>986</v>
      </c>
      <c r="E143" t="s">
        <v>67</v>
      </c>
      <c r="F143" t="s">
        <v>940</v>
      </c>
      <c r="G143" t="s">
        <v>67</v>
      </c>
      <c r="H143" t="s">
        <v>987</v>
      </c>
      <c r="I143" t="s">
        <v>67</v>
      </c>
      <c r="J143" t="s">
        <v>67</v>
      </c>
      <c r="K143" t="s">
        <v>67</v>
      </c>
      <c r="L143" t="s">
        <v>988</v>
      </c>
      <c r="M143" t="s">
        <v>67</v>
      </c>
    </row>
    <row r="144" spans="1:13" x14ac:dyDescent="0.75">
      <c r="A144" t="s">
        <v>983</v>
      </c>
      <c r="B144" t="s">
        <v>989</v>
      </c>
      <c r="C144" t="s">
        <v>990</v>
      </c>
      <c r="D144" t="s">
        <v>991</v>
      </c>
      <c r="E144" t="s">
        <v>67</v>
      </c>
      <c r="F144" t="s">
        <v>940</v>
      </c>
      <c r="G144" t="s">
        <v>67</v>
      </c>
      <c r="H144" t="s">
        <v>992</v>
      </c>
      <c r="I144" t="s">
        <v>67</v>
      </c>
      <c r="J144" t="s">
        <v>67</v>
      </c>
      <c r="K144" t="s">
        <v>67</v>
      </c>
      <c r="L144" t="s">
        <v>993</v>
      </c>
      <c r="M144" t="s">
        <v>67</v>
      </c>
    </row>
    <row r="145" spans="1:13" x14ac:dyDescent="0.75">
      <c r="A145" t="s">
        <v>983</v>
      </c>
      <c r="B145" t="s">
        <v>994</v>
      </c>
      <c r="C145" t="s">
        <v>995</v>
      </c>
      <c r="D145" t="s">
        <v>994</v>
      </c>
      <c r="E145" t="s">
        <v>67</v>
      </c>
      <c r="F145" t="s">
        <v>940</v>
      </c>
      <c r="G145" t="s">
        <v>67</v>
      </c>
      <c r="H145" t="s">
        <v>996</v>
      </c>
      <c r="I145" t="s">
        <v>67</v>
      </c>
      <c r="J145" t="s">
        <v>67</v>
      </c>
      <c r="K145" t="s">
        <v>67</v>
      </c>
      <c r="L145" t="s">
        <v>997</v>
      </c>
      <c r="M145" t="s">
        <v>67</v>
      </c>
    </row>
    <row r="146" spans="1:13" x14ac:dyDescent="0.75">
      <c r="A146" t="s">
        <v>983</v>
      </c>
      <c r="B146" t="s">
        <v>2</v>
      </c>
      <c r="C146" t="s">
        <v>998</v>
      </c>
      <c r="D146" t="s">
        <v>2</v>
      </c>
      <c r="E146" t="s">
        <v>67</v>
      </c>
      <c r="F146" t="s">
        <v>940</v>
      </c>
      <c r="G146" t="s">
        <v>67</v>
      </c>
      <c r="H146" t="s">
        <v>999</v>
      </c>
      <c r="I146" t="s">
        <v>67</v>
      </c>
      <c r="J146" t="s">
        <v>67</v>
      </c>
      <c r="K146" t="s">
        <v>67</v>
      </c>
      <c r="L146" t="s">
        <v>1000</v>
      </c>
      <c r="M146" t="s">
        <v>67</v>
      </c>
    </row>
    <row r="147" spans="1:13" x14ac:dyDescent="0.75">
      <c r="A147" t="s">
        <v>983</v>
      </c>
      <c r="B147" t="s">
        <v>1001</v>
      </c>
      <c r="C147" t="s">
        <v>1002</v>
      </c>
      <c r="D147" t="s">
        <v>1003</v>
      </c>
      <c r="E147" t="s">
        <v>67</v>
      </c>
      <c r="F147" t="s">
        <v>940</v>
      </c>
      <c r="G147" t="s">
        <v>67</v>
      </c>
      <c r="H147" t="s">
        <v>1004</v>
      </c>
      <c r="I147" t="s">
        <v>67</v>
      </c>
      <c r="J147" t="s">
        <v>67</v>
      </c>
      <c r="K147" t="s">
        <v>67</v>
      </c>
      <c r="L147" t="s">
        <v>1005</v>
      </c>
      <c r="M147" t="s">
        <v>67</v>
      </c>
    </row>
    <row r="148" spans="1:13" x14ac:dyDescent="0.75">
      <c r="A148" t="s">
        <v>983</v>
      </c>
      <c r="B148" t="s">
        <v>1006</v>
      </c>
      <c r="C148" t="s">
        <v>1007</v>
      </c>
      <c r="D148" t="s">
        <v>1008</v>
      </c>
      <c r="E148" t="s">
        <v>67</v>
      </c>
      <c r="F148" t="s">
        <v>940</v>
      </c>
      <c r="G148" t="s">
        <v>67</v>
      </c>
      <c r="H148" t="s">
        <v>1009</v>
      </c>
      <c r="I148" t="s">
        <v>67</v>
      </c>
      <c r="J148" t="s">
        <v>67</v>
      </c>
      <c r="K148" t="s">
        <v>67</v>
      </c>
      <c r="L148" t="s">
        <v>1010</v>
      </c>
      <c r="M148" t="s">
        <v>67</v>
      </c>
    </row>
    <row r="149" spans="1:13" x14ac:dyDescent="0.75">
      <c r="A149" t="s">
        <v>983</v>
      </c>
      <c r="B149" t="s">
        <v>1011</v>
      </c>
      <c r="C149" t="s">
        <v>1012</v>
      </c>
      <c r="D149" t="s">
        <v>1013</v>
      </c>
      <c r="E149" t="s">
        <v>67</v>
      </c>
      <c r="F149" t="s">
        <v>940</v>
      </c>
      <c r="G149" t="s">
        <v>67</v>
      </c>
      <c r="H149" t="s">
        <v>1014</v>
      </c>
      <c r="I149" t="s">
        <v>67</v>
      </c>
      <c r="J149" t="s">
        <v>67</v>
      </c>
      <c r="K149" t="s">
        <v>67</v>
      </c>
      <c r="L149" t="s">
        <v>1015</v>
      </c>
      <c r="M149" t="s">
        <v>67</v>
      </c>
    </row>
    <row r="150" spans="1:13" x14ac:dyDescent="0.75">
      <c r="A150" t="s">
        <v>1016</v>
      </c>
      <c r="B150" t="s">
        <v>1017</v>
      </c>
      <c r="C150" t="s">
        <v>1018</v>
      </c>
      <c r="D150" t="s">
        <v>1017</v>
      </c>
      <c r="E150" t="s">
        <v>67</v>
      </c>
      <c r="F150" t="s">
        <v>940</v>
      </c>
      <c r="G150" t="s">
        <v>67</v>
      </c>
      <c r="H150" t="s">
        <v>1019</v>
      </c>
      <c r="I150" t="s">
        <v>67</v>
      </c>
      <c r="J150" t="s">
        <v>67</v>
      </c>
      <c r="K150" t="s">
        <v>67</v>
      </c>
      <c r="L150" t="s">
        <v>1020</v>
      </c>
      <c r="M150" t="s">
        <v>67</v>
      </c>
    </row>
    <row r="151" spans="1:13" x14ac:dyDescent="0.75">
      <c r="A151" t="s">
        <v>1016</v>
      </c>
      <c r="B151" t="s">
        <v>1021</v>
      </c>
      <c r="C151" t="s">
        <v>1022</v>
      </c>
      <c r="D151" t="s">
        <v>1023</v>
      </c>
      <c r="E151" t="s">
        <v>67</v>
      </c>
      <c r="F151" t="s">
        <v>940</v>
      </c>
      <c r="G151" t="s">
        <v>67</v>
      </c>
      <c r="H151" t="s">
        <v>1024</v>
      </c>
      <c r="I151" t="s">
        <v>67</v>
      </c>
      <c r="J151" t="s">
        <v>67</v>
      </c>
      <c r="K151" t="s">
        <v>67</v>
      </c>
      <c r="L151" t="s">
        <v>1025</v>
      </c>
      <c r="M151" t="s">
        <v>67</v>
      </c>
    </row>
    <row r="152" spans="1:13" x14ac:dyDescent="0.75">
      <c r="A152" t="s">
        <v>1016</v>
      </c>
      <c r="B152" t="s">
        <v>1026</v>
      </c>
      <c r="C152" t="s">
        <v>1027</v>
      </c>
      <c r="D152" t="s">
        <v>1028</v>
      </c>
      <c r="E152" t="s">
        <v>67</v>
      </c>
      <c r="F152" t="s">
        <v>940</v>
      </c>
      <c r="G152" t="s">
        <v>67</v>
      </c>
      <c r="H152" t="s">
        <v>1029</v>
      </c>
      <c r="I152" t="s">
        <v>67</v>
      </c>
      <c r="J152" t="s">
        <v>67</v>
      </c>
      <c r="K152" t="s">
        <v>67</v>
      </c>
      <c r="L152" t="s">
        <v>1030</v>
      </c>
      <c r="M152" t="s">
        <v>67</v>
      </c>
    </row>
    <row r="153" spans="1:13" x14ac:dyDescent="0.75">
      <c r="A153" t="s">
        <v>1016</v>
      </c>
      <c r="B153" t="s">
        <v>1031</v>
      </c>
      <c r="C153" t="s">
        <v>1032</v>
      </c>
      <c r="D153" t="s">
        <v>1033</v>
      </c>
      <c r="E153" t="s">
        <v>67</v>
      </c>
      <c r="F153" t="s">
        <v>940</v>
      </c>
      <c r="G153" t="s">
        <v>67</v>
      </c>
      <c r="H153" t="s">
        <v>1034</v>
      </c>
      <c r="I153" t="s">
        <v>67</v>
      </c>
      <c r="J153" t="s">
        <v>67</v>
      </c>
      <c r="K153" t="s">
        <v>67</v>
      </c>
      <c r="L153" t="s">
        <v>1035</v>
      </c>
      <c r="M153" t="s">
        <v>67</v>
      </c>
    </row>
    <row r="154" spans="1:13" x14ac:dyDescent="0.75">
      <c r="A154" t="s">
        <v>1016</v>
      </c>
      <c r="B154" t="s">
        <v>1036</v>
      </c>
      <c r="C154" t="s">
        <v>1037</v>
      </c>
      <c r="D154" t="s">
        <v>1038</v>
      </c>
      <c r="E154" t="s">
        <v>67</v>
      </c>
      <c r="F154" t="s">
        <v>940</v>
      </c>
      <c r="G154" t="s">
        <v>67</v>
      </c>
      <c r="H154" t="s">
        <v>1039</v>
      </c>
      <c r="I154" t="s">
        <v>67</v>
      </c>
      <c r="J154" t="s">
        <v>67</v>
      </c>
      <c r="K154" t="s">
        <v>67</v>
      </c>
      <c r="L154" t="s">
        <v>1040</v>
      </c>
      <c r="M154" t="s">
        <v>67</v>
      </c>
    </row>
    <row r="155" spans="1:13" x14ac:dyDescent="0.75">
      <c r="A155" t="s">
        <v>1016</v>
      </c>
      <c r="B155" t="s">
        <v>1041</v>
      </c>
      <c r="C155" t="s">
        <v>1042</v>
      </c>
      <c r="D155" t="s">
        <v>1043</v>
      </c>
      <c r="E155" t="s">
        <v>67</v>
      </c>
      <c r="F155" t="s">
        <v>940</v>
      </c>
      <c r="G155" t="s">
        <v>67</v>
      </c>
      <c r="H155" t="s">
        <v>1044</v>
      </c>
      <c r="I155" t="s">
        <v>67</v>
      </c>
      <c r="J155" t="s">
        <v>67</v>
      </c>
      <c r="K155" t="s">
        <v>67</v>
      </c>
      <c r="L155" t="s">
        <v>1045</v>
      </c>
      <c r="M155" t="s">
        <v>67</v>
      </c>
    </row>
    <row r="156" spans="1:13" x14ac:dyDescent="0.75">
      <c r="A156" t="s">
        <v>1046</v>
      </c>
      <c r="B156" t="s">
        <v>1047</v>
      </c>
      <c r="C156" t="s">
        <v>1048</v>
      </c>
      <c r="D156" t="s">
        <v>1049</v>
      </c>
      <c r="E156" t="s">
        <v>67</v>
      </c>
      <c r="F156" t="s">
        <v>940</v>
      </c>
      <c r="G156" t="s">
        <v>67</v>
      </c>
      <c r="H156" t="s">
        <v>1050</v>
      </c>
      <c r="I156" t="s">
        <v>67</v>
      </c>
      <c r="J156" t="s">
        <v>67</v>
      </c>
      <c r="K156" t="s">
        <v>67</v>
      </c>
      <c r="L156" t="s">
        <v>1051</v>
      </c>
      <c r="M156" t="s">
        <v>67</v>
      </c>
    </row>
    <row r="157" spans="1:13" x14ac:dyDescent="0.75">
      <c r="A157" t="s">
        <v>1046</v>
      </c>
      <c r="B157" t="s">
        <v>1052</v>
      </c>
      <c r="C157" t="s">
        <v>1053</v>
      </c>
      <c r="D157" t="s">
        <v>1054</v>
      </c>
      <c r="E157" t="s">
        <v>67</v>
      </c>
      <c r="F157" t="s">
        <v>940</v>
      </c>
      <c r="G157" t="s">
        <v>67</v>
      </c>
      <c r="H157" t="s">
        <v>1055</v>
      </c>
      <c r="I157" t="s">
        <v>67</v>
      </c>
      <c r="J157" t="s">
        <v>67</v>
      </c>
      <c r="K157" t="s">
        <v>67</v>
      </c>
      <c r="L157" t="s">
        <v>1056</v>
      </c>
      <c r="M157" t="s">
        <v>67</v>
      </c>
    </row>
    <row r="158" spans="1:13" x14ac:dyDescent="0.75">
      <c r="A158" t="s">
        <v>1046</v>
      </c>
      <c r="B158" t="s">
        <v>1057</v>
      </c>
      <c r="C158" t="s">
        <v>1058</v>
      </c>
      <c r="D158" t="s">
        <v>1059</v>
      </c>
      <c r="E158" t="s">
        <v>67</v>
      </c>
      <c r="F158" t="s">
        <v>940</v>
      </c>
      <c r="G158" t="s">
        <v>67</v>
      </c>
      <c r="H158" t="s">
        <v>1060</v>
      </c>
      <c r="I158" t="s">
        <v>67</v>
      </c>
      <c r="J158" t="s">
        <v>67</v>
      </c>
      <c r="K158" t="s">
        <v>67</v>
      </c>
      <c r="L158" t="s">
        <v>1061</v>
      </c>
      <c r="M158" t="s">
        <v>67</v>
      </c>
    </row>
    <row r="159" spans="1:13" x14ac:dyDescent="0.75">
      <c r="A159" t="s">
        <v>1046</v>
      </c>
      <c r="B159" t="s">
        <v>1062</v>
      </c>
      <c r="C159" t="s">
        <v>1063</v>
      </c>
      <c r="D159" t="s">
        <v>1064</v>
      </c>
      <c r="E159" t="s">
        <v>67</v>
      </c>
      <c r="F159" t="s">
        <v>67</v>
      </c>
      <c r="G159" t="s">
        <v>67</v>
      </c>
      <c r="H159" t="s">
        <v>67</v>
      </c>
      <c r="I159" t="s">
        <v>67</v>
      </c>
      <c r="J159" t="s">
        <v>67</v>
      </c>
      <c r="K159" t="s">
        <v>67</v>
      </c>
      <c r="L159" t="s">
        <v>1065</v>
      </c>
      <c r="M159" t="s">
        <v>67</v>
      </c>
    </row>
    <row r="160" spans="1:13" x14ac:dyDescent="0.75">
      <c r="A160" t="s">
        <v>1046</v>
      </c>
      <c r="B160" t="s">
        <v>1066</v>
      </c>
      <c r="C160" t="s">
        <v>1067</v>
      </c>
      <c r="D160" t="s">
        <v>1068</v>
      </c>
      <c r="E160" t="s">
        <v>67</v>
      </c>
      <c r="F160" t="s">
        <v>940</v>
      </c>
      <c r="G160" t="s">
        <v>67</v>
      </c>
      <c r="H160" t="s">
        <v>1069</v>
      </c>
      <c r="I160" t="s">
        <v>67</v>
      </c>
      <c r="J160" t="s">
        <v>67</v>
      </c>
      <c r="K160" t="s">
        <v>67</v>
      </c>
      <c r="L160" t="s">
        <v>1070</v>
      </c>
      <c r="M160" t="s">
        <v>67</v>
      </c>
    </row>
    <row r="161" spans="1:13" x14ac:dyDescent="0.75">
      <c r="A161" t="s">
        <v>1046</v>
      </c>
      <c r="B161" t="s">
        <v>1071</v>
      </c>
      <c r="C161" t="s">
        <v>1072</v>
      </c>
      <c r="D161" t="s">
        <v>1073</v>
      </c>
      <c r="E161" t="s">
        <v>67</v>
      </c>
      <c r="F161" t="s">
        <v>940</v>
      </c>
      <c r="G161" t="s">
        <v>67</v>
      </c>
      <c r="H161" t="s">
        <v>1074</v>
      </c>
      <c r="I161" t="s">
        <v>67</v>
      </c>
      <c r="J161" t="s">
        <v>67</v>
      </c>
      <c r="K161" t="s">
        <v>67</v>
      </c>
      <c r="L161" t="s">
        <v>1075</v>
      </c>
      <c r="M161" t="s">
        <v>67</v>
      </c>
    </row>
    <row r="162" spans="1:13" x14ac:dyDescent="0.75">
      <c r="A162" t="s">
        <v>1076</v>
      </c>
      <c r="B162" t="s">
        <v>1077</v>
      </c>
      <c r="C162" t="s">
        <v>1078</v>
      </c>
      <c r="D162" t="s">
        <v>1079</v>
      </c>
      <c r="E162" t="s">
        <v>67</v>
      </c>
      <c r="F162" t="s">
        <v>940</v>
      </c>
      <c r="G162" t="s">
        <v>67</v>
      </c>
      <c r="H162" t="s">
        <v>1080</v>
      </c>
      <c r="I162" t="s">
        <v>67</v>
      </c>
      <c r="J162" t="s">
        <v>67</v>
      </c>
      <c r="K162" t="s">
        <v>67</v>
      </c>
      <c r="L162" t="s">
        <v>1081</v>
      </c>
      <c r="M162" t="s">
        <v>67</v>
      </c>
    </row>
    <row r="163" spans="1:13" x14ac:dyDescent="0.75">
      <c r="A163" t="s">
        <v>1076</v>
      </c>
      <c r="B163" t="s">
        <v>1082</v>
      </c>
      <c r="C163" t="s">
        <v>1083</v>
      </c>
      <c r="D163" t="s">
        <v>1084</v>
      </c>
      <c r="E163" t="s">
        <v>67</v>
      </c>
      <c r="F163" t="s">
        <v>940</v>
      </c>
      <c r="G163" t="s">
        <v>67</v>
      </c>
      <c r="H163" t="s">
        <v>1085</v>
      </c>
      <c r="I163" t="s">
        <v>67</v>
      </c>
      <c r="J163" t="s">
        <v>67</v>
      </c>
      <c r="K163" t="s">
        <v>67</v>
      </c>
      <c r="L163" t="s">
        <v>1086</v>
      </c>
      <c r="M163" t="s">
        <v>67</v>
      </c>
    </row>
    <row r="164" spans="1:13" x14ac:dyDescent="0.75">
      <c r="A164" t="s">
        <v>1076</v>
      </c>
      <c r="B164" t="s">
        <v>1087</v>
      </c>
      <c r="C164" t="s">
        <v>1088</v>
      </c>
      <c r="D164" t="s">
        <v>1089</v>
      </c>
      <c r="E164" t="s">
        <v>67</v>
      </c>
      <c r="F164" t="s">
        <v>940</v>
      </c>
      <c r="G164" t="s">
        <v>67</v>
      </c>
      <c r="H164" t="s">
        <v>1090</v>
      </c>
      <c r="I164" t="s">
        <v>67</v>
      </c>
      <c r="J164" t="s">
        <v>67</v>
      </c>
      <c r="K164" t="s">
        <v>67</v>
      </c>
      <c r="L164" t="s">
        <v>1091</v>
      </c>
      <c r="M164" t="s">
        <v>67</v>
      </c>
    </row>
    <row r="165" spans="1:13" x14ac:dyDescent="0.75">
      <c r="A165" t="s">
        <v>1076</v>
      </c>
      <c r="B165" t="s">
        <v>1092</v>
      </c>
      <c r="C165" t="s">
        <v>1093</v>
      </c>
      <c r="D165" t="s">
        <v>1094</v>
      </c>
      <c r="E165" t="s">
        <v>67</v>
      </c>
      <c r="F165" t="s">
        <v>940</v>
      </c>
      <c r="G165" t="s">
        <v>67</v>
      </c>
      <c r="H165" t="s">
        <v>1095</v>
      </c>
      <c r="I165" t="s">
        <v>67</v>
      </c>
      <c r="J165" t="s">
        <v>67</v>
      </c>
      <c r="K165" t="s">
        <v>67</v>
      </c>
      <c r="L165" t="s">
        <v>1096</v>
      </c>
      <c r="M165" t="s">
        <v>67</v>
      </c>
    </row>
    <row r="166" spans="1:13" x14ac:dyDescent="0.75">
      <c r="A166" t="s">
        <v>1076</v>
      </c>
      <c r="B166" t="s">
        <v>1097</v>
      </c>
      <c r="C166" t="s">
        <v>1098</v>
      </c>
      <c r="D166" t="s">
        <v>1097</v>
      </c>
      <c r="E166" t="s">
        <v>67</v>
      </c>
      <c r="F166" t="s">
        <v>940</v>
      </c>
      <c r="G166" t="s">
        <v>67</v>
      </c>
      <c r="H166" t="s">
        <v>1099</v>
      </c>
      <c r="I166" t="s">
        <v>67</v>
      </c>
      <c r="J166" t="s">
        <v>67</v>
      </c>
      <c r="K166" t="s">
        <v>67</v>
      </c>
      <c r="L166" t="s">
        <v>1100</v>
      </c>
      <c r="M166" t="s">
        <v>67</v>
      </c>
    </row>
    <row r="167" spans="1:13" x14ac:dyDescent="0.75">
      <c r="A167" t="s">
        <v>1076</v>
      </c>
      <c r="B167" t="s">
        <v>1101</v>
      </c>
      <c r="C167" t="s">
        <v>1102</v>
      </c>
      <c r="D167" t="s">
        <v>1101</v>
      </c>
      <c r="E167" t="s">
        <v>67</v>
      </c>
      <c r="F167" t="s">
        <v>940</v>
      </c>
      <c r="G167" t="s">
        <v>67</v>
      </c>
      <c r="H167" t="s">
        <v>1103</v>
      </c>
      <c r="I167" t="s">
        <v>67</v>
      </c>
      <c r="J167" t="s">
        <v>67</v>
      </c>
      <c r="K167" t="s">
        <v>67</v>
      </c>
      <c r="L167" t="s">
        <v>1104</v>
      </c>
      <c r="M167" t="s">
        <v>67</v>
      </c>
    </row>
    <row r="168" spans="1:13" x14ac:dyDescent="0.75">
      <c r="A168" t="s">
        <v>1076</v>
      </c>
      <c r="B168" t="s">
        <v>1105</v>
      </c>
      <c r="C168" t="s">
        <v>1106</v>
      </c>
      <c r="D168" t="s">
        <v>1105</v>
      </c>
      <c r="E168" t="s">
        <v>67</v>
      </c>
      <c r="F168" t="s">
        <v>940</v>
      </c>
      <c r="G168" t="s">
        <v>67</v>
      </c>
      <c r="H168" t="s">
        <v>1080</v>
      </c>
      <c r="I168" t="s">
        <v>67</v>
      </c>
      <c r="J168" t="s">
        <v>67</v>
      </c>
      <c r="K168" t="s">
        <v>67</v>
      </c>
      <c r="L168" t="s">
        <v>1107</v>
      </c>
      <c r="M168" t="s">
        <v>67</v>
      </c>
    </row>
    <row r="169" spans="1:13" x14ac:dyDescent="0.75">
      <c r="A169" t="s">
        <v>1076</v>
      </c>
      <c r="B169" t="s">
        <v>1108</v>
      </c>
      <c r="C169" t="s">
        <v>1109</v>
      </c>
      <c r="D169" t="s">
        <v>1108</v>
      </c>
      <c r="E169" t="s">
        <v>67</v>
      </c>
      <c r="F169" t="s">
        <v>940</v>
      </c>
      <c r="G169" t="s">
        <v>67</v>
      </c>
      <c r="H169" t="s">
        <v>1110</v>
      </c>
      <c r="I169" t="s">
        <v>67</v>
      </c>
      <c r="J169" t="s">
        <v>67</v>
      </c>
      <c r="K169" t="s">
        <v>67</v>
      </c>
      <c r="L169" t="s">
        <v>1111</v>
      </c>
      <c r="M169" t="s">
        <v>67</v>
      </c>
    </row>
    <row r="170" spans="1:13" x14ac:dyDescent="0.75">
      <c r="A170" t="s">
        <v>1076</v>
      </c>
      <c r="B170" t="s">
        <v>1112</v>
      </c>
      <c r="C170" t="s">
        <v>1113</v>
      </c>
      <c r="D170" t="s">
        <v>1112</v>
      </c>
      <c r="E170" t="s">
        <v>67</v>
      </c>
      <c r="F170" t="s">
        <v>940</v>
      </c>
      <c r="G170" t="s">
        <v>67</v>
      </c>
      <c r="H170" t="s">
        <v>1114</v>
      </c>
      <c r="I170" t="s">
        <v>67</v>
      </c>
      <c r="J170" t="s">
        <v>67</v>
      </c>
      <c r="K170" t="s">
        <v>67</v>
      </c>
      <c r="L170" t="s">
        <v>1115</v>
      </c>
      <c r="M170" t="s">
        <v>67</v>
      </c>
    </row>
    <row r="171" spans="1:13" x14ac:dyDescent="0.75">
      <c r="A171" t="s">
        <v>1116</v>
      </c>
      <c r="B171" t="s">
        <v>1117</v>
      </c>
      <c r="C171" t="s">
        <v>1118</v>
      </c>
      <c r="D171" t="s">
        <v>1117</v>
      </c>
      <c r="E171" t="s">
        <v>67</v>
      </c>
      <c r="F171" t="s">
        <v>940</v>
      </c>
      <c r="G171" t="s">
        <v>67</v>
      </c>
      <c r="H171" t="s">
        <v>1119</v>
      </c>
      <c r="I171" t="s">
        <v>67</v>
      </c>
      <c r="J171" t="s">
        <v>67</v>
      </c>
      <c r="K171" t="s">
        <v>67</v>
      </c>
      <c r="L171" t="s">
        <v>1120</v>
      </c>
      <c r="M171" t="s">
        <v>67</v>
      </c>
    </row>
    <row r="172" spans="1:13" x14ac:dyDescent="0.75">
      <c r="A172" t="s">
        <v>1116</v>
      </c>
      <c r="B172" t="s">
        <v>1121</v>
      </c>
      <c r="C172" t="s">
        <v>1122</v>
      </c>
      <c r="D172" t="s">
        <v>1121</v>
      </c>
      <c r="E172" t="s">
        <v>67</v>
      </c>
      <c r="F172" t="s">
        <v>940</v>
      </c>
      <c r="G172" t="s">
        <v>67</v>
      </c>
      <c r="H172" t="s">
        <v>1123</v>
      </c>
      <c r="I172" t="s">
        <v>67</v>
      </c>
      <c r="J172" t="s">
        <v>67</v>
      </c>
      <c r="K172" t="s">
        <v>67</v>
      </c>
      <c r="L172" t="s">
        <v>1124</v>
      </c>
      <c r="M172" t="s">
        <v>67</v>
      </c>
    </row>
    <row r="173" spans="1:13" x14ac:dyDescent="0.75">
      <c r="A173" t="s">
        <v>1116</v>
      </c>
      <c r="B173" t="s">
        <v>1125</v>
      </c>
      <c r="C173" t="s">
        <v>1126</v>
      </c>
      <c r="D173" t="s">
        <v>1125</v>
      </c>
      <c r="E173" t="s">
        <v>67</v>
      </c>
      <c r="F173" t="s">
        <v>940</v>
      </c>
      <c r="G173" t="s">
        <v>67</v>
      </c>
      <c r="H173" t="s">
        <v>1127</v>
      </c>
      <c r="I173" t="s">
        <v>67</v>
      </c>
      <c r="J173" t="s">
        <v>67</v>
      </c>
      <c r="K173" t="s">
        <v>67</v>
      </c>
      <c r="L173" t="s">
        <v>1128</v>
      </c>
      <c r="M173" t="s">
        <v>67</v>
      </c>
    </row>
    <row r="174" spans="1:13" x14ac:dyDescent="0.75">
      <c r="A174" t="s">
        <v>1116</v>
      </c>
      <c r="B174" t="s">
        <v>1129</v>
      </c>
      <c r="C174" t="s">
        <v>1130</v>
      </c>
      <c r="D174" t="s">
        <v>1129</v>
      </c>
      <c r="E174" t="s">
        <v>67</v>
      </c>
      <c r="F174" t="s">
        <v>940</v>
      </c>
      <c r="G174" t="s">
        <v>67</v>
      </c>
      <c r="H174" t="s">
        <v>1131</v>
      </c>
      <c r="I174" t="s">
        <v>67</v>
      </c>
      <c r="J174" t="s">
        <v>67</v>
      </c>
      <c r="K174" t="s">
        <v>67</v>
      </c>
      <c r="L174" t="s">
        <v>1132</v>
      </c>
      <c r="M174" t="s">
        <v>67</v>
      </c>
    </row>
    <row r="175" spans="1:13" x14ac:dyDescent="0.75">
      <c r="A175" t="s">
        <v>1116</v>
      </c>
      <c r="B175" t="s">
        <v>1133</v>
      </c>
      <c r="C175" t="s">
        <v>1134</v>
      </c>
      <c r="D175" t="s">
        <v>1133</v>
      </c>
      <c r="E175" t="s">
        <v>67</v>
      </c>
      <c r="F175" t="s">
        <v>940</v>
      </c>
      <c r="G175" t="s">
        <v>67</v>
      </c>
      <c r="H175" t="s">
        <v>1135</v>
      </c>
      <c r="I175" t="s">
        <v>67</v>
      </c>
      <c r="J175" t="s">
        <v>67</v>
      </c>
      <c r="K175" t="s">
        <v>67</v>
      </c>
      <c r="L175" t="s">
        <v>1136</v>
      </c>
      <c r="M175" t="s">
        <v>67</v>
      </c>
    </row>
    <row r="176" spans="1:13" x14ac:dyDescent="0.75">
      <c r="A176" t="s">
        <v>1116</v>
      </c>
      <c r="B176" t="s">
        <v>1137</v>
      </c>
      <c r="C176" t="s">
        <v>1138</v>
      </c>
      <c r="D176" t="s">
        <v>1137</v>
      </c>
      <c r="E176" t="s">
        <v>67</v>
      </c>
      <c r="F176" t="s">
        <v>940</v>
      </c>
      <c r="G176" t="s">
        <v>67</v>
      </c>
      <c r="H176" t="s">
        <v>1139</v>
      </c>
      <c r="I176" t="s">
        <v>67</v>
      </c>
      <c r="J176" t="s">
        <v>67</v>
      </c>
      <c r="K176" t="s">
        <v>67</v>
      </c>
      <c r="L176" t="s">
        <v>1140</v>
      </c>
      <c r="M176" t="s">
        <v>67</v>
      </c>
    </row>
    <row r="177" spans="1:13" x14ac:dyDescent="0.75">
      <c r="A177" t="s">
        <v>1141</v>
      </c>
      <c r="B177" t="s">
        <v>1142</v>
      </c>
      <c r="C177" t="s">
        <v>1143</v>
      </c>
      <c r="D177" t="s">
        <v>1142</v>
      </c>
      <c r="E177" t="s">
        <v>67</v>
      </c>
      <c r="F177" t="s">
        <v>940</v>
      </c>
      <c r="G177" t="s">
        <v>67</v>
      </c>
      <c r="H177" t="s">
        <v>1144</v>
      </c>
      <c r="I177" t="s">
        <v>67</v>
      </c>
      <c r="J177" t="s">
        <v>67</v>
      </c>
      <c r="K177" t="s">
        <v>67</v>
      </c>
      <c r="L177" t="s">
        <v>1145</v>
      </c>
      <c r="M177" t="s">
        <v>67</v>
      </c>
    </row>
    <row r="178" spans="1:13" x14ac:dyDescent="0.75">
      <c r="A178" t="s">
        <v>1141</v>
      </c>
      <c r="B178" t="s">
        <v>1146</v>
      </c>
      <c r="C178" t="s">
        <v>1147</v>
      </c>
      <c r="D178" t="s">
        <v>1146</v>
      </c>
      <c r="E178" t="s">
        <v>67</v>
      </c>
      <c r="F178" t="s">
        <v>940</v>
      </c>
      <c r="G178" t="s">
        <v>67</v>
      </c>
      <c r="H178" t="s">
        <v>1148</v>
      </c>
      <c r="I178" t="s">
        <v>67</v>
      </c>
      <c r="J178" t="s">
        <v>67</v>
      </c>
      <c r="K178" t="s">
        <v>67</v>
      </c>
      <c r="L178" t="s">
        <v>1149</v>
      </c>
      <c r="M178" t="s">
        <v>67</v>
      </c>
    </row>
    <row r="179" spans="1:13" x14ac:dyDescent="0.75">
      <c r="A179" t="s">
        <v>1141</v>
      </c>
      <c r="B179" t="s">
        <v>1150</v>
      </c>
      <c r="C179" t="s">
        <v>1151</v>
      </c>
      <c r="D179" t="s">
        <v>1150</v>
      </c>
      <c r="E179" t="s">
        <v>67</v>
      </c>
      <c r="F179" t="s">
        <v>940</v>
      </c>
      <c r="G179" t="s">
        <v>67</v>
      </c>
      <c r="H179" t="s">
        <v>1152</v>
      </c>
      <c r="I179" t="s">
        <v>67</v>
      </c>
      <c r="J179" t="s">
        <v>67</v>
      </c>
      <c r="K179" t="s">
        <v>67</v>
      </c>
      <c r="L179" t="s">
        <v>1153</v>
      </c>
      <c r="M179" t="s">
        <v>67</v>
      </c>
    </row>
    <row r="180" spans="1:13" x14ac:dyDescent="0.75">
      <c r="A180" t="s">
        <v>1154</v>
      </c>
      <c r="B180" t="s">
        <v>1142</v>
      </c>
      <c r="C180" t="s">
        <v>1155</v>
      </c>
      <c r="D180" t="s">
        <v>1142</v>
      </c>
      <c r="E180" t="s">
        <v>67</v>
      </c>
      <c r="F180" t="s">
        <v>940</v>
      </c>
      <c r="G180" t="s">
        <v>67</v>
      </c>
      <c r="H180" t="s">
        <v>1144</v>
      </c>
      <c r="I180" t="s">
        <v>67</v>
      </c>
      <c r="J180" t="s">
        <v>67</v>
      </c>
      <c r="K180" t="s">
        <v>67</v>
      </c>
      <c r="L180" t="s">
        <v>1156</v>
      </c>
      <c r="M180" t="s">
        <v>67</v>
      </c>
    </row>
    <row r="181" spans="1:13" x14ac:dyDescent="0.75">
      <c r="A181" t="s">
        <v>1154</v>
      </c>
      <c r="B181" t="s">
        <v>1146</v>
      </c>
      <c r="C181" t="s">
        <v>1157</v>
      </c>
      <c r="D181" t="s">
        <v>1146</v>
      </c>
      <c r="E181" t="s">
        <v>67</v>
      </c>
      <c r="F181" t="s">
        <v>940</v>
      </c>
      <c r="G181" t="s">
        <v>67</v>
      </c>
      <c r="H181" t="s">
        <v>1148</v>
      </c>
      <c r="I181" t="s">
        <v>67</v>
      </c>
      <c r="J181" t="s">
        <v>67</v>
      </c>
      <c r="K181" t="s">
        <v>67</v>
      </c>
      <c r="L181" t="s">
        <v>1158</v>
      </c>
      <c r="M181" t="s">
        <v>67</v>
      </c>
    </row>
    <row r="182" spans="1:13" x14ac:dyDescent="0.75">
      <c r="A182" t="s">
        <v>1154</v>
      </c>
      <c r="B182" t="s">
        <v>1150</v>
      </c>
      <c r="C182" t="s">
        <v>1159</v>
      </c>
      <c r="D182" t="s">
        <v>1150</v>
      </c>
      <c r="E182" t="s">
        <v>67</v>
      </c>
      <c r="F182" t="s">
        <v>940</v>
      </c>
      <c r="G182" t="s">
        <v>67</v>
      </c>
      <c r="H182" t="s">
        <v>1152</v>
      </c>
      <c r="I182" t="s">
        <v>67</v>
      </c>
      <c r="J182" t="s">
        <v>67</v>
      </c>
      <c r="K182" t="s">
        <v>67</v>
      </c>
      <c r="L182" t="s">
        <v>1160</v>
      </c>
      <c r="M182" t="s">
        <v>67</v>
      </c>
    </row>
    <row r="183" spans="1:13" x14ac:dyDescent="0.75">
      <c r="A183" t="s">
        <v>1161</v>
      </c>
      <c r="B183" t="s">
        <v>1162</v>
      </c>
      <c r="C183" t="s">
        <v>1163</v>
      </c>
      <c r="D183" t="s">
        <v>1162</v>
      </c>
      <c r="E183" t="s">
        <v>67</v>
      </c>
      <c r="F183" t="s">
        <v>940</v>
      </c>
      <c r="G183" t="s">
        <v>67</v>
      </c>
      <c r="H183" t="s">
        <v>1164</v>
      </c>
      <c r="I183" t="s">
        <v>67</v>
      </c>
      <c r="J183" t="s">
        <v>67</v>
      </c>
      <c r="K183" t="s">
        <v>67</v>
      </c>
      <c r="L183" t="s">
        <v>1165</v>
      </c>
      <c r="M183" t="s">
        <v>67</v>
      </c>
    </row>
    <row r="184" spans="1:13" x14ac:dyDescent="0.75">
      <c r="A184" t="s">
        <v>1161</v>
      </c>
      <c r="B184" t="s">
        <v>1166</v>
      </c>
      <c r="C184" t="s">
        <v>1167</v>
      </c>
      <c r="D184" t="s">
        <v>1166</v>
      </c>
      <c r="E184" t="s">
        <v>67</v>
      </c>
      <c r="F184" t="s">
        <v>940</v>
      </c>
      <c r="G184" t="s">
        <v>67</v>
      </c>
      <c r="H184" t="s">
        <v>1168</v>
      </c>
      <c r="I184" t="s">
        <v>67</v>
      </c>
      <c r="J184" t="s">
        <v>67</v>
      </c>
      <c r="K184" t="s">
        <v>67</v>
      </c>
      <c r="L184" t="s">
        <v>1169</v>
      </c>
      <c r="M184" t="s">
        <v>67</v>
      </c>
    </row>
    <row r="185" spans="1:13" x14ac:dyDescent="0.75">
      <c r="A185" t="s">
        <v>1161</v>
      </c>
      <c r="B185" t="s">
        <v>1170</v>
      </c>
      <c r="C185" t="s">
        <v>1171</v>
      </c>
      <c r="D185" t="s">
        <v>1170</v>
      </c>
      <c r="E185" t="s">
        <v>67</v>
      </c>
      <c r="F185" t="s">
        <v>940</v>
      </c>
      <c r="G185" t="s">
        <v>67</v>
      </c>
      <c r="H185" t="s">
        <v>1172</v>
      </c>
      <c r="I185" t="s">
        <v>67</v>
      </c>
      <c r="J185" t="s">
        <v>67</v>
      </c>
      <c r="K185" t="s">
        <v>67</v>
      </c>
      <c r="L185" t="s">
        <v>1173</v>
      </c>
      <c r="M185" t="s">
        <v>67</v>
      </c>
    </row>
    <row r="186" spans="1:13" x14ac:dyDescent="0.75">
      <c r="A186" t="s">
        <v>1161</v>
      </c>
      <c r="B186" t="s">
        <v>1174</v>
      </c>
      <c r="C186" s="58" t="s">
        <v>1344</v>
      </c>
      <c r="D186" t="s">
        <v>1174</v>
      </c>
      <c r="E186" t="s">
        <v>67</v>
      </c>
      <c r="F186" t="s">
        <v>940</v>
      </c>
      <c r="G186" t="s">
        <v>67</v>
      </c>
      <c r="H186" t="s">
        <v>1175</v>
      </c>
      <c r="I186" t="s">
        <v>67</v>
      </c>
      <c r="J186" t="s">
        <v>67</v>
      </c>
      <c r="K186" t="s">
        <v>67</v>
      </c>
      <c r="L186" t="s">
        <v>1176</v>
      </c>
      <c r="M186" t="s">
        <v>67</v>
      </c>
    </row>
    <row r="187" spans="1:13" x14ac:dyDescent="0.75">
      <c r="A187" t="s">
        <v>1161</v>
      </c>
      <c r="B187" t="s">
        <v>1177</v>
      </c>
      <c r="C187" t="s">
        <v>1178</v>
      </c>
      <c r="D187" t="s">
        <v>1177</v>
      </c>
      <c r="E187" t="s">
        <v>67</v>
      </c>
      <c r="F187" t="s">
        <v>940</v>
      </c>
      <c r="G187" t="s">
        <v>67</v>
      </c>
      <c r="H187" t="s">
        <v>1179</v>
      </c>
      <c r="I187" t="s">
        <v>67</v>
      </c>
      <c r="J187" t="s">
        <v>67</v>
      </c>
      <c r="K187" t="s">
        <v>67</v>
      </c>
      <c r="L187" t="s">
        <v>1180</v>
      </c>
      <c r="M187" t="s">
        <v>67</v>
      </c>
    </row>
    <row r="188" spans="1:13" x14ac:dyDescent="0.75">
      <c r="A188" t="s">
        <v>1161</v>
      </c>
      <c r="B188" t="s">
        <v>1181</v>
      </c>
      <c r="C188" t="s">
        <v>1182</v>
      </c>
      <c r="D188" t="s">
        <v>1181</v>
      </c>
      <c r="E188" t="s">
        <v>67</v>
      </c>
      <c r="F188" t="s">
        <v>940</v>
      </c>
      <c r="G188" t="s">
        <v>67</v>
      </c>
      <c r="H188" t="s">
        <v>1183</v>
      </c>
      <c r="I188" t="s">
        <v>67</v>
      </c>
      <c r="J188" t="s">
        <v>67</v>
      </c>
      <c r="K188" t="s">
        <v>67</v>
      </c>
      <c r="L188" t="s">
        <v>1184</v>
      </c>
      <c r="M188" t="s">
        <v>67</v>
      </c>
    </row>
    <row r="189" spans="1:13" x14ac:dyDescent="0.75">
      <c r="A189" t="s">
        <v>1161</v>
      </c>
      <c r="B189" t="s">
        <v>1125</v>
      </c>
      <c r="C189" t="s">
        <v>1185</v>
      </c>
      <c r="D189" t="s">
        <v>1125</v>
      </c>
      <c r="E189" t="s">
        <v>67</v>
      </c>
      <c r="F189" t="s">
        <v>940</v>
      </c>
      <c r="G189" t="s">
        <v>67</v>
      </c>
      <c r="H189" t="s">
        <v>1127</v>
      </c>
      <c r="I189" t="s">
        <v>67</v>
      </c>
      <c r="J189" t="s">
        <v>67</v>
      </c>
      <c r="K189" t="s">
        <v>67</v>
      </c>
      <c r="L189" t="s">
        <v>1186</v>
      </c>
      <c r="M189" t="s">
        <v>67</v>
      </c>
    </row>
    <row r="190" spans="1:13" x14ac:dyDescent="0.75">
      <c r="A190" t="s">
        <v>1161</v>
      </c>
      <c r="B190" t="s">
        <v>1021</v>
      </c>
      <c r="C190" t="s">
        <v>1187</v>
      </c>
      <c r="D190" t="s">
        <v>1021</v>
      </c>
      <c r="E190" t="s">
        <v>67</v>
      </c>
      <c r="F190" t="s">
        <v>940</v>
      </c>
      <c r="G190" t="s">
        <v>67</v>
      </c>
      <c r="H190" t="s">
        <v>1188</v>
      </c>
      <c r="I190" t="s">
        <v>67</v>
      </c>
      <c r="J190" t="s">
        <v>67</v>
      </c>
      <c r="K190" t="s">
        <v>67</v>
      </c>
      <c r="L190" t="s">
        <v>1189</v>
      </c>
      <c r="M190" t="s">
        <v>67</v>
      </c>
    </row>
    <row r="191" spans="1:13" x14ac:dyDescent="0.75">
      <c r="A191" t="s">
        <v>1190</v>
      </c>
      <c r="B191" t="s">
        <v>1191</v>
      </c>
      <c r="C191" t="s">
        <v>1192</v>
      </c>
      <c r="D191" t="s">
        <v>1191</v>
      </c>
      <c r="E191" t="s">
        <v>67</v>
      </c>
      <c r="F191" t="s">
        <v>940</v>
      </c>
      <c r="G191" t="s">
        <v>67</v>
      </c>
      <c r="H191" t="s">
        <v>1193</v>
      </c>
      <c r="I191" t="s">
        <v>67</v>
      </c>
      <c r="J191" t="s">
        <v>67</v>
      </c>
      <c r="K191" t="s">
        <v>67</v>
      </c>
      <c r="L191" t="s">
        <v>1194</v>
      </c>
      <c r="M191" t="s">
        <v>67</v>
      </c>
    </row>
    <row r="192" spans="1:13" x14ac:dyDescent="0.75">
      <c r="A192" t="s">
        <v>1190</v>
      </c>
      <c r="B192" t="s">
        <v>1195</v>
      </c>
      <c r="C192" t="s">
        <v>1196</v>
      </c>
      <c r="D192" t="s">
        <v>1195</v>
      </c>
      <c r="E192" t="s">
        <v>67</v>
      </c>
      <c r="F192" t="s">
        <v>940</v>
      </c>
      <c r="G192" t="s">
        <v>67</v>
      </c>
      <c r="H192" t="s">
        <v>1197</v>
      </c>
      <c r="I192" t="s">
        <v>67</v>
      </c>
      <c r="J192" t="s">
        <v>67</v>
      </c>
      <c r="K192" t="s">
        <v>67</v>
      </c>
      <c r="L192" t="s">
        <v>1198</v>
      </c>
      <c r="M192" t="s">
        <v>67</v>
      </c>
    </row>
    <row r="193" spans="1:13" x14ac:dyDescent="0.75">
      <c r="A193" t="s">
        <v>1190</v>
      </c>
      <c r="B193" t="s">
        <v>1199</v>
      </c>
      <c r="C193" t="s">
        <v>1200</v>
      </c>
      <c r="D193" t="s">
        <v>1199</v>
      </c>
      <c r="E193" t="s">
        <v>67</v>
      </c>
      <c r="F193" t="s">
        <v>940</v>
      </c>
      <c r="G193" t="s">
        <v>67</v>
      </c>
      <c r="H193" t="s">
        <v>1201</v>
      </c>
      <c r="I193" t="s">
        <v>67</v>
      </c>
      <c r="J193" t="s">
        <v>67</v>
      </c>
      <c r="K193" t="s">
        <v>67</v>
      </c>
      <c r="L193" t="s">
        <v>1202</v>
      </c>
      <c r="M193" t="s">
        <v>67</v>
      </c>
    </row>
    <row r="194" spans="1:13" x14ac:dyDescent="0.75">
      <c r="A194" t="s">
        <v>1190</v>
      </c>
      <c r="B194" t="s">
        <v>1203</v>
      </c>
      <c r="C194" t="s">
        <v>1204</v>
      </c>
      <c r="D194" t="s">
        <v>1203</v>
      </c>
      <c r="E194" t="s">
        <v>67</v>
      </c>
      <c r="F194" t="s">
        <v>940</v>
      </c>
      <c r="G194" t="s">
        <v>67</v>
      </c>
      <c r="H194" t="s">
        <v>1205</v>
      </c>
      <c r="I194" t="s">
        <v>67</v>
      </c>
      <c r="J194" t="s">
        <v>67</v>
      </c>
      <c r="K194" t="s">
        <v>67</v>
      </c>
      <c r="L194" t="s">
        <v>1206</v>
      </c>
      <c r="M194" t="s">
        <v>67</v>
      </c>
    </row>
    <row r="195" spans="1:13" x14ac:dyDescent="0.75">
      <c r="A195" t="s">
        <v>1190</v>
      </c>
      <c r="B195" t="s">
        <v>1207</v>
      </c>
      <c r="C195" t="s">
        <v>1208</v>
      </c>
      <c r="D195" t="s">
        <v>1207</v>
      </c>
      <c r="E195" t="s">
        <v>67</v>
      </c>
      <c r="F195" t="s">
        <v>67</v>
      </c>
      <c r="G195" t="s">
        <v>67</v>
      </c>
      <c r="H195" t="s">
        <v>67</v>
      </c>
      <c r="I195" t="s">
        <v>67</v>
      </c>
      <c r="J195" t="s">
        <v>67</v>
      </c>
      <c r="K195" t="s">
        <v>67</v>
      </c>
      <c r="L195" t="s">
        <v>1209</v>
      </c>
      <c r="M195" t="s">
        <v>67</v>
      </c>
    </row>
    <row r="196" spans="1:13" x14ac:dyDescent="0.75">
      <c r="A196" t="s">
        <v>1190</v>
      </c>
      <c r="B196" t="s">
        <v>1210</v>
      </c>
      <c r="C196" t="s">
        <v>1211</v>
      </c>
      <c r="D196" t="s">
        <v>1210</v>
      </c>
      <c r="E196" t="s">
        <v>67</v>
      </c>
      <c r="F196" t="s">
        <v>67</v>
      </c>
      <c r="G196" t="s">
        <v>67</v>
      </c>
      <c r="H196" t="s">
        <v>67</v>
      </c>
      <c r="I196" t="s">
        <v>67</v>
      </c>
      <c r="J196" t="s">
        <v>67</v>
      </c>
      <c r="K196" t="s">
        <v>67</v>
      </c>
      <c r="L196" t="s">
        <v>1212</v>
      </c>
      <c r="M196" t="s">
        <v>67</v>
      </c>
    </row>
    <row r="197" spans="1:13" x14ac:dyDescent="0.75">
      <c r="A197" t="s">
        <v>1213</v>
      </c>
      <c r="B197" t="s">
        <v>1214</v>
      </c>
      <c r="C197" t="s">
        <v>1215</v>
      </c>
      <c r="D197" t="s">
        <v>1214</v>
      </c>
      <c r="E197" t="s">
        <v>67</v>
      </c>
      <c r="F197" t="s">
        <v>1216</v>
      </c>
      <c r="G197" t="s">
        <v>67</v>
      </c>
      <c r="H197" t="s">
        <v>67</v>
      </c>
      <c r="I197" t="s">
        <v>67</v>
      </c>
      <c r="J197" t="s">
        <v>67</v>
      </c>
      <c r="K197" t="s">
        <v>67</v>
      </c>
      <c r="L197" t="s">
        <v>1217</v>
      </c>
      <c r="M197" t="s">
        <v>67</v>
      </c>
    </row>
    <row r="198" spans="1:13" x14ac:dyDescent="0.75">
      <c r="A198" t="s">
        <v>1213</v>
      </c>
      <c r="B198" t="s">
        <v>1011</v>
      </c>
      <c r="C198" t="s">
        <v>1218</v>
      </c>
      <c r="D198" t="s">
        <v>1011</v>
      </c>
      <c r="E198" t="s">
        <v>67</v>
      </c>
      <c r="F198" t="s">
        <v>1216</v>
      </c>
      <c r="G198" t="s">
        <v>67</v>
      </c>
      <c r="H198" t="s">
        <v>67</v>
      </c>
      <c r="I198" t="s">
        <v>67</v>
      </c>
      <c r="J198" t="s">
        <v>67</v>
      </c>
      <c r="K198" t="s">
        <v>67</v>
      </c>
      <c r="L198" t="s">
        <v>1219</v>
      </c>
      <c r="M198" t="s">
        <v>67</v>
      </c>
    </row>
    <row r="199" spans="1:13" x14ac:dyDescent="0.75">
      <c r="A199" t="s">
        <v>1213</v>
      </c>
      <c r="B199" t="s">
        <v>622</v>
      </c>
      <c r="C199" t="s">
        <v>1220</v>
      </c>
      <c r="D199" t="s">
        <v>622</v>
      </c>
      <c r="E199" t="s">
        <v>67</v>
      </c>
      <c r="F199" t="s">
        <v>1216</v>
      </c>
      <c r="G199" t="s">
        <v>67</v>
      </c>
      <c r="H199" t="s">
        <v>67</v>
      </c>
      <c r="I199" t="s">
        <v>67</v>
      </c>
      <c r="J199" t="s">
        <v>67</v>
      </c>
      <c r="K199" t="s">
        <v>67</v>
      </c>
      <c r="L199" t="s">
        <v>1221</v>
      </c>
      <c r="M199" t="s">
        <v>67</v>
      </c>
    </row>
    <row r="200" spans="1:13" x14ac:dyDescent="0.75">
      <c r="A200" t="s">
        <v>1213</v>
      </c>
      <c r="B200" t="s">
        <v>1222</v>
      </c>
      <c r="C200" t="s">
        <v>1223</v>
      </c>
      <c r="D200" t="s">
        <v>1222</v>
      </c>
      <c r="E200" t="s">
        <v>67</v>
      </c>
      <c r="F200" t="s">
        <v>1216</v>
      </c>
      <c r="G200" t="s">
        <v>67</v>
      </c>
      <c r="H200" t="s">
        <v>67</v>
      </c>
      <c r="I200" t="s">
        <v>67</v>
      </c>
      <c r="J200" t="s">
        <v>67</v>
      </c>
      <c r="K200" t="s">
        <v>67</v>
      </c>
      <c r="L200" t="s">
        <v>1224</v>
      </c>
      <c r="M200" t="s">
        <v>67</v>
      </c>
    </row>
    <row r="201" spans="1:13" x14ac:dyDescent="0.75">
      <c r="A201" t="s">
        <v>1213</v>
      </c>
      <c r="B201" t="s">
        <v>1225</v>
      </c>
      <c r="C201" t="s">
        <v>1226</v>
      </c>
      <c r="D201" t="s">
        <v>1225</v>
      </c>
      <c r="E201" t="s">
        <v>67</v>
      </c>
      <c r="F201" t="s">
        <v>1216</v>
      </c>
      <c r="G201" t="s">
        <v>67</v>
      </c>
      <c r="H201" t="s">
        <v>67</v>
      </c>
      <c r="I201" t="s">
        <v>67</v>
      </c>
      <c r="J201" t="s">
        <v>67</v>
      </c>
      <c r="K201" t="s">
        <v>67</v>
      </c>
      <c r="L201" t="s">
        <v>1227</v>
      </c>
      <c r="M201" t="s">
        <v>67</v>
      </c>
    </row>
    <row r="202" spans="1:13" x14ac:dyDescent="0.75">
      <c r="A202" t="s">
        <v>1213</v>
      </c>
      <c r="B202" t="s">
        <v>1228</v>
      </c>
      <c r="C202" t="s">
        <v>1229</v>
      </c>
      <c r="D202" t="s">
        <v>1228</v>
      </c>
      <c r="E202" t="s">
        <v>67</v>
      </c>
      <c r="F202" t="s">
        <v>1216</v>
      </c>
      <c r="G202" t="s">
        <v>67</v>
      </c>
      <c r="H202" t="s">
        <v>67</v>
      </c>
      <c r="I202" t="s">
        <v>67</v>
      </c>
      <c r="J202" t="s">
        <v>67</v>
      </c>
      <c r="K202" t="s">
        <v>67</v>
      </c>
      <c r="L202" t="s">
        <v>1230</v>
      </c>
      <c r="M202" t="s">
        <v>67</v>
      </c>
    </row>
    <row r="203" spans="1:13" x14ac:dyDescent="0.75">
      <c r="A203" t="s">
        <v>1213</v>
      </c>
      <c r="B203" t="s">
        <v>1231</v>
      </c>
      <c r="C203" t="s">
        <v>1232</v>
      </c>
      <c r="D203" t="s">
        <v>1231</v>
      </c>
      <c r="E203" t="s">
        <v>67</v>
      </c>
      <c r="F203" t="s">
        <v>1216</v>
      </c>
      <c r="G203" t="s">
        <v>67</v>
      </c>
      <c r="H203" t="s">
        <v>67</v>
      </c>
      <c r="I203" t="s">
        <v>67</v>
      </c>
      <c r="J203" t="s">
        <v>67</v>
      </c>
      <c r="K203" t="s">
        <v>67</v>
      </c>
      <c r="L203" t="s">
        <v>1233</v>
      </c>
      <c r="M203" t="s">
        <v>67</v>
      </c>
    </row>
    <row r="204" spans="1:13" x14ac:dyDescent="0.75">
      <c r="A204" t="s">
        <v>1213</v>
      </c>
      <c r="B204" t="s">
        <v>1234</v>
      </c>
      <c r="C204" t="s">
        <v>1235</v>
      </c>
      <c r="D204" t="s">
        <v>1234</v>
      </c>
      <c r="E204" t="s">
        <v>67</v>
      </c>
      <c r="F204" t="s">
        <v>1216</v>
      </c>
      <c r="G204" t="s">
        <v>67</v>
      </c>
      <c r="H204" t="s">
        <v>67</v>
      </c>
      <c r="I204" t="s">
        <v>67</v>
      </c>
      <c r="J204" t="s">
        <v>67</v>
      </c>
      <c r="K204" t="s">
        <v>67</v>
      </c>
      <c r="L204" t="s">
        <v>1236</v>
      </c>
      <c r="M204" t="s">
        <v>67</v>
      </c>
    </row>
    <row r="205" spans="1:13" x14ac:dyDescent="0.75">
      <c r="A205" t="s">
        <v>1213</v>
      </c>
      <c r="B205" t="s">
        <v>1237</v>
      </c>
      <c r="C205" t="s">
        <v>1238</v>
      </c>
      <c r="D205" t="s">
        <v>1237</v>
      </c>
      <c r="E205" t="s">
        <v>67</v>
      </c>
      <c r="F205" t="s">
        <v>1216</v>
      </c>
      <c r="G205" t="s">
        <v>67</v>
      </c>
      <c r="H205" t="s">
        <v>67</v>
      </c>
      <c r="I205" t="s">
        <v>67</v>
      </c>
      <c r="J205" t="s">
        <v>67</v>
      </c>
      <c r="K205" t="s">
        <v>67</v>
      </c>
      <c r="L205" t="s">
        <v>1239</v>
      </c>
      <c r="M205" t="s">
        <v>67</v>
      </c>
    </row>
    <row r="206" spans="1:13" x14ac:dyDescent="0.75">
      <c r="A206" t="s">
        <v>1213</v>
      </c>
      <c r="B206" t="s">
        <v>1240</v>
      </c>
      <c r="C206" t="s">
        <v>1241</v>
      </c>
      <c r="D206" t="s">
        <v>1240</v>
      </c>
      <c r="E206" t="s">
        <v>67</v>
      </c>
      <c r="F206" t="s">
        <v>1216</v>
      </c>
      <c r="G206" t="s">
        <v>67</v>
      </c>
      <c r="H206" t="s">
        <v>67</v>
      </c>
      <c r="I206" t="s">
        <v>67</v>
      </c>
      <c r="J206" t="s">
        <v>67</v>
      </c>
      <c r="K206" t="s">
        <v>67</v>
      </c>
      <c r="L206" t="s">
        <v>1242</v>
      </c>
      <c r="M206" t="s">
        <v>1243</v>
      </c>
    </row>
    <row r="207" spans="1:13" x14ac:dyDescent="0.75">
      <c r="A207" t="s">
        <v>1213</v>
      </c>
      <c r="B207" t="s">
        <v>1244</v>
      </c>
      <c r="C207" t="s">
        <v>1245</v>
      </c>
      <c r="D207" t="s">
        <v>1244</v>
      </c>
      <c r="E207" t="s">
        <v>67</v>
      </c>
      <c r="F207" t="s">
        <v>1216</v>
      </c>
      <c r="G207" t="s">
        <v>67</v>
      </c>
      <c r="H207" t="s">
        <v>67</v>
      </c>
      <c r="I207" t="s">
        <v>67</v>
      </c>
      <c r="J207" t="s">
        <v>67</v>
      </c>
      <c r="K207" t="s">
        <v>67</v>
      </c>
      <c r="L207" t="s">
        <v>1246</v>
      </c>
      <c r="M207" t="s">
        <v>67</v>
      </c>
    </row>
    <row r="208" spans="1:13" x14ac:dyDescent="0.75">
      <c r="A208" t="s">
        <v>1213</v>
      </c>
      <c r="B208" t="s">
        <v>1247</v>
      </c>
      <c r="C208" t="s">
        <v>1248</v>
      </c>
      <c r="D208" t="s">
        <v>1247</v>
      </c>
      <c r="E208" t="s">
        <v>67</v>
      </c>
      <c r="F208" t="s">
        <v>1216</v>
      </c>
      <c r="G208" t="s">
        <v>67</v>
      </c>
      <c r="H208" t="s">
        <v>67</v>
      </c>
      <c r="I208" t="s">
        <v>67</v>
      </c>
      <c r="J208" t="s">
        <v>67</v>
      </c>
      <c r="K208" t="s">
        <v>67</v>
      </c>
      <c r="L208" t="s">
        <v>1249</v>
      </c>
      <c r="M208" t="s">
        <v>67</v>
      </c>
    </row>
    <row r="209" spans="1:13" x14ac:dyDescent="0.75">
      <c r="A209" t="s">
        <v>1213</v>
      </c>
      <c r="B209" t="s">
        <v>1250</v>
      </c>
      <c r="C209" t="s">
        <v>1251</v>
      </c>
      <c r="D209" t="s">
        <v>1250</v>
      </c>
      <c r="E209" t="s">
        <v>67</v>
      </c>
      <c r="F209" t="s">
        <v>1216</v>
      </c>
      <c r="G209" t="s">
        <v>67</v>
      </c>
      <c r="H209" t="s">
        <v>67</v>
      </c>
      <c r="I209" t="s">
        <v>67</v>
      </c>
      <c r="J209" t="s">
        <v>67</v>
      </c>
      <c r="K209" t="s">
        <v>67</v>
      </c>
      <c r="L209" t="s">
        <v>1252</v>
      </c>
      <c r="M209" t="s">
        <v>67</v>
      </c>
    </row>
    <row r="210" spans="1:13" x14ac:dyDescent="0.75">
      <c r="A210" t="s">
        <v>1253</v>
      </c>
      <c r="B210" t="s">
        <v>1214</v>
      </c>
      <c r="C210" t="s">
        <v>1254</v>
      </c>
      <c r="D210" t="s">
        <v>1214</v>
      </c>
      <c r="E210" t="s">
        <v>67</v>
      </c>
      <c r="F210" t="s">
        <v>1216</v>
      </c>
      <c r="G210" t="s">
        <v>67</v>
      </c>
      <c r="H210" t="s">
        <v>67</v>
      </c>
      <c r="I210" t="s">
        <v>67</v>
      </c>
      <c r="J210" t="s">
        <v>67</v>
      </c>
      <c r="K210" t="s">
        <v>67</v>
      </c>
      <c r="L210" t="s">
        <v>1255</v>
      </c>
      <c r="M210" t="s">
        <v>67</v>
      </c>
    </row>
    <row r="211" spans="1:13" x14ac:dyDescent="0.75">
      <c r="A211" t="s">
        <v>1253</v>
      </c>
      <c r="B211" t="s">
        <v>1011</v>
      </c>
      <c r="C211" t="s">
        <v>1256</v>
      </c>
      <c r="D211" t="s">
        <v>1011</v>
      </c>
      <c r="E211" t="s">
        <v>67</v>
      </c>
      <c r="F211" t="s">
        <v>1216</v>
      </c>
      <c r="G211" t="s">
        <v>67</v>
      </c>
      <c r="H211" t="s">
        <v>67</v>
      </c>
      <c r="I211" t="s">
        <v>67</v>
      </c>
      <c r="J211" t="s">
        <v>67</v>
      </c>
      <c r="K211" t="s">
        <v>67</v>
      </c>
      <c r="L211" t="s">
        <v>1257</v>
      </c>
      <c r="M211" t="s">
        <v>67</v>
      </c>
    </row>
    <row r="212" spans="1:13" x14ac:dyDescent="0.75">
      <c r="A212" t="s">
        <v>1253</v>
      </c>
      <c r="B212" t="s">
        <v>1258</v>
      </c>
      <c r="C212" t="s">
        <v>1259</v>
      </c>
      <c r="D212" t="s">
        <v>1258</v>
      </c>
      <c r="E212" t="s">
        <v>67</v>
      </c>
      <c r="F212" t="s">
        <v>1216</v>
      </c>
      <c r="G212" t="s">
        <v>67</v>
      </c>
      <c r="H212" t="s">
        <v>67</v>
      </c>
      <c r="I212" t="s">
        <v>67</v>
      </c>
      <c r="J212" t="s">
        <v>67</v>
      </c>
      <c r="K212" t="s">
        <v>67</v>
      </c>
      <c r="L212" t="s">
        <v>1260</v>
      </c>
      <c r="M212" t="s">
        <v>67</v>
      </c>
    </row>
    <row r="213" spans="1:13" x14ac:dyDescent="0.75">
      <c r="A213" t="s">
        <v>1253</v>
      </c>
      <c r="B213" t="s">
        <v>1133</v>
      </c>
      <c r="C213" t="s">
        <v>1261</v>
      </c>
      <c r="D213" t="s">
        <v>1133</v>
      </c>
      <c r="E213" t="s">
        <v>67</v>
      </c>
      <c r="F213" t="s">
        <v>1216</v>
      </c>
      <c r="G213" t="s">
        <v>67</v>
      </c>
      <c r="H213" t="s">
        <v>67</v>
      </c>
      <c r="I213" t="s">
        <v>67</v>
      </c>
      <c r="J213" t="s">
        <v>67</v>
      </c>
      <c r="K213" t="s">
        <v>67</v>
      </c>
      <c r="L213" t="s">
        <v>1262</v>
      </c>
      <c r="M213" t="s">
        <v>67</v>
      </c>
    </row>
    <row r="214" spans="1:13" x14ac:dyDescent="0.75">
      <c r="A214" t="s">
        <v>1253</v>
      </c>
      <c r="B214" t="s">
        <v>1263</v>
      </c>
      <c r="C214" t="s">
        <v>1264</v>
      </c>
      <c r="D214" t="s">
        <v>1263</v>
      </c>
      <c r="E214" t="s">
        <v>67</v>
      </c>
      <c r="F214" t="s">
        <v>1216</v>
      </c>
      <c r="G214" t="s">
        <v>67</v>
      </c>
      <c r="H214" t="s">
        <v>67</v>
      </c>
      <c r="I214" t="s">
        <v>67</v>
      </c>
      <c r="J214" t="s">
        <v>67</v>
      </c>
      <c r="K214" t="s">
        <v>67</v>
      </c>
      <c r="L214" t="s">
        <v>1265</v>
      </c>
      <c r="M214" t="s">
        <v>67</v>
      </c>
    </row>
    <row r="215" spans="1:13" x14ac:dyDescent="0.75">
      <c r="A215" t="s">
        <v>1253</v>
      </c>
      <c r="B215" t="s">
        <v>1266</v>
      </c>
      <c r="C215" t="s">
        <v>1267</v>
      </c>
      <c r="D215" t="s">
        <v>1266</v>
      </c>
      <c r="E215" t="s">
        <v>67</v>
      </c>
      <c r="F215" t="s">
        <v>1216</v>
      </c>
      <c r="G215" t="s">
        <v>67</v>
      </c>
      <c r="H215" t="s">
        <v>67</v>
      </c>
      <c r="I215" t="s">
        <v>67</v>
      </c>
      <c r="J215" t="s">
        <v>67</v>
      </c>
      <c r="K215" t="s">
        <v>67</v>
      </c>
      <c r="L215" t="s">
        <v>1268</v>
      </c>
      <c r="M215" t="s">
        <v>67</v>
      </c>
    </row>
    <row r="216" spans="1:13" x14ac:dyDescent="0.75">
      <c r="A216" t="s">
        <v>1253</v>
      </c>
      <c r="B216" t="s">
        <v>1269</v>
      </c>
      <c r="C216" t="s">
        <v>1270</v>
      </c>
      <c r="D216" t="s">
        <v>1269</v>
      </c>
      <c r="E216" t="s">
        <v>67</v>
      </c>
      <c r="F216" t="s">
        <v>1216</v>
      </c>
      <c r="G216" t="s">
        <v>67</v>
      </c>
      <c r="H216" t="s">
        <v>67</v>
      </c>
      <c r="I216" t="s">
        <v>67</v>
      </c>
      <c r="J216" t="s">
        <v>67</v>
      </c>
      <c r="K216" t="s">
        <v>67</v>
      </c>
      <c r="L216" t="s">
        <v>1271</v>
      </c>
      <c r="M216" t="s">
        <v>67</v>
      </c>
    </row>
    <row r="217" spans="1:13" x14ac:dyDescent="0.75">
      <c r="A217" t="s">
        <v>1272</v>
      </c>
      <c r="B217" t="s">
        <v>16</v>
      </c>
      <c r="C217" t="s">
        <v>1273</v>
      </c>
      <c r="D217" t="s">
        <v>16</v>
      </c>
      <c r="E217" t="s">
        <v>67</v>
      </c>
      <c r="F217" t="s">
        <v>1216</v>
      </c>
      <c r="G217" t="s">
        <v>67</v>
      </c>
      <c r="H217" t="s">
        <v>67</v>
      </c>
      <c r="I217" t="s">
        <v>67</v>
      </c>
      <c r="J217" t="s">
        <v>67</v>
      </c>
      <c r="K217" t="s">
        <v>67</v>
      </c>
      <c r="L217" t="s">
        <v>1274</v>
      </c>
      <c r="M217" t="s">
        <v>67</v>
      </c>
    </row>
    <row r="218" spans="1:13" x14ac:dyDescent="0.75">
      <c r="A218" t="s">
        <v>1272</v>
      </c>
      <c r="B218" t="s">
        <v>11</v>
      </c>
      <c r="C218" t="s">
        <v>1275</v>
      </c>
      <c r="D218" t="s">
        <v>11</v>
      </c>
      <c r="E218" t="s">
        <v>67</v>
      </c>
      <c r="F218" t="s">
        <v>1216</v>
      </c>
      <c r="G218" t="s">
        <v>67</v>
      </c>
      <c r="H218" t="s">
        <v>67</v>
      </c>
      <c r="I218" t="s">
        <v>67</v>
      </c>
      <c r="J218" t="s">
        <v>67</v>
      </c>
      <c r="K218" t="s">
        <v>67</v>
      </c>
      <c r="L218" t="s">
        <v>1276</v>
      </c>
      <c r="M218" t="s">
        <v>67</v>
      </c>
    </row>
    <row r="219" spans="1:13" x14ac:dyDescent="0.75">
      <c r="A219" t="s">
        <v>1272</v>
      </c>
      <c r="B219" t="s">
        <v>359</v>
      </c>
      <c r="C219" t="s">
        <v>1277</v>
      </c>
      <c r="D219" t="s">
        <v>359</v>
      </c>
      <c r="E219" t="s">
        <v>67</v>
      </c>
      <c r="F219" t="s">
        <v>1216</v>
      </c>
      <c r="G219" t="s">
        <v>67</v>
      </c>
      <c r="H219" t="s">
        <v>67</v>
      </c>
      <c r="I219" t="s">
        <v>67</v>
      </c>
      <c r="J219" t="s">
        <v>67</v>
      </c>
      <c r="K219" t="s">
        <v>67</v>
      </c>
      <c r="L219" t="s">
        <v>1278</v>
      </c>
      <c r="M219" t="s">
        <v>67</v>
      </c>
    </row>
    <row r="220" spans="1:13" x14ac:dyDescent="0.75">
      <c r="A220" t="s">
        <v>67</v>
      </c>
      <c r="B220" t="s">
        <v>67</v>
      </c>
      <c r="C220" t="s">
        <v>67</v>
      </c>
      <c r="D220" t="s">
        <v>67</v>
      </c>
      <c r="E220" t="s">
        <v>67</v>
      </c>
      <c r="F220" t="s">
        <v>67</v>
      </c>
      <c r="G220" t="s">
        <v>67</v>
      </c>
      <c r="H220" t="s">
        <v>67</v>
      </c>
      <c r="I220" t="s">
        <v>67</v>
      </c>
      <c r="J220" t="s">
        <v>67</v>
      </c>
      <c r="K220" t="s">
        <v>67</v>
      </c>
      <c r="L220" t="s">
        <v>67</v>
      </c>
      <c r="M220" t="s">
        <v>67</v>
      </c>
    </row>
    <row r="221" spans="1:13" x14ac:dyDescent="0.75">
      <c r="A221" t="s">
        <v>67</v>
      </c>
      <c r="B221" t="s">
        <v>67</v>
      </c>
      <c r="C221" t="s">
        <v>67</v>
      </c>
      <c r="D221" t="s">
        <v>67</v>
      </c>
      <c r="E221" t="s">
        <v>67</v>
      </c>
      <c r="F221" t="s">
        <v>67</v>
      </c>
      <c r="G221" t="s">
        <v>67</v>
      </c>
      <c r="H221" t="s">
        <v>67</v>
      </c>
      <c r="I221" t="s">
        <v>67</v>
      </c>
      <c r="J221" t="s">
        <v>67</v>
      </c>
      <c r="K221" t="s">
        <v>67</v>
      </c>
      <c r="L221" t="s">
        <v>67</v>
      </c>
      <c r="M221" t="s">
        <v>67</v>
      </c>
    </row>
    <row r="222" spans="1:13" x14ac:dyDescent="0.75">
      <c r="A222" t="s">
        <v>67</v>
      </c>
      <c r="B222" t="s">
        <v>67</v>
      </c>
      <c r="C222" t="s">
        <v>67</v>
      </c>
      <c r="D222" t="s">
        <v>67</v>
      </c>
      <c r="E222" t="s">
        <v>67</v>
      </c>
      <c r="F222" t="s">
        <v>67</v>
      </c>
      <c r="G222" t="s">
        <v>67</v>
      </c>
      <c r="H222" t="s">
        <v>67</v>
      </c>
      <c r="I222" t="s">
        <v>67</v>
      </c>
      <c r="J222" t="s">
        <v>67</v>
      </c>
      <c r="K222" t="s">
        <v>67</v>
      </c>
      <c r="L222" t="s">
        <v>67</v>
      </c>
      <c r="M222" t="s">
        <v>67</v>
      </c>
    </row>
    <row r="223" spans="1:13" x14ac:dyDescent="0.75">
      <c r="A223" t="s">
        <v>67</v>
      </c>
      <c r="B223" t="s">
        <v>67</v>
      </c>
      <c r="C223" t="s">
        <v>67</v>
      </c>
      <c r="D223" t="s">
        <v>67</v>
      </c>
      <c r="E223" t="s">
        <v>67</v>
      </c>
      <c r="F223" t="s">
        <v>67</v>
      </c>
      <c r="G223" t="s">
        <v>67</v>
      </c>
      <c r="H223" t="s">
        <v>67</v>
      </c>
      <c r="I223" t="s">
        <v>67</v>
      </c>
      <c r="J223" t="s">
        <v>67</v>
      </c>
      <c r="K223" t="s">
        <v>67</v>
      </c>
      <c r="L223" t="s">
        <v>67</v>
      </c>
      <c r="M223" t="s">
        <v>67</v>
      </c>
    </row>
    <row r="224" spans="1:13" x14ac:dyDescent="0.75">
      <c r="A224" t="s">
        <v>67</v>
      </c>
      <c r="B224" t="s">
        <v>67</v>
      </c>
      <c r="C224" t="s">
        <v>67</v>
      </c>
      <c r="D224" t="s">
        <v>67</v>
      </c>
      <c r="E224" t="s">
        <v>67</v>
      </c>
      <c r="F224" t="s">
        <v>67</v>
      </c>
      <c r="G224" t="s">
        <v>67</v>
      </c>
      <c r="H224" t="s">
        <v>67</v>
      </c>
      <c r="I224" t="s">
        <v>67</v>
      </c>
      <c r="J224" t="s">
        <v>67</v>
      </c>
      <c r="K224" t="s">
        <v>67</v>
      </c>
      <c r="L224" t="s">
        <v>67</v>
      </c>
      <c r="M224" t="s">
        <v>67</v>
      </c>
    </row>
    <row r="225" spans="1:13" x14ac:dyDescent="0.75">
      <c r="A225" t="s">
        <v>67</v>
      </c>
      <c r="B225" t="s">
        <v>67</v>
      </c>
      <c r="C225" t="s">
        <v>67</v>
      </c>
      <c r="D225" t="s">
        <v>67</v>
      </c>
      <c r="E225" t="s">
        <v>67</v>
      </c>
      <c r="F225" t="s">
        <v>67</v>
      </c>
      <c r="G225" t="s">
        <v>67</v>
      </c>
      <c r="H225" t="s">
        <v>67</v>
      </c>
      <c r="I225" t="s">
        <v>67</v>
      </c>
      <c r="J225" t="s">
        <v>67</v>
      </c>
      <c r="K225" t="s">
        <v>67</v>
      </c>
      <c r="L225" t="s">
        <v>67</v>
      </c>
      <c r="M225" t="s">
        <v>67</v>
      </c>
    </row>
    <row r="226" spans="1:13" x14ac:dyDescent="0.75">
      <c r="A226" t="s">
        <v>67</v>
      </c>
      <c r="B226" t="s">
        <v>67</v>
      </c>
      <c r="C226" t="s">
        <v>67</v>
      </c>
      <c r="D226" t="s">
        <v>67</v>
      </c>
      <c r="E226" t="s">
        <v>67</v>
      </c>
      <c r="F226" t="s">
        <v>67</v>
      </c>
      <c r="G226" t="s">
        <v>67</v>
      </c>
      <c r="H226" t="s">
        <v>67</v>
      </c>
      <c r="I226" t="s">
        <v>67</v>
      </c>
      <c r="J226" t="s">
        <v>67</v>
      </c>
      <c r="K226" t="s">
        <v>67</v>
      </c>
      <c r="L226" t="s">
        <v>67</v>
      </c>
      <c r="M226" t="s">
        <v>67</v>
      </c>
    </row>
    <row r="227" spans="1:13" x14ac:dyDescent="0.75">
      <c r="A227" t="s">
        <v>67</v>
      </c>
      <c r="B227" t="s">
        <v>67</v>
      </c>
      <c r="C227" t="s">
        <v>67</v>
      </c>
      <c r="D227" t="s">
        <v>67</v>
      </c>
      <c r="E227" t="s">
        <v>67</v>
      </c>
      <c r="F227" t="s">
        <v>67</v>
      </c>
      <c r="G227" t="s">
        <v>67</v>
      </c>
      <c r="H227" t="s">
        <v>67</v>
      </c>
      <c r="I227" t="s">
        <v>67</v>
      </c>
      <c r="J227" t="s">
        <v>67</v>
      </c>
      <c r="K227" t="s">
        <v>67</v>
      </c>
      <c r="L227" t="s">
        <v>67</v>
      </c>
      <c r="M227" t="s">
        <v>67</v>
      </c>
    </row>
    <row r="228" spans="1:13" x14ac:dyDescent="0.75">
      <c r="A228" t="s">
        <v>67</v>
      </c>
      <c r="B228" t="s">
        <v>67</v>
      </c>
      <c r="C228" t="s">
        <v>67</v>
      </c>
      <c r="D228" t="s">
        <v>67</v>
      </c>
      <c r="E228" t="s">
        <v>67</v>
      </c>
      <c r="F228" t="s">
        <v>67</v>
      </c>
      <c r="G228" t="s">
        <v>67</v>
      </c>
      <c r="H228" t="s">
        <v>67</v>
      </c>
      <c r="I228" t="s">
        <v>67</v>
      </c>
      <c r="J228" t="s">
        <v>67</v>
      </c>
      <c r="K228" t="s">
        <v>67</v>
      </c>
      <c r="L228" t="s">
        <v>67</v>
      </c>
      <c r="M228" t="s">
        <v>67</v>
      </c>
    </row>
    <row r="229" spans="1:13" x14ac:dyDescent="0.75">
      <c r="A229" t="s">
        <v>67</v>
      </c>
      <c r="B229" t="s">
        <v>67</v>
      </c>
      <c r="C229" t="s">
        <v>67</v>
      </c>
      <c r="D229" t="s">
        <v>67</v>
      </c>
      <c r="E229" t="s">
        <v>67</v>
      </c>
      <c r="F229" t="s">
        <v>67</v>
      </c>
      <c r="G229" t="s">
        <v>67</v>
      </c>
      <c r="H229" t="s">
        <v>67</v>
      </c>
      <c r="I229" t="s">
        <v>67</v>
      </c>
      <c r="J229" t="s">
        <v>67</v>
      </c>
      <c r="K229" t="s">
        <v>67</v>
      </c>
      <c r="L229" t="s">
        <v>67</v>
      </c>
      <c r="M229" t="s">
        <v>67</v>
      </c>
    </row>
    <row r="230" spans="1:13" x14ac:dyDescent="0.75">
      <c r="A230" t="s">
        <v>67</v>
      </c>
      <c r="B230" t="s">
        <v>67</v>
      </c>
      <c r="C230" t="s">
        <v>67</v>
      </c>
      <c r="D230" t="s">
        <v>67</v>
      </c>
      <c r="E230" t="s">
        <v>67</v>
      </c>
      <c r="F230" t="s">
        <v>67</v>
      </c>
      <c r="G230" t="s">
        <v>67</v>
      </c>
      <c r="H230" t="s">
        <v>67</v>
      </c>
      <c r="I230" t="s">
        <v>67</v>
      </c>
      <c r="J230" t="s">
        <v>67</v>
      </c>
      <c r="K230" t="s">
        <v>67</v>
      </c>
      <c r="L230" t="s">
        <v>67</v>
      </c>
      <c r="M230" t="s">
        <v>67</v>
      </c>
    </row>
    <row r="231" spans="1:13" x14ac:dyDescent="0.75">
      <c r="A231" t="s">
        <v>67</v>
      </c>
      <c r="B231" t="s">
        <v>67</v>
      </c>
      <c r="C231" t="s">
        <v>67</v>
      </c>
      <c r="D231" t="s">
        <v>67</v>
      </c>
      <c r="E231" t="s">
        <v>67</v>
      </c>
      <c r="F231" t="s">
        <v>67</v>
      </c>
      <c r="G231" t="s">
        <v>67</v>
      </c>
      <c r="H231" t="s">
        <v>67</v>
      </c>
      <c r="I231" t="s">
        <v>67</v>
      </c>
      <c r="J231" t="s">
        <v>67</v>
      </c>
      <c r="K231" t="s">
        <v>67</v>
      </c>
      <c r="L231" t="s">
        <v>67</v>
      </c>
      <c r="M231" t="s">
        <v>67</v>
      </c>
    </row>
    <row r="232" spans="1:13" x14ac:dyDescent="0.75">
      <c r="A232" t="s">
        <v>67</v>
      </c>
      <c r="B232" t="s">
        <v>67</v>
      </c>
      <c r="C232" t="s">
        <v>67</v>
      </c>
      <c r="D232" t="s">
        <v>67</v>
      </c>
      <c r="E232" t="s">
        <v>67</v>
      </c>
      <c r="F232" t="s">
        <v>67</v>
      </c>
      <c r="G232" t="s">
        <v>67</v>
      </c>
      <c r="H232" t="s">
        <v>67</v>
      </c>
      <c r="I232" t="s">
        <v>67</v>
      </c>
      <c r="J232" t="s">
        <v>67</v>
      </c>
      <c r="K232" t="s">
        <v>67</v>
      </c>
      <c r="L232" t="s">
        <v>67</v>
      </c>
      <c r="M232" t="s">
        <v>67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H53" zoomScale="70" zoomScaleNormal="70" workbookViewId="0">
      <selection activeCell="I15" sqref="I15"/>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5.5" thickBot="1" x14ac:dyDescent="0.9">
      <c r="L3" s="24" t="str">
        <f>L1</f>
        <v>//===================================================</v>
      </c>
      <c r="N3" s="24" t="str">
        <f>N1</f>
        <v>// -------------------------------------------------------------------------------</v>
      </c>
      <c r="P3" s="24" t="str">
        <f>P1</f>
        <v>// -------------------------------------------------------------------------------</v>
      </c>
      <c r="R3" s="24" t="str">
        <f>R1</f>
        <v>// -------------------------------------------------------------------------------</v>
      </c>
    </row>
    <row r="4" spans="1:18" x14ac:dyDescent="0.75">
      <c r="A4" s="5" t="s">
        <v>11</v>
      </c>
      <c r="B4" s="30" t="s">
        <v>36</v>
      </c>
      <c r="L4" s="16" t="str">
        <f>CONCATENATE("Logical: ",B4)</f>
        <v>Logical: SubjectI4rc</v>
      </c>
    </row>
    <row r="5" spans="1:18" x14ac:dyDescent="0.75">
      <c r="A5" s="14" t="s">
        <v>16</v>
      </c>
      <c r="B5" s="31" t="s">
        <v>9</v>
      </c>
      <c r="L5" s="16" t="str">
        <f>CONCATENATE("Id: ",B5)</f>
        <v>Id: Subject</v>
      </c>
    </row>
    <row r="6" spans="1:18" x14ac:dyDescent="0.75">
      <c r="A6" s="14" t="s">
        <v>10</v>
      </c>
      <c r="B6" s="32" t="s">
        <v>37</v>
      </c>
      <c r="L6" s="17" t="str">
        <f>CONCATENATE("Title: ##34#",B6,"##34#")</f>
        <v>Title: ##34#Subject of care##34#</v>
      </c>
    </row>
    <row r="7" spans="1:18" ht="29.5" x14ac:dyDescent="0.75">
      <c r="A7" s="26" t="s">
        <v>2</v>
      </c>
      <c r="B7" s="65" t="s">
        <v>38</v>
      </c>
      <c r="C7" s="9" t="s">
        <v>3</v>
      </c>
      <c r="D7" s="156" t="s">
        <v>4</v>
      </c>
      <c r="E7" s="3" t="s">
        <v>5</v>
      </c>
      <c r="F7" s="3" t="s">
        <v>6</v>
      </c>
      <c r="G7" s="3" t="s">
        <v>7</v>
      </c>
      <c r="H7" s="64" t="s">
        <v>1380</v>
      </c>
      <c r="I7" s="118" t="s">
        <v>2045</v>
      </c>
      <c r="J7" s="118" t="s">
        <v>2046</v>
      </c>
      <c r="L7" s="17" t="str">
        <f>CONCATENATE("Description: "," ##334#",B7,"##334#",)</f>
        <v>Description:  ##334#Subject of care 
Maturity Level: 0 Draft##334#</v>
      </c>
    </row>
    <row r="8" spans="1:18" ht="59" x14ac:dyDescent="0.75">
      <c r="A8" s="101">
        <v>0</v>
      </c>
      <c r="B8" s="3" t="s">
        <v>1512</v>
      </c>
      <c r="C8" s="2" t="s">
        <v>74</v>
      </c>
      <c r="D8" t="s">
        <v>23</v>
      </c>
      <c r="E8" s="3">
        <v>1</v>
      </c>
      <c r="F8" s="3">
        <v>1</v>
      </c>
      <c r="G8" s="102" t="s">
        <v>1461</v>
      </c>
      <c r="H8" s="2" t="s">
        <v>1450</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1513</v>
      </c>
      <c r="C9" s="12" t="s">
        <v>24</v>
      </c>
      <c r="D9" s="11" t="s">
        <v>25</v>
      </c>
      <c r="E9" s="11">
        <v>1</v>
      </c>
      <c r="F9" s="11">
        <v>1</v>
      </c>
      <c r="G9" s="67" t="s">
        <v>1461</v>
      </c>
      <c r="H9" s="119" t="s">
        <v>1451</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2"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2" si="5">IF(I9,IF(L9="*  ..  ##34###34# ##334###334#",L9,CONCATENATE("* ",B9," insert ObligationActorAndCode($actor-headneck, #SHALL:handle)")),IF(L9="*  ..  ##34###34# ##334###334#",L9,""))</f>
        <v>* race insert ObligationActorAndCode($actor-headneck, #SHALL:handle)</v>
      </c>
      <c r="R9" s="12" t="str">
        <f t="shared" ref="R9:R12" si="6">IF(J9,IF(L9="*  ..  ##34###34# ##334###334#",L9,CONCATENATE("* ",B9," insert ObligationActorAndCode($actor-sarcoma-i4rc, #SHALL:handle)")),IF(L9="*  ..  ##34###34# ##334###334#",L9,""))</f>
        <v/>
      </c>
    </row>
    <row r="10" spans="1:18" ht="29.5" x14ac:dyDescent="0.75">
      <c r="A10" s="152">
        <v>2</v>
      </c>
      <c r="B10" s="11" t="s">
        <v>2384</v>
      </c>
      <c r="C10" s="12" t="s">
        <v>2382</v>
      </c>
      <c r="D10" s="11" t="s">
        <v>2383</v>
      </c>
      <c r="E10" s="12">
        <v>0</v>
      </c>
      <c r="F10" s="11">
        <v>1</v>
      </c>
      <c r="G10" s="67" t="s">
        <v>1379</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1514</v>
      </c>
      <c r="C11" s="12" t="s">
        <v>1432</v>
      </c>
      <c r="D11" s="11" t="s">
        <v>26</v>
      </c>
      <c r="E11" s="11">
        <v>1</v>
      </c>
      <c r="F11" s="11">
        <v>1</v>
      </c>
      <c r="G11" s="67" t="s">
        <v>1461</v>
      </c>
      <c r="H11" s="119" t="s">
        <v>1452</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1515</v>
      </c>
      <c r="C12" s="12" t="s">
        <v>27</v>
      </c>
      <c r="D12" s="11" t="s">
        <v>28</v>
      </c>
      <c r="E12" s="11">
        <v>1</v>
      </c>
      <c r="F12" s="11">
        <v>1</v>
      </c>
      <c r="G12" s="67" t="s">
        <v>1461</v>
      </c>
      <c r="H12" s="119" t="s">
        <v>1956</v>
      </c>
      <c r="I12" s="12" t="b">
        <v>1</v>
      </c>
      <c r="J12" s="12" t="b">
        <v>0</v>
      </c>
      <c r="K12" s="25"/>
      <c r="L12" s="12" t="str">
        <f t="shared" ref="L12:L59" si="7">CONCATENATE("* ",B12, " ",E12,"..",F12," ",G12," ##34#",C12,"##34# ##334#",D12,"##334#")</f>
        <v>* smoking 1..1 CodeableConcept ##34#Smoking##34# ##334#Describes tobacco smoker habits within the options proposed##334#</v>
      </c>
      <c r="N12" s="12" t="str">
        <f t="shared" si="4"/>
        <v>* smoking ^comment = ##334#Current tobacco smoker; Former smoker (at least for 12 months); Never smoker; Unknown
Current smoker - 36309332
Former smoker - 45883458
Never smoker - 45879404
##334#</v>
      </c>
      <c r="P12" s="12" t="str">
        <f t="shared" si="5"/>
        <v>* smoking insert ObligationActorAndCode($actor-headneck, #SHALL:handle)</v>
      </c>
      <c r="R12" s="12" t="str">
        <f t="shared" si="6"/>
        <v/>
      </c>
    </row>
    <row r="13" spans="1:18" ht="44.25" x14ac:dyDescent="0.75">
      <c r="A13" s="11">
        <v>6</v>
      </c>
      <c r="B13" s="6" t="s">
        <v>2535</v>
      </c>
      <c r="C13" s="12" t="s">
        <v>2536</v>
      </c>
      <c r="D13" s="11" t="s">
        <v>2537</v>
      </c>
      <c r="E13" s="11">
        <v>0</v>
      </c>
      <c r="F13" s="11">
        <v>1</v>
      </c>
      <c r="G13" s="67" t="s">
        <v>1379</v>
      </c>
      <c r="H13" s="119"/>
      <c r="I13" s="12" t="b">
        <v>1</v>
      </c>
      <c r="J13" s="12" t="b">
        <v>0</v>
      </c>
      <c r="K13" s="25"/>
      <c r="L13" s="12" t="str">
        <f t="shared" si="7"/>
        <v>* cigarettesPackYearsSmokedDuringLife 0..1 integer ##34#Cigarettes pack years smoked during life##34# ##334#The amount of cigarette pack smoked during life##334#</v>
      </c>
      <c r="N13" s="12" t="str">
        <f t="shared" ref="N13:N59" si="8">IF(H13="",IF(L13="*  ..  ##34###34# ##334###334#",L13,""),IF(L13="*  ..  ##34###34# ##334###334#",L13,CONCATENATE("* ",B13," ^comment = ##334#",H13,"##334#")))</f>
        <v/>
      </c>
      <c r="P13" s="12" t="str">
        <f t="shared" ref="P13:P59" si="9">IF(I13,IF(L13="*  ..  ##34###34# ##334###334#",L13,CONCATENATE("* ",B13," insert ObligationActorAndCode($actor-headneck, #SHALL:handle)")),IF(L13="*  ..  ##34###34# ##334###334#",L13,""))</f>
        <v>* cigarettesPackYearsSmokedDuringLife insert ObligationActorAndCode($actor-headneck, #SHALL:handle)</v>
      </c>
      <c r="R13" s="12" t="str">
        <f t="shared" ref="R13:R59" si="10">IF(J13,IF(L13="*  ..  ##34###34# ##334###334#",L13,CONCATENATE("* ",B13," insert ObligationActorAndCode($actor-sarcoma-i4rc, #SHALL:handle)")),IF(L13="*  ..  ##34###34# ##334###334#",L13,""))</f>
        <v/>
      </c>
    </row>
    <row r="14" spans="1:18" ht="103.25" x14ac:dyDescent="0.75">
      <c r="A14" s="11">
        <v>8</v>
      </c>
      <c r="B14" s="11" t="s">
        <v>1516</v>
      </c>
      <c r="C14" s="11" t="s">
        <v>29</v>
      </c>
      <c r="D14" s="11" t="s">
        <v>30</v>
      </c>
      <c r="E14" s="11">
        <v>1</v>
      </c>
      <c r="F14" s="11">
        <v>1</v>
      </c>
      <c r="G14" s="67" t="s">
        <v>1461</v>
      </c>
      <c r="H14" s="119" t="s">
        <v>1957</v>
      </c>
      <c r="I14" s="12" t="b">
        <v>1</v>
      </c>
      <c r="J14" s="12" t="b">
        <v>0</v>
      </c>
      <c r="K14" s="25"/>
      <c r="L14" s="12" t="str">
        <f t="shared" si="7"/>
        <v>* alcohol 1..1 CodeableConcept ##34#Alcohol##34# ##334#Describes alcohol habits within the options proposed##334#</v>
      </c>
      <c r="N14" s="12" t="str">
        <f t="shared" si="8"/>
        <v>* alcohol ^comment = ##334#Current; Former (at least for 12 months); Never; History of alcohol dependence; Unknown
Current drinker - 4074035
Ex-drinker - 4220362
Lifetime non-drinker of alcohol - 37204556
Ex-problem drinker - 4117706
##334#</v>
      </c>
      <c r="P14" s="12" t="str">
        <f t="shared" si="9"/>
        <v>* alcohol insert ObligationActorAndCode($actor-headneck, #SHALL:handle)</v>
      </c>
      <c r="R14" s="12" t="str">
        <f t="shared" si="10"/>
        <v/>
      </c>
    </row>
    <row r="15" spans="1:18" ht="29.5" x14ac:dyDescent="0.75">
      <c r="A15" s="11">
        <v>9</v>
      </c>
      <c r="B15" s="11" t="s">
        <v>1910</v>
      </c>
      <c r="C15" s="11" t="s">
        <v>2525</v>
      </c>
      <c r="D15" s="11" t="s">
        <v>2540</v>
      </c>
      <c r="E15" s="11">
        <v>0</v>
      </c>
      <c r="F15" s="11">
        <v>1</v>
      </c>
      <c r="G15" s="67" t="s">
        <v>1961</v>
      </c>
      <c r="H15" s="119"/>
      <c r="I15" s="12" t="b">
        <v>0</v>
      </c>
      <c r="J15" s="12" t="b">
        <v>1</v>
      </c>
      <c r="K15" s="25"/>
      <c r="L15" s="12" t="str">
        <f t="shared" si="7"/>
        <v>* bMI 0..1 Quantity ##34#Height/weight (BMI)##34# ##334#Body Mass Index information if weight and height are included. it is calculated as BMI = kg/m2 where kg is a person's weight in kilograms and m2 is their height in metres squared.##334#</v>
      </c>
      <c r="N15" s="12" t="str">
        <f t="shared" si="8"/>
        <v/>
      </c>
      <c r="P15" s="12" t="str">
        <f t="shared" si="9"/>
        <v/>
      </c>
      <c r="R15" s="12" t="str">
        <f t="shared" si="10"/>
        <v>* bMI insert ObligationActorAndCode($actor-sarcoma-i4rc, #SHALL:handle)</v>
      </c>
    </row>
    <row r="16" spans="1:18" ht="59" x14ac:dyDescent="0.75">
      <c r="A16" s="11">
        <v>10</v>
      </c>
      <c r="B16" s="11" t="s">
        <v>1911</v>
      </c>
      <c r="C16" s="11" t="s">
        <v>1912</v>
      </c>
      <c r="D16" s="11" t="s">
        <v>1913</v>
      </c>
      <c r="E16" s="11">
        <v>0</v>
      </c>
      <c r="F16" s="11">
        <v>1</v>
      </c>
      <c r="G16" s="67" t="s">
        <v>1379</v>
      </c>
      <c r="H16" s="119"/>
      <c r="I16" s="12" t="b">
        <v>0</v>
      </c>
      <c r="J16" s="12" t="b">
        <v>1</v>
      </c>
      <c r="K16" s="25"/>
      <c r="L16" s="12" t="str">
        <f t="shared" si="7"/>
        <v>* charlsonComorbidityIndex 0..1 integer ##34#Charlson Comorbidity index##34# ##334#Provides the Charlson Comorbidity index for the patient##334#</v>
      </c>
      <c r="N16" s="12" t="str">
        <f t="shared" si="8"/>
        <v/>
      </c>
      <c r="P16" s="12" t="str">
        <f t="shared" si="9"/>
        <v/>
      </c>
      <c r="R16" s="12" t="str">
        <f t="shared" si="10"/>
        <v>* charlsonComorbidityIndex insert ObligationActorAndCode($actor-sarcoma-i4rc, #SHALL:handle)</v>
      </c>
    </row>
    <row r="17" spans="1:18" ht="59" x14ac:dyDescent="0.75">
      <c r="A17" s="11">
        <v>11</v>
      </c>
      <c r="B17" s="66" t="s">
        <v>1493</v>
      </c>
      <c r="C17" s="4" t="s">
        <v>31</v>
      </c>
      <c r="D17" s="6" t="s">
        <v>2051</v>
      </c>
      <c r="E17" s="6">
        <v>1</v>
      </c>
      <c r="F17" s="6">
        <v>1</v>
      </c>
      <c r="G17" s="4" t="s">
        <v>1</v>
      </c>
      <c r="H17" s="119" t="s">
        <v>1453</v>
      </c>
      <c r="I17" s="12" t="b">
        <v>1</v>
      </c>
      <c r="J17" s="12" t="b">
        <v>0</v>
      </c>
      <c r="K17" s="25"/>
      <c r="L17" s="12" t="str">
        <f t="shared" si="7"/>
        <v>* comorbidity 1..1 BackboneElement ##34#Comorbidity##34# ##334#Describes whether the patient was diagnosed before treatment of at least one of the comorbidities listed  next (or not) relevant for head and neck cancer.##334#</v>
      </c>
      <c r="N17" s="12" t="str">
        <f t="shared" si="8"/>
        <v>* comorbidity ^comment = ##334#Yes; No; Unknown
Yes - 4188539
No -  4188540
Unknown - 4129922##334#</v>
      </c>
      <c r="P17" s="12" t="str">
        <f t="shared" si="9"/>
        <v>* comorbidity insert ObligationActorAndCode($actor-headneck, #SHALL:handle)</v>
      </c>
      <c r="R17" s="12" t="str">
        <f t="shared" si="10"/>
        <v/>
      </c>
    </row>
    <row r="18" spans="1:18" ht="59" x14ac:dyDescent="0.75">
      <c r="A18" s="11">
        <v>12</v>
      </c>
      <c r="B18" s="11" t="s">
        <v>1499</v>
      </c>
      <c r="C18" s="12" t="s">
        <v>32</v>
      </c>
      <c r="D18" s="68" t="s">
        <v>33</v>
      </c>
      <c r="E18" s="11">
        <v>0</v>
      </c>
      <c r="F18" s="11">
        <v>1</v>
      </c>
      <c r="G18" s="67" t="s">
        <v>40</v>
      </c>
      <c r="H18" s="119"/>
      <c r="I18" s="12" t="b">
        <v>1</v>
      </c>
      <c r="J18" s="12" t="b">
        <v>0</v>
      </c>
      <c r="K18" s="25"/>
      <c r="L18"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8" s="12" t="str">
        <f t="shared" si="8"/>
        <v/>
      </c>
      <c r="P18" s="12" t="str">
        <f t="shared" si="9"/>
        <v>* comorbidity.myocardialInfarction insert ObligationActorAndCode($actor-headneck, #SHALL:handle)</v>
      </c>
      <c r="R18" s="12" t="str">
        <f t="shared" si="10"/>
        <v/>
      </c>
    </row>
    <row r="19" spans="1:18" ht="44.25" x14ac:dyDescent="0.75">
      <c r="A19" s="11">
        <v>13</v>
      </c>
      <c r="B19" s="11" t="s">
        <v>1504</v>
      </c>
      <c r="C19" s="12" t="s">
        <v>1433</v>
      </c>
      <c r="D19" s="66" t="s">
        <v>1916</v>
      </c>
      <c r="E19" s="11">
        <v>0</v>
      </c>
      <c r="F19" s="11">
        <v>1</v>
      </c>
      <c r="G19" s="67" t="s">
        <v>40</v>
      </c>
      <c r="H19" s="119"/>
      <c r="I19" s="12" t="b">
        <v>1</v>
      </c>
      <c r="J19" s="12" t="b">
        <v>0</v>
      </c>
      <c r="K19" s="25"/>
      <c r="L19" s="12" t="str">
        <f t="shared" si="7"/>
        <v>* comorbidity.congestiveHeartFailure 0..1 boolean ##34#Congestive heart failure##34# ##334#Previous cancer comorbidity related to Congestive heart failure##334#</v>
      </c>
      <c r="N19" s="12" t="str">
        <f t="shared" si="8"/>
        <v/>
      </c>
      <c r="P19" s="12" t="str">
        <f t="shared" si="9"/>
        <v>* comorbidity.congestiveHeartFailure insert ObligationActorAndCode($actor-headneck, #SHALL:handle)</v>
      </c>
      <c r="R19" s="12" t="str">
        <f t="shared" si="10"/>
        <v/>
      </c>
    </row>
    <row r="20" spans="1:18" ht="44.25" x14ac:dyDescent="0.75">
      <c r="A20" s="11">
        <v>14</v>
      </c>
      <c r="B20" s="11" t="s">
        <v>1509</v>
      </c>
      <c r="C20" s="12" t="s">
        <v>1434</v>
      </c>
      <c r="D20" s="66" t="s">
        <v>1917</v>
      </c>
      <c r="E20" s="11">
        <v>0</v>
      </c>
      <c r="F20" s="11">
        <v>1</v>
      </c>
      <c r="G20" s="67" t="s">
        <v>40</v>
      </c>
      <c r="H20" s="119"/>
      <c r="I20" s="12" t="b">
        <v>1</v>
      </c>
      <c r="J20" s="12" t="b">
        <v>0</v>
      </c>
      <c r="K20" s="25"/>
      <c r="L20" s="12" t="str">
        <f t="shared" si="7"/>
        <v>* comorbidity.peripheralVascularDisease 0..1 boolean ##34#Peripheral vascular disease##34# ##334#Previous cancer comorbidity related to Peripheral vascular disease##334#</v>
      </c>
      <c r="N20" s="12" t="str">
        <f t="shared" si="8"/>
        <v/>
      </c>
      <c r="P20" s="12" t="str">
        <f t="shared" si="9"/>
        <v>* comorbidity.peripheralVascularDisease insert ObligationActorAndCode($actor-headneck, #SHALL:handle)</v>
      </c>
      <c r="R20" s="12" t="str">
        <f t="shared" si="10"/>
        <v/>
      </c>
    </row>
    <row r="21" spans="1:18" ht="59" x14ac:dyDescent="0.75">
      <c r="A21" s="11">
        <v>15</v>
      </c>
      <c r="B21" s="68" t="s">
        <v>1505</v>
      </c>
      <c r="C21" s="12" t="s">
        <v>1435</v>
      </c>
      <c r="D21" s="66" t="s">
        <v>1918</v>
      </c>
      <c r="E21" s="11">
        <v>0</v>
      </c>
      <c r="F21" s="11">
        <v>1</v>
      </c>
      <c r="G21" s="67" t="s">
        <v>40</v>
      </c>
      <c r="H21" s="119"/>
      <c r="I21" s="12" t="b">
        <v>1</v>
      </c>
      <c r="J21" s="12" t="b">
        <v>0</v>
      </c>
      <c r="K21" s="25"/>
      <c r="L21" s="12" t="str">
        <f t="shared" si="7"/>
        <v>* comorbidity.cerebrovascularAccidentExceptHemiplegia 0..1 boolean ##34#Cerebrovascular accident  (except hemiplegia)##34# ##334#Previous cancer comorbidity related to Cerebrovascular accident  (except hemiplegia)##334#</v>
      </c>
      <c r="N21" s="12" t="str">
        <f t="shared" si="8"/>
        <v/>
      </c>
      <c r="P21" s="12" t="str">
        <f t="shared" si="9"/>
        <v>* comorbidity.cerebrovascularAccidentExceptHemiplegia insert ObligationActorAndCode($actor-headneck, #SHALL:handle)</v>
      </c>
      <c r="R21" s="12" t="str">
        <f t="shared" si="10"/>
        <v/>
      </c>
    </row>
    <row r="22" spans="1:18" ht="29.5" x14ac:dyDescent="0.75">
      <c r="A22" s="11">
        <v>16</v>
      </c>
      <c r="B22" s="11" t="s">
        <v>1496</v>
      </c>
      <c r="C22" s="12" t="s">
        <v>1436</v>
      </c>
      <c r="D22" s="66" t="s">
        <v>1919</v>
      </c>
      <c r="E22" s="11">
        <v>0</v>
      </c>
      <c r="F22" s="11">
        <v>1</v>
      </c>
      <c r="G22" s="67" t="s">
        <v>40</v>
      </c>
      <c r="H22" s="119"/>
      <c r="I22" s="12" t="b">
        <v>1</v>
      </c>
      <c r="J22" s="12" t="b">
        <v>0</v>
      </c>
      <c r="K22" s="25"/>
      <c r="L22" s="12" t="str">
        <f t="shared" si="7"/>
        <v>* comorbidity.dementia 0..1 boolean ##34#Dementia##34# ##334#Previous cancer comorbidity related to Dementia##334#</v>
      </c>
      <c r="N22" s="12" t="str">
        <f t="shared" si="8"/>
        <v/>
      </c>
      <c r="P22" s="12" t="str">
        <f t="shared" si="9"/>
        <v>* comorbidity.dementia insert ObligationActorAndCode($actor-headneck, #SHALL:handle)</v>
      </c>
      <c r="R22" s="12" t="str">
        <f t="shared" si="10"/>
        <v/>
      </c>
    </row>
    <row r="23" spans="1:18" ht="44.25" x14ac:dyDescent="0.75">
      <c r="A23" s="11">
        <v>17</v>
      </c>
      <c r="B23" s="11" t="s">
        <v>1506</v>
      </c>
      <c r="C23" s="12" t="s">
        <v>1437</v>
      </c>
      <c r="D23" s="66" t="s">
        <v>1920</v>
      </c>
      <c r="E23" s="11">
        <v>0</v>
      </c>
      <c r="F23" s="11">
        <v>1</v>
      </c>
      <c r="G23" s="67" t="s">
        <v>40</v>
      </c>
      <c r="H23" s="119"/>
      <c r="I23" s="12" t="b">
        <v>1</v>
      </c>
      <c r="J23" s="12" t="b">
        <v>0</v>
      </c>
      <c r="K23" s="25"/>
      <c r="L23" s="12" t="str">
        <f t="shared" si="7"/>
        <v>* comorbidity.chronicPulmonaryDisease 0..1 boolean ##34#Chronic pulmonary disease##34# ##334#Previous cancer comorbidity related to Chronic pulmonary disease##334#</v>
      </c>
      <c r="N23" s="12" t="str">
        <f t="shared" si="8"/>
        <v/>
      </c>
      <c r="P23" s="12" t="str">
        <f t="shared" si="9"/>
        <v>* comorbidity.chronicPulmonaryDisease insert ObligationActorAndCode($actor-headneck, #SHALL:handle)</v>
      </c>
      <c r="R23" s="12" t="str">
        <f t="shared" si="10"/>
        <v/>
      </c>
    </row>
    <row r="24" spans="1:18" ht="44.25" x14ac:dyDescent="0.75">
      <c r="A24" s="11">
        <v>18</v>
      </c>
      <c r="B24" s="11" t="s">
        <v>1507</v>
      </c>
      <c r="C24" s="12" t="s">
        <v>1438</v>
      </c>
      <c r="D24" s="66" t="s">
        <v>1921</v>
      </c>
      <c r="E24" s="11">
        <v>0</v>
      </c>
      <c r="F24" s="11">
        <v>1</v>
      </c>
      <c r="G24" s="67" t="s">
        <v>40</v>
      </c>
      <c r="H24" s="119"/>
      <c r="I24" s="12" t="b">
        <v>1</v>
      </c>
      <c r="J24" s="12" t="b">
        <v>0</v>
      </c>
      <c r="K24" s="25"/>
      <c r="L24" s="12" t="str">
        <f t="shared" si="7"/>
        <v>* comorbidity.connectiveTissueDisease 0..1 boolean ##34#Connective tissue disease##34# ##334#Previous cancer comorbidity related to Connective tissue disease##334#</v>
      </c>
      <c r="N24" s="12" t="str">
        <f t="shared" si="8"/>
        <v/>
      </c>
      <c r="P24" s="12" t="str">
        <f t="shared" si="9"/>
        <v>* comorbidity.connectiveTissueDisease insert ObligationActorAndCode($actor-headneck, #SHALL:handle)</v>
      </c>
      <c r="R24" s="12" t="str">
        <f t="shared" si="10"/>
        <v/>
      </c>
    </row>
    <row r="25" spans="1:18" ht="29.5" x14ac:dyDescent="0.75">
      <c r="A25" s="11">
        <v>19</v>
      </c>
      <c r="B25" s="11" t="s">
        <v>1508</v>
      </c>
      <c r="C25" s="12" t="s">
        <v>1439</v>
      </c>
      <c r="D25" s="66" t="s">
        <v>1922</v>
      </c>
      <c r="E25" s="11">
        <v>0</v>
      </c>
      <c r="F25" s="11">
        <v>1</v>
      </c>
      <c r="G25" s="67" t="s">
        <v>40</v>
      </c>
      <c r="H25" s="119"/>
      <c r="I25" s="12" t="b">
        <v>1</v>
      </c>
      <c r="J25" s="12" t="b">
        <v>0</v>
      </c>
      <c r="K25" s="25"/>
      <c r="L25" s="12" t="str">
        <f t="shared" si="7"/>
        <v>* comorbidity.ulcer 0..1 boolean ##34#Ulcer##34# ##334#Previous cancer comorbidity related to Ulcer##334#</v>
      </c>
      <c r="N25" s="12" t="str">
        <f t="shared" si="8"/>
        <v/>
      </c>
      <c r="P25" s="12" t="str">
        <f t="shared" si="9"/>
        <v>* comorbidity.ulcer insert ObligationActorAndCode($actor-headneck, #SHALL:handle)</v>
      </c>
      <c r="R25" s="12" t="str">
        <f t="shared" si="10"/>
        <v/>
      </c>
    </row>
    <row r="26" spans="1:18" ht="29.5" x14ac:dyDescent="0.75">
      <c r="A26" s="11">
        <v>20</v>
      </c>
      <c r="B26" s="11" t="s">
        <v>1500</v>
      </c>
      <c r="C26" s="12" t="s">
        <v>1440</v>
      </c>
      <c r="D26" s="66" t="s">
        <v>1923</v>
      </c>
      <c r="E26" s="11">
        <v>0</v>
      </c>
      <c r="F26" s="11">
        <v>1</v>
      </c>
      <c r="G26" s="67" t="s">
        <v>40</v>
      </c>
      <c r="H26" s="119"/>
      <c r="I26" s="12" t="b">
        <v>1</v>
      </c>
      <c r="J26" s="12" t="b">
        <v>0</v>
      </c>
      <c r="K26" s="25"/>
      <c r="L26" s="12" t="str">
        <f t="shared" si="7"/>
        <v>* comorbidity.mildLiverDisease 0..1 boolean ##34#Mild liver disease##34# ##334#Previous cancer comorbidity related to Mild liver disease##334#</v>
      </c>
      <c r="N26" s="12" t="str">
        <f t="shared" si="8"/>
        <v/>
      </c>
      <c r="P26" s="12" t="str">
        <f t="shared" si="9"/>
        <v>* comorbidity.mildLiverDisease insert ObligationActorAndCode($actor-headneck, #SHALL:handle)</v>
      </c>
      <c r="R26" s="12" t="str">
        <f t="shared" si="10"/>
        <v/>
      </c>
    </row>
    <row r="27" spans="1:18" ht="44.25" x14ac:dyDescent="0.75">
      <c r="A27" s="11">
        <v>21</v>
      </c>
      <c r="B27" s="11" t="s">
        <v>1501</v>
      </c>
      <c r="C27" s="12" t="s">
        <v>1441</v>
      </c>
      <c r="D27" s="66" t="s">
        <v>1924</v>
      </c>
      <c r="E27" s="11">
        <v>0</v>
      </c>
      <c r="F27" s="11">
        <v>1</v>
      </c>
      <c r="G27" s="67" t="s">
        <v>40</v>
      </c>
      <c r="H27" s="119"/>
      <c r="I27" s="12" t="b">
        <v>1</v>
      </c>
      <c r="J27" s="12" t="b">
        <v>0</v>
      </c>
      <c r="K27" s="25"/>
      <c r="L27" s="12" t="str">
        <f t="shared" si="7"/>
        <v>* comorbidity.moderateToSevereLiverDisease 0..1 boolean ##34#Moderate to severe liver disease##34# ##334#Previous cancer comorbidity related to Moderate to severe liver disease##334#</v>
      </c>
      <c r="N27" s="12" t="str">
        <f t="shared" si="8"/>
        <v/>
      </c>
      <c r="P27" s="12" t="str">
        <f t="shared" si="9"/>
        <v>* comorbidity.moderateToSevereLiverDisease insert ObligationActorAndCode($actor-headneck, #SHALL:handle)</v>
      </c>
      <c r="R27" s="12" t="str">
        <f t="shared" si="10"/>
        <v/>
      </c>
    </row>
    <row r="28" spans="1:18" ht="44.25" x14ac:dyDescent="0.75">
      <c r="A28" s="11">
        <v>22</v>
      </c>
      <c r="B28" s="68" t="s">
        <v>1497</v>
      </c>
      <c r="C28" s="12" t="s">
        <v>1442</v>
      </c>
      <c r="D28" s="66" t="s">
        <v>1925</v>
      </c>
      <c r="E28" s="11">
        <v>0</v>
      </c>
      <c r="F28" s="11">
        <v>1</v>
      </c>
      <c r="G28" s="67" t="s">
        <v>40</v>
      </c>
      <c r="H28" s="119"/>
      <c r="I28" s="12" t="b">
        <v>1</v>
      </c>
      <c r="J28" s="12" t="b">
        <v>0</v>
      </c>
      <c r="K28" s="25"/>
      <c r="L28" s="12" t="str">
        <f t="shared" si="7"/>
        <v>* comorbidity.diabetesWithoutComplications 0..1 boolean ##34#Diabetes (without complications)##34# ##334#Previous cancer comorbidity related to Diabetes (without complications)##334#</v>
      </c>
      <c r="N28" s="12" t="str">
        <f t="shared" si="8"/>
        <v/>
      </c>
      <c r="P28" s="12" t="str">
        <f t="shared" si="9"/>
        <v>* comorbidity.diabetesWithoutComplications insert ObligationActorAndCode($actor-headneck, #SHALL:handle)</v>
      </c>
      <c r="R28" s="12" t="str">
        <f t="shared" si="10"/>
        <v/>
      </c>
    </row>
    <row r="29" spans="1:18" ht="44.25" x14ac:dyDescent="0.75">
      <c r="A29" s="11">
        <v>23</v>
      </c>
      <c r="B29" s="11" t="s">
        <v>1498</v>
      </c>
      <c r="C29" s="12" t="s">
        <v>1443</v>
      </c>
      <c r="D29" s="66" t="s">
        <v>1926</v>
      </c>
      <c r="E29" s="11">
        <v>0</v>
      </c>
      <c r="F29" s="11">
        <v>1</v>
      </c>
      <c r="G29" s="67" t="s">
        <v>40</v>
      </c>
      <c r="H29" s="119"/>
      <c r="I29" s="12" t="b">
        <v>1</v>
      </c>
      <c r="J29" s="12" t="b">
        <v>0</v>
      </c>
      <c r="K29" s="25"/>
      <c r="L29" s="12" t="str">
        <f t="shared" si="7"/>
        <v>* comorbidity.diabetesWithEndOrganDamage 0..1 boolean ##34#Diabetes with end organ damage##34# ##334#Previous cancer comorbidity related to Diabetes with end organ damage##334#</v>
      </c>
      <c r="N29" s="12" t="str">
        <f t="shared" si="8"/>
        <v/>
      </c>
      <c r="P29" s="12" t="str">
        <f t="shared" si="9"/>
        <v>* comorbidity.diabetesWithEndOrganDamage insert ObligationActorAndCode($actor-headneck, #SHALL:handle)</v>
      </c>
      <c r="R29" s="12" t="str">
        <f t="shared" si="10"/>
        <v/>
      </c>
    </row>
    <row r="30" spans="1:18" ht="29.5" x14ac:dyDescent="0.75">
      <c r="A30" s="11">
        <v>24</v>
      </c>
      <c r="B30" s="11" t="s">
        <v>1494</v>
      </c>
      <c r="C30" s="12" t="s">
        <v>1444</v>
      </c>
      <c r="D30" s="66" t="s">
        <v>1927</v>
      </c>
      <c r="E30" s="11">
        <v>0</v>
      </c>
      <c r="F30" s="11">
        <v>1</v>
      </c>
      <c r="G30" s="67" t="s">
        <v>40</v>
      </c>
      <c r="H30" s="119"/>
      <c r="I30" s="12" t="b">
        <v>1</v>
      </c>
      <c r="J30" s="12" t="b">
        <v>0</v>
      </c>
      <c r="K30" s="25"/>
      <c r="L30" s="12" t="str">
        <f t="shared" si="7"/>
        <v>* comorbidity.hemiplegia 0..1 boolean ##34#Hemiplegia##34# ##334#Previous cancer comorbidity related to Hemiplegia##334#</v>
      </c>
      <c r="N30" s="12" t="str">
        <f t="shared" si="8"/>
        <v/>
      </c>
      <c r="P30" s="12" t="str">
        <f t="shared" si="9"/>
        <v>* comorbidity.hemiplegia insert ObligationActorAndCode($actor-headneck, #SHALL:handle)</v>
      </c>
      <c r="R30" s="12" t="str">
        <f t="shared" si="10"/>
        <v/>
      </c>
    </row>
    <row r="31" spans="1:18" ht="44.25" x14ac:dyDescent="0.75">
      <c r="A31" s="11">
        <v>25</v>
      </c>
      <c r="B31" s="11" t="s">
        <v>1502</v>
      </c>
      <c r="C31" s="12" t="s">
        <v>1445</v>
      </c>
      <c r="D31" s="66" t="s">
        <v>1928</v>
      </c>
      <c r="E31" s="11">
        <v>0</v>
      </c>
      <c r="F31" s="11">
        <v>1</v>
      </c>
      <c r="G31" s="67" t="s">
        <v>40</v>
      </c>
      <c r="H31" s="119"/>
      <c r="I31" s="12" t="b">
        <v>1</v>
      </c>
      <c r="J31" s="12" t="b">
        <v>0</v>
      </c>
      <c r="K31" s="25"/>
      <c r="L31" s="12" t="str">
        <f t="shared" si="7"/>
        <v>* comorbidity.moderateToSevereRenalDisease 0..1 boolean ##34#Moderate to severe renal disease##34# ##334#Previous cancer comorbidity related to Moderate to severe renal disease##334#</v>
      </c>
      <c r="N31" s="12" t="str">
        <f t="shared" si="8"/>
        <v/>
      </c>
      <c r="P31" s="12" t="str">
        <f t="shared" si="9"/>
        <v>* comorbidity.moderateToSevereRenalDisease insert ObligationActorAndCode($actor-headneck, #SHALL:handle)</v>
      </c>
      <c r="R31" s="12" t="str">
        <f t="shared" si="10"/>
        <v/>
      </c>
    </row>
    <row r="32" spans="1:18" ht="44.25" x14ac:dyDescent="0.75">
      <c r="A32" s="11">
        <v>26</v>
      </c>
      <c r="B32" s="68" t="s">
        <v>1510</v>
      </c>
      <c r="C32" s="12" t="s">
        <v>1446</v>
      </c>
      <c r="D32" s="66" t="s">
        <v>1929</v>
      </c>
      <c r="E32" s="11">
        <v>0</v>
      </c>
      <c r="F32" s="11">
        <v>1</v>
      </c>
      <c r="G32" s="67" t="s">
        <v>40</v>
      </c>
      <c r="H32" s="119"/>
      <c r="I32" s="12" t="b">
        <v>1</v>
      </c>
      <c r="J32" s="12" t="b">
        <v>0</v>
      </c>
      <c r="K32" s="25"/>
      <c r="L32" s="12" t="str">
        <f t="shared" si="7"/>
        <v>* comorbidity.solidTumorNonMetastatic 0..1 boolean ##34#Solid tumor (non metastatic)##34# ##334#Previous cancer comorbidity related to Solid tumor (non metastatic)##334#</v>
      </c>
      <c r="N32" s="12" t="str">
        <f t="shared" si="8"/>
        <v/>
      </c>
      <c r="P32" s="12" t="str">
        <f t="shared" si="9"/>
        <v>* comorbidity.solidTumorNonMetastatic insert ObligationActorAndCode($actor-headneck, #SHALL:handle)</v>
      </c>
      <c r="R32" s="12" t="str">
        <f t="shared" si="10"/>
        <v/>
      </c>
    </row>
    <row r="33" spans="1:18" ht="44.25" x14ac:dyDescent="0.75">
      <c r="A33" s="11">
        <v>27</v>
      </c>
      <c r="B33" s="11" t="s">
        <v>1503</v>
      </c>
      <c r="C33" s="12" t="s">
        <v>1447</v>
      </c>
      <c r="D33" s="66" t="s">
        <v>1930</v>
      </c>
      <c r="E33" s="11">
        <v>0</v>
      </c>
      <c r="F33" s="11">
        <v>1</v>
      </c>
      <c r="G33" s="67" t="s">
        <v>40</v>
      </c>
      <c r="H33" s="119"/>
      <c r="I33" s="12" t="b">
        <v>1</v>
      </c>
      <c r="J33" s="12" t="b">
        <v>0</v>
      </c>
      <c r="K33" s="25"/>
      <c r="L33" s="12" t="str">
        <f t="shared" si="7"/>
        <v>* comorbidity.metastaticSolidTumor 0..1 boolean ##34#Metastatic solid tumor##34# ##334#Previous cancer comorbidity related to Metastatic solid tumor##334#</v>
      </c>
      <c r="N33" s="12" t="str">
        <f t="shared" si="8"/>
        <v/>
      </c>
      <c r="P33" s="12" t="str">
        <f t="shared" si="9"/>
        <v>* comorbidity.metastaticSolidTumor insert ObligationActorAndCode($actor-headneck, #SHALL:handle)</v>
      </c>
      <c r="R33" s="12" t="str">
        <f t="shared" si="10"/>
        <v/>
      </c>
    </row>
    <row r="34" spans="1:18" ht="29.5" x14ac:dyDescent="0.75">
      <c r="A34" s="11">
        <v>28</v>
      </c>
      <c r="B34" s="11" t="s">
        <v>1495</v>
      </c>
      <c r="C34" s="12" t="s">
        <v>1448</v>
      </c>
      <c r="D34" s="66" t="s">
        <v>1931</v>
      </c>
      <c r="E34" s="11">
        <v>0</v>
      </c>
      <c r="F34" s="11">
        <v>1</v>
      </c>
      <c r="G34" s="67" t="s">
        <v>40</v>
      </c>
      <c r="H34" s="119"/>
      <c r="I34" s="12" t="b">
        <v>1</v>
      </c>
      <c r="J34" s="12" t="b">
        <v>0</v>
      </c>
      <c r="K34" s="25"/>
      <c r="L34" s="12" t="str">
        <f t="shared" si="7"/>
        <v>* comorbidity.leukemia 0..1 boolean ##34#Leukemia##34# ##334#Previous cancer comorbidity related to Leukemia##334#</v>
      </c>
      <c r="N34" s="12" t="str">
        <f t="shared" si="8"/>
        <v/>
      </c>
      <c r="P34" s="12" t="str">
        <f t="shared" si="9"/>
        <v>* comorbidity.leukemia insert ObligationActorAndCode($actor-headneck, #SHALL:handle)</v>
      </c>
      <c r="R34" s="12" t="str">
        <f t="shared" si="10"/>
        <v/>
      </c>
    </row>
    <row r="35" spans="1:18" ht="29.5" x14ac:dyDescent="0.75">
      <c r="A35" s="11">
        <v>29</v>
      </c>
      <c r="B35" s="68" t="s">
        <v>1914</v>
      </c>
      <c r="C35" s="12" t="s">
        <v>1932</v>
      </c>
      <c r="D35" s="66" t="s">
        <v>1933</v>
      </c>
      <c r="E35" s="11">
        <v>0</v>
      </c>
      <c r="F35" s="11">
        <v>1</v>
      </c>
      <c r="G35" s="67" t="s">
        <v>40</v>
      </c>
      <c r="H35" s="119"/>
      <c r="I35" s="12" t="b">
        <v>1</v>
      </c>
      <c r="J35" s="12" t="b">
        <v>0</v>
      </c>
      <c r="K35" s="25"/>
      <c r="L35" s="12" t="str">
        <f t="shared" si="7"/>
        <v>* comorbidity.lymphoma 0..1 boolean ##34#Lymphoma##34# ##334#Previous cancer comorbidity related to Lymphoma##334#</v>
      </c>
      <c r="N35" s="12" t="str">
        <f t="shared" si="8"/>
        <v/>
      </c>
      <c r="P35" s="12" t="str">
        <f t="shared" si="9"/>
        <v>* comorbidity.lymphoma insert ObligationActorAndCode($actor-headneck, #SHALL:handle)</v>
      </c>
      <c r="R35" s="12" t="str">
        <f t="shared" si="10"/>
        <v/>
      </c>
    </row>
    <row r="36" spans="1:18" ht="29.5" x14ac:dyDescent="0.75">
      <c r="A36" s="11">
        <v>30</v>
      </c>
      <c r="B36" s="68" t="s">
        <v>1915</v>
      </c>
      <c r="C36" s="12" t="s">
        <v>1934</v>
      </c>
      <c r="D36" s="66" t="s">
        <v>1935</v>
      </c>
      <c r="E36" s="11">
        <v>0</v>
      </c>
      <c r="F36" s="11">
        <v>1</v>
      </c>
      <c r="G36" s="67" t="s">
        <v>40</v>
      </c>
      <c r="H36" s="119"/>
      <c r="I36" s="12" t="b">
        <v>1</v>
      </c>
      <c r="J36" s="12" t="b">
        <v>0</v>
      </c>
      <c r="K36" s="25"/>
      <c r="L36" s="12" t="str">
        <f t="shared" si="7"/>
        <v>* comorbidity.multipleMyeloma 0..1 boolean ##34#Multiple myeloma##34# ##334#Previous cancer comorbidity related to Multiple myeloma##334#</v>
      </c>
      <c r="N36" s="12" t="str">
        <f t="shared" si="8"/>
        <v/>
      </c>
      <c r="P36" s="12" t="str">
        <f t="shared" si="9"/>
        <v>* comorbidity.multipleMyeloma insert ObligationActorAndCode($actor-headneck, #SHALL:handle)</v>
      </c>
      <c r="R36" s="12" t="str">
        <f t="shared" si="10"/>
        <v/>
      </c>
    </row>
    <row r="37" spans="1:18" ht="29.5" x14ac:dyDescent="0.75">
      <c r="A37" s="11">
        <v>31</v>
      </c>
      <c r="B37" s="11" t="s">
        <v>1511</v>
      </c>
      <c r="C37" s="12" t="s">
        <v>1449</v>
      </c>
      <c r="D37" s="66" t="s">
        <v>1936</v>
      </c>
      <c r="E37" s="11">
        <v>0</v>
      </c>
      <c r="F37" s="11">
        <v>1</v>
      </c>
      <c r="G37" s="67" t="s">
        <v>40</v>
      </c>
      <c r="H37" s="119"/>
      <c r="I37" s="12" t="b">
        <v>1</v>
      </c>
      <c r="J37" s="12" t="b">
        <v>0</v>
      </c>
      <c r="K37" s="25"/>
      <c r="L37" s="12" t="str">
        <f t="shared" si="7"/>
        <v>* comorbidity.aids 0..1 boolean ##34#AIDS##34# ##334#Previous cancer comorbidity related to AIDS##334#</v>
      </c>
      <c r="N37" s="12" t="str">
        <f t="shared" si="8"/>
        <v/>
      </c>
      <c r="P37" s="12" t="str">
        <f t="shared" si="9"/>
        <v>* comorbidity.aids insert ObligationActorAndCode($actor-headneck, #SHALL:handle)</v>
      </c>
      <c r="R37" s="12" t="str">
        <f t="shared" si="10"/>
        <v/>
      </c>
    </row>
    <row r="38" spans="1:18" ht="44.25" x14ac:dyDescent="0.75">
      <c r="A38" s="11">
        <v>32</v>
      </c>
      <c r="B38" s="68" t="s">
        <v>1517</v>
      </c>
      <c r="C38" s="12" t="s">
        <v>34</v>
      </c>
      <c r="D38" s="11" t="s">
        <v>34</v>
      </c>
      <c r="E38" s="11">
        <v>0</v>
      </c>
      <c r="F38" s="11">
        <v>1</v>
      </c>
      <c r="G38" s="67" t="s">
        <v>1379</v>
      </c>
      <c r="H38" s="119" t="s">
        <v>2390</v>
      </c>
      <c r="I38" s="12" t="b">
        <v>1</v>
      </c>
      <c r="J38" s="12" t="b">
        <v>0</v>
      </c>
      <c r="K38" s="25"/>
      <c r="L38" s="12" t="str">
        <f t="shared" si="7"/>
        <v>* ecogPsAtDiagnosis 0..1 integer ##34#Eastern Cooperative Oncology Group performance status (ECOG PS)  at diagnosis##34# ##334#Eastern Cooperative Oncology Group performance status (ECOG PS)  at diagnosis##334#</v>
      </c>
      <c r="N38" s="12" t="str">
        <f t="shared" si="8"/>
        <v>* ecogPsAtDiagnosis ^comment = ##334#Ecog grades 0-5##334#</v>
      </c>
      <c r="P38" s="12" t="str">
        <f t="shared" si="9"/>
        <v>* ecogPsAtDiagnosis insert ObligationActorAndCode($actor-headneck, #SHALL:handle)</v>
      </c>
      <c r="R38" s="12" t="str">
        <f t="shared" si="10"/>
        <v/>
      </c>
    </row>
    <row r="39" spans="1:18" ht="118" x14ac:dyDescent="0.75">
      <c r="A39" s="11">
        <v>32</v>
      </c>
      <c r="B39" s="68" t="s">
        <v>2391</v>
      </c>
      <c r="C39" s="12" t="s">
        <v>2388</v>
      </c>
      <c r="D39" s="11" t="s">
        <v>2389</v>
      </c>
      <c r="E39" s="11">
        <v>0</v>
      </c>
      <c r="F39" s="11">
        <v>1</v>
      </c>
      <c r="G39" s="67" t="s">
        <v>1461</v>
      </c>
      <c r="H39" s="119" t="s">
        <v>1958</v>
      </c>
      <c r="I39" s="12" t="b">
        <v>1</v>
      </c>
      <c r="J39" s="12" t="b">
        <v>0</v>
      </c>
      <c r="K39" s="25"/>
      <c r="L39" s="12" t="str">
        <f t="shared" si="7"/>
        <v>* ecogPsLabel 0..1 CodeableConcept ##34#ECOG PS label##34# ##334#Eastern Cooperative Oncology Group performance status (ECOG PS)  label##334#</v>
      </c>
      <c r="N39"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9"/>
        <v>* ecogPsLabel insert ObligationActorAndCode($actor-headneck, #SHALL:handle)</v>
      </c>
      <c r="R39" s="12" t="str">
        <f t="shared" si="10"/>
        <v/>
      </c>
    </row>
    <row r="40" spans="1:18" ht="29.5" x14ac:dyDescent="0.75">
      <c r="A40" s="11">
        <v>33</v>
      </c>
      <c r="B40" s="66" t="s">
        <v>1518</v>
      </c>
      <c r="C40" s="12" t="s">
        <v>35</v>
      </c>
      <c r="D40" s="11" t="s">
        <v>35</v>
      </c>
      <c r="E40" s="11">
        <v>0</v>
      </c>
      <c r="F40" s="11">
        <v>1</v>
      </c>
      <c r="G40" s="67" t="s">
        <v>1379</v>
      </c>
      <c r="H40" s="119" t="s">
        <v>2387</v>
      </c>
      <c r="I40" s="12" t="b">
        <v>1</v>
      </c>
      <c r="J40" s="12" t="b">
        <v>0</v>
      </c>
      <c r="K40" s="25"/>
      <c r="L40" s="12" t="str">
        <f t="shared" si="7"/>
        <v>* karnofsyIndexAtDiagnosis 0..1 integer ##34#Karnofsy index at diagnosis##34# ##334#Karnofsy index at diagnosis##334#</v>
      </c>
      <c r="N40" s="12" t="str">
        <f t="shared" si="8"/>
        <v>* karnofsyIndexAtDiagnosis ^comment = ##334#KPS Scale##334#</v>
      </c>
      <c r="P40" s="12" t="str">
        <f t="shared" si="9"/>
        <v>* karnofsyIndexAtDiagnosis insert ObligationActorAndCode($actor-headneck, #SHALL:handle)</v>
      </c>
      <c r="R40" s="12" t="str">
        <f t="shared" si="10"/>
        <v/>
      </c>
    </row>
    <row r="41" spans="1:18" ht="44.25" x14ac:dyDescent="0.75">
      <c r="A41" s="11">
        <v>33</v>
      </c>
      <c r="B41" s="66" t="s">
        <v>2385</v>
      </c>
      <c r="C41" s="12" t="s">
        <v>2386</v>
      </c>
      <c r="D41" s="11" t="s">
        <v>35</v>
      </c>
      <c r="E41" s="11">
        <v>0</v>
      </c>
      <c r="F41" s="11">
        <v>1</v>
      </c>
      <c r="G41" s="67" t="s">
        <v>1461</v>
      </c>
      <c r="H41" s="119" t="s">
        <v>1959</v>
      </c>
      <c r="I41" s="12" t="b">
        <v>1</v>
      </c>
      <c r="J41" s="12" t="b">
        <v>0</v>
      </c>
      <c r="K41" s="25"/>
      <c r="L41" s="12" t="str">
        <f t="shared" si="7"/>
        <v>* karnofsyIndexLabel 0..1 CodeableConcept ##34#Karnofsy index label##34# ##334#Karnofsy index at diagnosis##334#</v>
      </c>
      <c r="N41" s="12" t="str">
        <f t="shared" si="8"/>
        <v>* karnofsyIndexLabel ^comment = ##334#KPS Scale
SONS Functional Neurologic Status - Karnofsky Performance Scale (KPS) - 35917688 ##334#</v>
      </c>
      <c r="P41" s="12" t="str">
        <f t="shared" si="9"/>
        <v>* karnofsyIndexLabel insert ObligationActorAndCode($actor-headneck, #SHALL:handle)</v>
      </c>
      <c r="R41" s="12" t="str">
        <f t="shared" si="10"/>
        <v/>
      </c>
    </row>
    <row r="42" spans="1:18" ht="30.5" customHeight="1" x14ac:dyDescent="0.75">
      <c r="A42" s="11">
        <v>34</v>
      </c>
      <c r="B42" s="11" t="s">
        <v>1937</v>
      </c>
      <c r="C42" s="11" t="s">
        <v>2420</v>
      </c>
      <c r="D42" s="11" t="s">
        <v>2050</v>
      </c>
      <c r="E42" s="11">
        <v>1</v>
      </c>
      <c r="F42" s="11">
        <v>1</v>
      </c>
      <c r="G42" s="11" t="s">
        <v>1</v>
      </c>
      <c r="H42" s="119"/>
      <c r="I42" s="12" t="b">
        <v>0</v>
      </c>
      <c r="J42" s="12" t="b">
        <v>1</v>
      </c>
      <c r="L42" s="12" t="str">
        <f t="shared" si="7"/>
        <v>* noGeneticSyndromeWho2020 1..1 BackboneElement ##34#No Genetic syndrome WHO 2020##34# ##334#Describes whether the patient was diagnosed before treatment of at least one of the diseases, syndromes listed  next (or not) relevant for sarcoma.##334#</v>
      </c>
      <c r="N42" s="12" t="str">
        <f t="shared" si="8"/>
        <v/>
      </c>
      <c r="P42" s="12" t="str">
        <f t="shared" si="9"/>
        <v/>
      </c>
      <c r="R42" s="12" t="str">
        <f t="shared" si="10"/>
        <v>* noGeneticSyndromeWho2020 insert ObligationActorAndCode($actor-sarcoma-i4rc, #SHALL:handle)</v>
      </c>
    </row>
    <row r="43" spans="1:18" ht="29.5" x14ac:dyDescent="0.75">
      <c r="A43" s="11">
        <v>35</v>
      </c>
      <c r="B43" s="123" t="s">
        <v>2052</v>
      </c>
      <c r="C43" s="11" t="s">
        <v>1938</v>
      </c>
      <c r="D43" s="11" t="s">
        <v>1938</v>
      </c>
      <c r="E43" s="11">
        <v>1</v>
      </c>
      <c r="F43" s="11">
        <v>1</v>
      </c>
      <c r="G43" s="11" t="s">
        <v>40</v>
      </c>
      <c r="H43" s="119"/>
      <c r="I43" s="12" t="b">
        <v>0</v>
      </c>
      <c r="J43" s="12" t="b">
        <v>1</v>
      </c>
      <c r="L43" s="12" t="str">
        <f t="shared" si="7"/>
        <v>* noGeneticSyndromeWho2020.olliersDisease 1..1 boolean ##34#Olliers disease##34# ##334#Olliers disease##334#</v>
      </c>
      <c r="N43" s="12" t="str">
        <f t="shared" si="8"/>
        <v/>
      </c>
      <c r="P43" s="12" t="str">
        <f t="shared" si="9"/>
        <v/>
      </c>
      <c r="R43" s="12" t="str">
        <f t="shared" si="10"/>
        <v>* noGeneticSyndromeWho2020.olliersDisease insert ObligationActorAndCode($actor-sarcoma-i4rc, #SHALL:handle)</v>
      </c>
    </row>
    <row r="44" spans="1:18" ht="29.5" x14ac:dyDescent="0.75">
      <c r="A44" s="11">
        <v>36</v>
      </c>
      <c r="B44" s="123" t="s">
        <v>2053</v>
      </c>
      <c r="C44" s="11" t="s">
        <v>1939</v>
      </c>
      <c r="D44" s="11" t="s">
        <v>1939</v>
      </c>
      <c r="E44" s="11">
        <v>1</v>
      </c>
      <c r="F44" s="11">
        <v>1</v>
      </c>
      <c r="G44" s="11" t="s">
        <v>40</v>
      </c>
      <c r="H44" s="119"/>
      <c r="I44" s="12" t="b">
        <v>0</v>
      </c>
      <c r="J44" s="12" t="b">
        <v>1</v>
      </c>
      <c r="L44" s="12" t="str">
        <f t="shared" si="7"/>
        <v>* noGeneticSyndromeWho2020.maffuciSyndrome 1..1 boolean ##34#Maffuci syndrome##34# ##334#Maffuci syndrome##334#</v>
      </c>
      <c r="N44" s="12" t="str">
        <f t="shared" si="8"/>
        <v/>
      </c>
      <c r="P44" s="12" t="str">
        <f t="shared" si="9"/>
        <v/>
      </c>
      <c r="R44" s="12" t="str">
        <f t="shared" si="10"/>
        <v>* noGeneticSyndromeWho2020.maffuciSyndrome insert ObligationActorAndCode($actor-sarcoma-i4rc, #SHALL:handle)</v>
      </c>
    </row>
    <row r="45" spans="1:18" ht="29.5" x14ac:dyDescent="0.75">
      <c r="A45" s="11">
        <v>37</v>
      </c>
      <c r="B45" s="123" t="s">
        <v>2054</v>
      </c>
      <c r="C45" s="11" t="s">
        <v>1940</v>
      </c>
      <c r="D45" s="11" t="s">
        <v>1940</v>
      </c>
      <c r="E45" s="11">
        <v>1</v>
      </c>
      <c r="F45" s="11">
        <v>1</v>
      </c>
      <c r="G45" s="11" t="s">
        <v>40</v>
      </c>
      <c r="H45" s="119"/>
      <c r="I45" s="12" t="b">
        <v>0</v>
      </c>
      <c r="J45" s="12" t="b">
        <v>1</v>
      </c>
      <c r="L45" s="12" t="str">
        <f t="shared" si="7"/>
        <v>* noGeneticSyndromeWho2020.liFraumeniSyndrome 1..1 boolean ##34#Li-Fraumeni syndrome##34# ##334#Li-Fraumeni syndrome##334#</v>
      </c>
      <c r="N45" s="12" t="str">
        <f t="shared" si="8"/>
        <v/>
      </c>
      <c r="P45" s="12" t="str">
        <f t="shared" si="9"/>
        <v/>
      </c>
      <c r="R45" s="12" t="str">
        <f t="shared" si="10"/>
        <v>* noGeneticSyndromeWho2020.liFraumeniSyndrome insert ObligationActorAndCode($actor-sarcoma-i4rc, #SHALL:handle)</v>
      </c>
    </row>
    <row r="46" spans="1:18" ht="44.25" x14ac:dyDescent="0.75">
      <c r="A46" s="11">
        <v>38</v>
      </c>
      <c r="B46" s="123" t="s">
        <v>2055</v>
      </c>
      <c r="C46" s="11" t="s">
        <v>1941</v>
      </c>
      <c r="D46" s="11" t="s">
        <v>1941</v>
      </c>
      <c r="E46" s="11">
        <v>1</v>
      </c>
      <c r="F46" s="11">
        <v>1</v>
      </c>
      <c r="G46" s="11" t="s">
        <v>40</v>
      </c>
      <c r="H46" s="119"/>
      <c r="I46" s="12" t="b">
        <v>0</v>
      </c>
      <c r="J46" s="12" t="b">
        <v>1</v>
      </c>
      <c r="L46" s="12" t="str">
        <f t="shared" si="7"/>
        <v>* noGeneticSyndromeWho2020.mcCuneAlbrightSyndrome 1..1 boolean ##34#McCune-Albright syndrome##34# ##334#McCune-Albright syndrome##334#</v>
      </c>
      <c r="N46" s="12" t="str">
        <f t="shared" si="8"/>
        <v/>
      </c>
      <c r="P46" s="12" t="str">
        <f t="shared" si="9"/>
        <v/>
      </c>
      <c r="R46" s="12" t="str">
        <f t="shared" si="10"/>
        <v>* noGeneticSyndromeWho2020.mcCuneAlbrightSyndrome insert ObligationActorAndCode($actor-sarcoma-i4rc, #SHALL:handle)</v>
      </c>
    </row>
    <row r="47" spans="1:18" ht="44.25" x14ac:dyDescent="0.75">
      <c r="A47" s="11">
        <v>39</v>
      </c>
      <c r="B47" s="123" t="s">
        <v>2056</v>
      </c>
      <c r="C47" s="11" t="s">
        <v>1942</v>
      </c>
      <c r="D47" s="11" t="s">
        <v>1942</v>
      </c>
      <c r="E47" s="11">
        <v>1</v>
      </c>
      <c r="F47" s="11">
        <v>1</v>
      </c>
      <c r="G47" s="11" t="s">
        <v>40</v>
      </c>
      <c r="H47" s="119"/>
      <c r="I47" s="12" t="b">
        <v>0</v>
      </c>
      <c r="J47" s="12" t="b">
        <v>1</v>
      </c>
      <c r="L47" s="12" t="str">
        <f t="shared" si="7"/>
        <v>* noGeneticSyndromeWho2020.multipleOsteochondromas 1..1 boolean ##34#Multiple osteochondromas##34# ##334#Multiple osteochondromas##334#</v>
      </c>
      <c r="N47" s="12" t="str">
        <f t="shared" si="8"/>
        <v/>
      </c>
      <c r="P47" s="12" t="str">
        <f t="shared" si="9"/>
        <v/>
      </c>
      <c r="R47" s="12" t="str">
        <f t="shared" si="10"/>
        <v>* noGeneticSyndromeWho2020.multipleOsteochondromas insert ObligationActorAndCode($actor-sarcoma-i4rc, #SHALL:handle)</v>
      </c>
    </row>
    <row r="48" spans="1:18" ht="29.5" x14ac:dyDescent="0.75">
      <c r="A48" s="11">
        <v>40</v>
      </c>
      <c r="B48" s="123" t="s">
        <v>2057</v>
      </c>
      <c r="C48" s="11" t="s">
        <v>1943</v>
      </c>
      <c r="D48" s="11" t="s">
        <v>1955</v>
      </c>
      <c r="E48" s="11">
        <v>1</v>
      </c>
      <c r="F48" s="11">
        <v>1</v>
      </c>
      <c r="G48" s="11" t="s">
        <v>40</v>
      </c>
      <c r="H48" s="119"/>
      <c r="I48" s="12" t="b">
        <v>0</v>
      </c>
      <c r="J48" s="12" t="b">
        <v>1</v>
      </c>
      <c r="L48" s="12" t="str">
        <f t="shared" si="7"/>
        <v>* noGeneticSyndromeWho2020.neurofibromatosisType1 1..1 boolean ##34#Neurofibromatosis type 1##34# ##334#Neurofibromatosis type 2##334#</v>
      </c>
      <c r="N48" s="12" t="str">
        <f t="shared" si="8"/>
        <v/>
      </c>
      <c r="P48" s="12" t="str">
        <f t="shared" si="9"/>
        <v/>
      </c>
      <c r="R48" s="12" t="str">
        <f t="shared" si="10"/>
        <v>* noGeneticSyndromeWho2020.neurofibromatosisType1 insert ObligationActorAndCode($actor-sarcoma-i4rc, #SHALL:handle)</v>
      </c>
    </row>
    <row r="49" spans="1:18" ht="44.25" x14ac:dyDescent="0.75">
      <c r="A49" s="11">
        <v>41</v>
      </c>
      <c r="B49" s="123" t="s">
        <v>2058</v>
      </c>
      <c r="C49" s="11" t="s">
        <v>1944</v>
      </c>
      <c r="D49" s="11" t="s">
        <v>1944</v>
      </c>
      <c r="E49" s="11">
        <v>1</v>
      </c>
      <c r="F49" s="11">
        <v>1</v>
      </c>
      <c r="G49" s="11" t="s">
        <v>40</v>
      </c>
      <c r="H49" s="119"/>
      <c r="I49" s="12" t="b">
        <v>0</v>
      </c>
      <c r="J49" s="12" t="b">
        <v>1</v>
      </c>
      <c r="L49" s="12" t="str">
        <f t="shared" si="7"/>
        <v>* noGeneticSyndromeWho2020.rothmundThomsonSyndrome 1..1 boolean ##34#Rothmund-Thomson syndrome##34# ##334#Rothmund-Thomson syndrome##334#</v>
      </c>
      <c r="N49" s="12" t="str">
        <f t="shared" si="8"/>
        <v/>
      </c>
      <c r="P49" s="12" t="str">
        <f t="shared" si="9"/>
        <v/>
      </c>
      <c r="R49" s="12" t="str">
        <f t="shared" si="10"/>
        <v>* noGeneticSyndromeWho2020.rothmundThomsonSyndrome insert ObligationActorAndCode($actor-sarcoma-i4rc, #SHALL:handle)</v>
      </c>
    </row>
    <row r="50" spans="1:18" ht="29.5" x14ac:dyDescent="0.75">
      <c r="A50" s="11">
        <v>42</v>
      </c>
      <c r="B50" s="123" t="s">
        <v>2059</v>
      </c>
      <c r="C50" s="11" t="s">
        <v>1945</v>
      </c>
      <c r="D50" s="11" t="s">
        <v>1945</v>
      </c>
      <c r="E50" s="11">
        <v>1</v>
      </c>
      <c r="F50" s="11">
        <v>1</v>
      </c>
      <c r="G50" s="11" t="s">
        <v>40</v>
      </c>
      <c r="H50" s="119"/>
      <c r="I50" s="12" t="b">
        <v>0</v>
      </c>
      <c r="J50" s="12" t="b">
        <v>1</v>
      </c>
      <c r="L50" s="12" t="str">
        <f t="shared" si="7"/>
        <v>* noGeneticSyndromeWho2020.wernerSyndrome 1..1 boolean ##34#Werner syndrome##34# ##334#Werner syndrome##334#</v>
      </c>
      <c r="N50" s="12" t="str">
        <f t="shared" si="8"/>
        <v/>
      </c>
      <c r="P50" s="12" t="str">
        <f t="shared" si="9"/>
        <v/>
      </c>
      <c r="R50" s="12" t="str">
        <f t="shared" si="10"/>
        <v>* noGeneticSyndromeWho2020.wernerSyndrome insert ObligationActorAndCode($actor-sarcoma-i4rc, #SHALL:handle)</v>
      </c>
    </row>
    <row r="51" spans="1:18" ht="29.5" x14ac:dyDescent="0.75">
      <c r="A51" s="11">
        <v>43</v>
      </c>
      <c r="B51" s="123" t="s">
        <v>2060</v>
      </c>
      <c r="C51" s="11" t="s">
        <v>1946</v>
      </c>
      <c r="D51" s="11" t="s">
        <v>1946</v>
      </c>
      <c r="E51" s="11">
        <v>1</v>
      </c>
      <c r="F51" s="11">
        <v>1</v>
      </c>
      <c r="G51" s="11" t="s">
        <v>40</v>
      </c>
      <c r="H51" s="119"/>
      <c r="I51" s="12" t="b">
        <v>0</v>
      </c>
      <c r="J51" s="12" t="b">
        <v>1</v>
      </c>
      <c r="L51" s="12" t="str">
        <f t="shared" si="7"/>
        <v>* noGeneticSyndromeWho2020.retinoblastoma 1..1 boolean ##34#Retinoblastoma##34# ##334#Retinoblastoma##334#</v>
      </c>
      <c r="N51" s="12" t="str">
        <f t="shared" si="8"/>
        <v/>
      </c>
      <c r="P51" s="12" t="str">
        <f t="shared" si="9"/>
        <v/>
      </c>
      <c r="R51" s="12" t="str">
        <f t="shared" si="10"/>
        <v>* noGeneticSyndromeWho2020.retinoblastoma insert ObligationActorAndCode($actor-sarcoma-i4rc, #SHALL:handle)</v>
      </c>
    </row>
    <row r="52" spans="1:18" ht="29.5" x14ac:dyDescent="0.75">
      <c r="A52" s="11">
        <v>44</v>
      </c>
      <c r="B52" s="123" t="s">
        <v>2061</v>
      </c>
      <c r="C52" s="11" t="s">
        <v>1947</v>
      </c>
      <c r="D52" s="11" t="s">
        <v>1947</v>
      </c>
      <c r="E52" s="11">
        <v>1</v>
      </c>
      <c r="F52" s="11">
        <v>1</v>
      </c>
      <c r="G52" s="11" t="s">
        <v>40</v>
      </c>
      <c r="H52" s="119"/>
      <c r="I52" s="12" t="b">
        <v>0</v>
      </c>
      <c r="J52" s="12" t="b">
        <v>1</v>
      </c>
      <c r="L52" s="12" t="str">
        <f t="shared" si="7"/>
        <v>* noGeneticSyndromeWho2020.pagetDisease 1..1 boolean ##34#Paget disease##34# ##334#Paget disease##334#</v>
      </c>
      <c r="N52" s="12" t="str">
        <f t="shared" si="8"/>
        <v/>
      </c>
      <c r="P52" s="12" t="str">
        <f t="shared" si="9"/>
        <v/>
      </c>
      <c r="R52" s="12" t="str">
        <f t="shared" si="10"/>
        <v>* noGeneticSyndromeWho2020.pagetDisease insert ObligationActorAndCode($actor-sarcoma-i4rc, #SHALL:handle)</v>
      </c>
    </row>
    <row r="53" spans="1:18" ht="44.25" x14ac:dyDescent="0.75">
      <c r="A53" s="11">
        <v>45</v>
      </c>
      <c r="B53" s="123" t="s">
        <v>2062</v>
      </c>
      <c r="C53" s="11" t="s">
        <v>2421</v>
      </c>
      <c r="D53" s="11" t="s">
        <v>2421</v>
      </c>
      <c r="E53" s="11">
        <v>1</v>
      </c>
      <c r="F53" s="11">
        <v>1</v>
      </c>
      <c r="G53" s="11" t="s">
        <v>40</v>
      </c>
      <c r="H53" s="119"/>
      <c r="I53" s="12" t="b">
        <v>0</v>
      </c>
      <c r="J53" s="12" t="b">
        <v>1</v>
      </c>
      <c r="L53" s="12" t="str">
        <f t="shared" si="7"/>
        <v>* noGeneticSyndromeWho2020.otherSyndromes 1..1 boolean ##34#Other Genetic syndrome WHO 2020##34# ##334#Other Genetic syndrome WHO 2020##334#</v>
      </c>
      <c r="N53" s="12" t="str">
        <f t="shared" si="8"/>
        <v/>
      </c>
      <c r="P53" s="12" t="str">
        <f t="shared" si="9"/>
        <v/>
      </c>
      <c r="R53" s="12" t="str">
        <f t="shared" si="10"/>
        <v>* noGeneticSyndromeWho2020.otherSyndromes insert ObligationActorAndCode($actor-sarcoma-i4rc, #SHALL:handle)</v>
      </c>
    </row>
    <row r="54" spans="1:18" ht="29.5" x14ac:dyDescent="0.75">
      <c r="A54" s="11">
        <v>46</v>
      </c>
      <c r="B54" s="66" t="s">
        <v>1948</v>
      </c>
      <c r="C54" s="11" t="s">
        <v>1949</v>
      </c>
      <c r="D54" s="11" t="s">
        <v>1949</v>
      </c>
      <c r="E54" s="11">
        <v>1</v>
      </c>
      <c r="F54" s="11">
        <v>1</v>
      </c>
      <c r="G54" s="11" t="s">
        <v>1461</v>
      </c>
      <c r="H54" s="119" t="s">
        <v>2496</v>
      </c>
      <c r="I54" s="12" t="b">
        <v>0</v>
      </c>
      <c r="J54" s="12" t="b">
        <v>1</v>
      </c>
      <c r="L54" s="12" t="str">
        <f t="shared" si="7"/>
        <v>* occurrenceOfOtherCancer 1..1 CodeableConcept ##34#Occurrence of other cancer##34# ##334#Occurrence of other cancer##334#</v>
      </c>
      <c r="N54" s="12" t="str">
        <f t="shared" si="8"/>
        <v>* occurrenceOfOtherCancer ^comment = ##334#Children (and subchildren) of Neoplasm and/or hamartoma - 4266186##334#</v>
      </c>
      <c r="P54" s="12" t="str">
        <f t="shared" si="9"/>
        <v/>
      </c>
      <c r="R54" s="12" t="str">
        <f t="shared" si="10"/>
        <v>* occurrenceOfOtherCancer insert ObligationActorAndCode($actor-sarcoma-i4rc, #SHALL:handle)</v>
      </c>
    </row>
    <row r="55" spans="1:18" ht="88.5" x14ac:dyDescent="0.75">
      <c r="A55" s="11">
        <v>47</v>
      </c>
      <c r="B55" s="11" t="s">
        <v>1950</v>
      </c>
      <c r="C55" s="11" t="s">
        <v>1951</v>
      </c>
      <c r="D55" s="11" t="s">
        <v>1951</v>
      </c>
      <c r="E55" s="11">
        <v>1</v>
      </c>
      <c r="F55" s="11">
        <v>1</v>
      </c>
      <c r="G55" s="11" t="s">
        <v>1461</v>
      </c>
      <c r="H55" s="119" t="s">
        <v>2495</v>
      </c>
      <c r="I55" s="12" t="b">
        <v>0</v>
      </c>
      <c r="J55" s="12" t="b">
        <v>1</v>
      </c>
      <c r="L55" s="12" t="str">
        <f t="shared" si="7"/>
        <v>* previousCancerTreatment 1..1 CodeableConcept ##34#Previous cancer treatment##34# ##334#Previous cancer treatment##334#</v>
      </c>
      <c r="N55" s="12" t="str">
        <f t="shared" si="8"/>
        <v>* previousCancerTreatment ^comment = ##334#Chemotherapy - 4273629
Radiation oncology- 4170755
Surgery - 4121697 
Comprehensive medication therapy review - 42535584
Immunological therapy - 4295112##334#</v>
      </c>
      <c r="P55" s="12" t="str">
        <f t="shared" si="9"/>
        <v/>
      </c>
      <c r="R55" s="12" t="str">
        <f t="shared" si="10"/>
        <v>* previousCancerTreatment insert ObligationActorAndCode($actor-sarcoma-i4rc, #SHALL:handle)</v>
      </c>
    </row>
    <row r="56" spans="1:18" x14ac:dyDescent="0.75">
      <c r="L56" s="12" t="str">
        <f t="shared" si="7"/>
        <v>*  ..  ##34###34# ##334###334#</v>
      </c>
      <c r="N56" s="12" t="str">
        <f t="shared" si="8"/>
        <v>*  ..  ##34###34# ##334###334#</v>
      </c>
      <c r="P56" s="12" t="str">
        <f t="shared" si="9"/>
        <v>*  ..  ##34###34# ##334###334#</v>
      </c>
      <c r="R56" s="12" t="str">
        <f t="shared" si="10"/>
        <v>*  ..  ##34###34# ##334###334#</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sheetData>
  <autoFilter ref="A7:O41"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0"/>
  <sheetViews>
    <sheetView tabSelected="1" topLeftCell="A242" workbookViewId="0">
      <selection activeCell="C260" sqref="C26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50</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cigarettesPackYearsSmokedDuringLife 0..1 integer ##34#Cigarettes pack years smoked during life##34# ##334#The amount of cigarette pack smoked during life##334#</v>
      </c>
    </row>
    <row r="14" spans="3:7" x14ac:dyDescent="0.75">
      <c r="C14" s="12" t="str">
        <f>IF(Subject!L14="*  ..  ##34###34# ##334###334#","//--- END",Subject!L14)</f>
        <v>* alcohol 1..1 CodeableConcept ##34#Alcohol##34# ##334#Describes alcohol habits within the options proposed##334#</v>
      </c>
    </row>
    <row r="15" spans="3:7" ht="29.5" x14ac:dyDescent="0.75">
      <c r="C15" s="12" t="str">
        <f>IF(Subject!L15="*  ..  ##34###34# ##334###334#","//--- END",Subject!L15)</f>
        <v>* bMI 0..1 Quantity ##34#Height/weight (BMI)##34# ##334#Body Mass Index information if weight and height are included. it is calculated as BMI = kg/m2 where kg is a person's weight in kilograms and m2 is their height in metres squared.##334#</v>
      </c>
    </row>
    <row r="16" spans="3:7" ht="29.5" x14ac:dyDescent="0.75">
      <c r="C16" s="12" t="str">
        <f>IF(Subject!L16="*  ..  ##34###34# ##334###334#","//--- END",Subject!L16)</f>
        <v>* charlsonComorbidityIndex 0..1 integer ##34#Charlson Comorbidity index##34# ##334#Provides the Charlson Comorbidity index for the patient##334#</v>
      </c>
    </row>
    <row r="17" spans="3:3" ht="29.5" x14ac:dyDescent="0.75">
      <c r="C17" s="12" t="str">
        <f>IF(Subject!L17="*  ..  ##34###34# ##334###334#","//--- END",Subject!L17)</f>
        <v>* comorbidity 1..1 BackboneElement ##34#Comorbidity##34# ##334#Describes whether the patient was diagnosed before treatment of at least one of the comorbidities listed  next (or not) relevant for head and neck cancer.##334#</v>
      </c>
    </row>
    <row r="18" spans="3:3" ht="44.25" x14ac:dyDescent="0.75">
      <c r="C18" s="12" t="str">
        <f>IF(Subject!L18="*  ..  ##34###34# ##334###334#","//--- END",Subject!L18)</f>
        <v>* comorbidity.myocardialInfarction 0..1 boolean ##34#Myocardial infarction##34# ##334#Describes comorbidities reported or assesed before treatment. More than one choice is allowed. Please do not include the current cancer in this calculation, only the previous cancer.##334#</v>
      </c>
    </row>
    <row r="19" spans="3:3" ht="29.5" x14ac:dyDescent="0.75">
      <c r="C19" s="12" t="str">
        <f>IF(Subject!L19="*  ..  ##34###34# ##334###334#","//--- END",Subject!L19)</f>
        <v>* comorbidity.congestiveHeartFailure 0..1 boolean ##34#Congestive heart failure##34# ##334#Previous cancer comorbidity related to Congestive heart failure##334#</v>
      </c>
    </row>
    <row r="20" spans="3:3" ht="29.5" x14ac:dyDescent="0.75">
      <c r="C20" s="12" t="str">
        <f>IF(Subject!L20="*  ..  ##34###34# ##334###334#","//--- END",Subject!L20)</f>
        <v>* comorbidity.peripheralVascularDisease 0..1 boolean ##34#Peripheral vascular disease##34# ##334#Previous cancer comorbidity related to Peripheral vascular disease##334#</v>
      </c>
    </row>
    <row r="21" spans="3:3" ht="29.5" x14ac:dyDescent="0.75">
      <c r="C21" s="12" t="str">
        <f>IF(Subject!L21="*  ..  ##34###34# ##334###334#","//--- END",Subject!L21)</f>
        <v>* comorbidity.cerebrovascularAccidentExceptHemiplegia 0..1 boolean ##34#Cerebrovascular accident  (except hemiplegia)##34# ##334#Previous cancer comorbidity related to Cerebrovascular accident  (except hemiplegia)##334#</v>
      </c>
    </row>
    <row r="22" spans="3:3" x14ac:dyDescent="0.75">
      <c r="C22" s="12" t="str">
        <f>IF(Subject!L22="*  ..  ##34###34# ##334###334#","//--- END",Subject!L22)</f>
        <v>* comorbidity.dementia 0..1 boolean ##34#Dementia##34# ##334#Previous cancer comorbidity related to Dementia##334#</v>
      </c>
    </row>
    <row r="23" spans="3:3" ht="29.5" x14ac:dyDescent="0.75">
      <c r="C23" s="12" t="str">
        <f>IF(Subject!L23="*  ..  ##34###34# ##334###334#","//--- END",Subject!L23)</f>
        <v>* comorbidity.chronicPulmonaryDisease 0..1 boolean ##34#Chronic pulmonary disease##34# ##334#Previous cancer comorbidity related to Chronic pulmonary disease##334#</v>
      </c>
    </row>
    <row r="24" spans="3:3" ht="29.5" x14ac:dyDescent="0.75">
      <c r="C24" s="12" t="str">
        <f>IF(Subject!L24="*  ..  ##34###34# ##334###334#","//--- END",Subject!L24)</f>
        <v>* comorbidity.connectiveTissueDisease 0..1 boolean ##34#Connective tissue disease##34# ##334#Previous cancer comorbidity related to Connective tissue disease##334#</v>
      </c>
    </row>
    <row r="25" spans="3:3" x14ac:dyDescent="0.75">
      <c r="C25" s="12" t="str">
        <f>IF(Subject!L25="*  ..  ##34###34# ##334###334#","//--- END",Subject!L25)</f>
        <v>* comorbidity.ulcer 0..1 boolean ##34#Ulcer##34# ##334#Previous cancer comorbidity related to Ulcer##334#</v>
      </c>
    </row>
    <row r="26" spans="3:3" ht="29.5" x14ac:dyDescent="0.75">
      <c r="C26" s="12" t="str">
        <f>IF(Subject!L26="*  ..  ##34###34# ##334###334#","//--- END",Subject!L26)</f>
        <v>* comorbidity.mildLiverDisease 0..1 boolean ##34#Mild liver disease##34# ##334#Previous cancer comorbidity related to Mild liver disease##334#</v>
      </c>
    </row>
    <row r="27" spans="3:3" ht="29.5" x14ac:dyDescent="0.75">
      <c r="C27" s="12" t="str">
        <f>IF(Subject!L27="*  ..  ##34###34# ##334###334#","//--- END",Subject!L27)</f>
        <v>* comorbidity.moderateToSevereLiverDisease 0..1 boolean ##34#Moderate to severe liver disease##34# ##334#Previous cancer comorbidity related to Moderate to severe liver disease##334#</v>
      </c>
    </row>
    <row r="28" spans="3:3" ht="29.5" x14ac:dyDescent="0.75">
      <c r="C28" s="12" t="str">
        <f>IF(Subject!L28="*  ..  ##34###34# ##334###334#","//--- END",Subject!L28)</f>
        <v>* comorbidity.diabetesWithoutComplications 0..1 boolean ##34#Diabetes (without complications)##34# ##334#Previous cancer comorbidity related to Diabetes (without complications)##334#</v>
      </c>
    </row>
    <row r="29" spans="3:3" ht="29.5" x14ac:dyDescent="0.75">
      <c r="C29" s="12" t="str">
        <f>IF(Subject!L29="*  ..  ##34###34# ##334###334#","//--- END",Subject!L29)</f>
        <v>* comorbidity.diabetesWithEndOrganDamage 0..1 boolean ##34#Diabetes with end organ damage##34# ##334#Previous cancer comorbidity related to Diabetes with end organ damage##334#</v>
      </c>
    </row>
    <row r="30" spans="3:3" ht="29.5" x14ac:dyDescent="0.75">
      <c r="C30" s="12" t="str">
        <f>IF(Subject!L30="*  ..  ##34###34# ##334###334#","//--- END",Subject!L30)</f>
        <v>* comorbidity.hemiplegia 0..1 boolean ##34#Hemiplegia##34# ##334#Previous cancer comorbidity related to Hemiplegia##334#</v>
      </c>
    </row>
    <row r="31" spans="3:3" ht="29.5" x14ac:dyDescent="0.75">
      <c r="C31" s="12" t="str">
        <f>IF(Subject!L31="*  ..  ##34###34# ##334###334#","//--- END",Subject!L31)</f>
        <v>* comorbidity.moderateToSevereRenalDisease 0..1 boolean ##34#Moderate to severe renal disease##34# ##334#Previous cancer comorbidity related to Moderate to severe renal disease##334#</v>
      </c>
    </row>
    <row r="32" spans="3:3" ht="29.5" x14ac:dyDescent="0.75">
      <c r="C32" s="12" t="str">
        <f>IF(Subject!L32="*  ..  ##34###34# ##334###334#","//--- END",Subject!L32)</f>
        <v>* comorbidity.solidTumorNonMetastatic 0..1 boolean ##34#Solid tumor (non metastatic)##34# ##334#Previous cancer comorbidity related to Solid tumor (non metastatic)##334#</v>
      </c>
    </row>
    <row r="33" spans="3:3" ht="29.5" x14ac:dyDescent="0.75">
      <c r="C33" s="12" t="str">
        <f>IF(Subject!L33="*  ..  ##34###34# ##334###334#","//--- END",Subject!L33)</f>
        <v>* comorbidity.metastaticSolidTumor 0..1 boolean ##34#Metastatic solid tumor##34# ##334#Previous cancer comorbidity related to Metastatic solid tumor##334#</v>
      </c>
    </row>
    <row r="34" spans="3:3" x14ac:dyDescent="0.75">
      <c r="C34" s="12" t="str">
        <f>IF(Subject!L34="*  ..  ##34###34# ##334###334#","//--- END",Subject!L34)</f>
        <v>* comorbidity.leukemia 0..1 boolean ##34#Leukemia##34# ##334#Previous cancer comorbidity related to Leukemia##334#</v>
      </c>
    </row>
    <row r="35" spans="3:3" x14ac:dyDescent="0.75">
      <c r="C35" s="12" t="str">
        <f>IF(Subject!L35="*  ..  ##34###34# ##334###334#","//--- END",Subject!L35)</f>
        <v>* comorbidity.lymphoma 0..1 boolean ##34#Lymphoma##34# ##334#Previous cancer comorbidity related to Lymphoma##334#</v>
      </c>
    </row>
    <row r="36" spans="3:3" ht="29.5" x14ac:dyDescent="0.75">
      <c r="C36" s="12" t="str">
        <f>IF(Subject!L36="*  ..  ##34###34# ##334###334#","//--- END",Subject!L36)</f>
        <v>* comorbidity.multipleMyeloma 0..1 boolean ##34#Multiple myeloma##34# ##334#Previous cancer comorbidity related to Multiple myeloma##334#</v>
      </c>
    </row>
    <row r="37" spans="3:3" x14ac:dyDescent="0.75">
      <c r="C37" s="12" t="str">
        <f>IF(Subject!L37="*  ..  ##34###34# ##334###334#","//--- END",Subject!L37)</f>
        <v>* comorbidity.aids 0..1 boolean ##34#AIDS##34# ##334#Previous cancer comorbidity related to AIDS##334#</v>
      </c>
    </row>
    <row r="38" spans="3:3" ht="29.5" x14ac:dyDescent="0.75">
      <c r="C38" s="12" t="str">
        <f>IF(Subject!L38="*  ..  ##34###34# ##334###334#","//--- END",Subject!L38)</f>
        <v>* ecogPsAtDiagnosis 0..1 integer ##34#Eastern Cooperative Oncology Group performance status (ECOG PS)  at diagnosis##34# ##334#Eastern Cooperative Oncology Group performance status (ECOG PS)  at diagnosis##334#</v>
      </c>
    </row>
    <row r="39" spans="3:3" ht="29.5" x14ac:dyDescent="0.75">
      <c r="C39" s="12" t="str">
        <f>IF(Subject!L39="*  ..  ##34###34# ##334###334#","//--- END",Subject!L39)</f>
        <v>* ecogPsLabel 0..1 CodeableConcept ##34#ECOG PS label##34# ##334#Eastern Cooperative Oncology Group performance status (ECOG PS)  label##334#</v>
      </c>
    </row>
    <row r="40" spans="3:3" x14ac:dyDescent="0.75">
      <c r="C40" s="12" t="str">
        <f>IF(Subject!L40="*  ..  ##34###34# ##334###334#","//--- END",Subject!L40)</f>
        <v>* karnofsyIndexAtDiagnosis 0..1 integer ##34#Karnofsy index at diagnosis##34# ##334#Karnofsy index at diagnosis##334#</v>
      </c>
    </row>
    <row r="41" spans="3:3" x14ac:dyDescent="0.75">
      <c r="C41" s="12" t="str">
        <f>IF(Subject!L41="*  ..  ##34###34# ##334###334#","//--- END",Subject!L41)</f>
        <v>* karnofsyIndexLabel 0..1 CodeableConcept ##34#Karnofsy index label##34# ##334#Karnofsy index at diagnosis##334#</v>
      </c>
    </row>
    <row r="42" spans="3:3" ht="44.25" x14ac:dyDescent="0.75">
      <c r="C42" s="12" t="str">
        <f>IF(Subject!L42="*  ..  ##34###34# ##334###334#","//--- END",Subject!L42)</f>
        <v>* noGeneticSyndromeWho2020 1..1 BackboneElement ##34#No Genetic syndrome WHO 2020##34# ##334#Describes whether the patient was diagnosed before treatment of at least one of the diseases, syndromes listed  next (or not) relevant for sarcoma.##334#</v>
      </c>
    </row>
    <row r="43" spans="3:3" x14ac:dyDescent="0.75">
      <c r="C43" s="12" t="str">
        <f>IF(Subject!L43="*  ..  ##34###34# ##334###334#","//--- END",Subject!L43)</f>
        <v>* noGeneticSyndromeWho2020.olliersDisease 1..1 boolean ##34#Olliers disease##34# ##334#Olliers disease##334#</v>
      </c>
    </row>
    <row r="44" spans="3:3" x14ac:dyDescent="0.75">
      <c r="C44" s="12" t="str">
        <f>IF(Subject!L44="*  ..  ##34###34# ##334###334#","//--- END",Subject!L44)</f>
        <v>* noGeneticSyndromeWho2020.maffuciSyndrome 1..1 boolean ##34#Maffuci syndrome##34# ##334#Maffuci syndrome##334#</v>
      </c>
    </row>
    <row r="45" spans="3:3" ht="29.5" x14ac:dyDescent="0.75">
      <c r="C45" s="12" t="str">
        <f>IF(Subject!L45="*  ..  ##34###34# ##334###334#","//--- END",Subject!L45)</f>
        <v>* noGeneticSyndromeWho2020.liFraumeniSyndrome 1..1 boolean ##34#Li-Fraumeni syndrome##34# ##334#Li-Fraumeni syndrome##334#</v>
      </c>
    </row>
    <row r="46" spans="3:3" ht="29.5" x14ac:dyDescent="0.75">
      <c r="C46" s="12" t="str">
        <f>IF(Subject!L46="*  ..  ##34###34# ##334###334#","//--- END",Subject!L46)</f>
        <v>* noGeneticSyndromeWho2020.mcCuneAlbrightSyndrome 1..1 boolean ##34#McCune-Albright syndrome##34# ##334#McCune-Albright syndrome##334#</v>
      </c>
    </row>
    <row r="47" spans="3:3" ht="29.5" x14ac:dyDescent="0.75">
      <c r="C47" s="12" t="str">
        <f>IF(Subject!L47="*  ..  ##34###34# ##334###334#","//--- END",Subject!L47)</f>
        <v>* noGeneticSyndromeWho2020.multipleOsteochondromas 1..1 boolean ##34#Multiple osteochondromas##34# ##334#Multiple osteochondromas##334#</v>
      </c>
    </row>
    <row r="48" spans="3:3" ht="29.5" x14ac:dyDescent="0.75">
      <c r="C48" s="12" t="str">
        <f>IF(Subject!L48="*  ..  ##34###34# ##334###334#","//--- END",Subject!L48)</f>
        <v>* noGeneticSyndromeWho2020.neurofibromatosisType1 1..1 boolean ##34#Neurofibromatosis type 1##34# ##334#Neurofibromatosis type 2##334#</v>
      </c>
    </row>
    <row r="49" spans="3:3" ht="29.5" x14ac:dyDescent="0.75">
      <c r="C49" s="12" t="str">
        <f>IF(Subject!L49="*  ..  ##34###34# ##334###334#","//--- END",Subject!L49)</f>
        <v>* noGeneticSyndromeWho2020.rothmundThomsonSyndrome 1..1 boolean ##34#Rothmund-Thomson syndrome##34# ##334#Rothmund-Thomson syndrome##334#</v>
      </c>
    </row>
    <row r="50" spans="3:3" x14ac:dyDescent="0.75">
      <c r="C50" s="12" t="str">
        <f>IF(Subject!L50="*  ..  ##34###34# ##334###334#","//--- END",Subject!L50)</f>
        <v>* noGeneticSyndromeWho2020.wernerSyndrome 1..1 boolean ##34#Werner syndrome##34# ##334#Werner syndrome##334#</v>
      </c>
    </row>
    <row r="51" spans="3:3" x14ac:dyDescent="0.75">
      <c r="C51" s="12" t="str">
        <f>IF(Subject!L51="*  ..  ##34###34# ##334###334#","//--- END",Subject!L51)</f>
        <v>* noGeneticSyndromeWho2020.retinoblastoma 1..1 boolean ##34#Retinoblastoma##34# ##334#Retinoblastoma##334#</v>
      </c>
    </row>
    <row r="52" spans="3:3" x14ac:dyDescent="0.75">
      <c r="C52" s="12" t="str">
        <f>IF(Subject!L52="*  ..  ##34###34# ##334###334#","//--- END",Subject!L52)</f>
        <v>* noGeneticSyndromeWho2020.pagetDisease 1..1 boolean ##34#Paget disease##34# ##334#Paget disease##334#</v>
      </c>
    </row>
    <row r="53" spans="3:3" ht="29.5" x14ac:dyDescent="0.75">
      <c r="C53" s="12" t="str">
        <f>IF(Subject!L53="*  ..  ##34###34# ##334###334#","//--- END",Subject!L53)</f>
        <v>* noGeneticSyndromeWho2020.otherSyndromes 1..1 boolean ##34#Other Genetic syndrome WHO 2020##34# ##334#Other Genetic syndrome WHO 2020##334#</v>
      </c>
    </row>
    <row r="54" spans="3:3" ht="29.5" x14ac:dyDescent="0.75">
      <c r="C54" s="12" t="str">
        <f>IF(Subject!L54="*  ..  ##34###34# ##334###334#","//--- END",Subject!L54)</f>
        <v>* occurrenceOfOtherCancer 1..1 CodeableConcept ##34#Occurrence of other cancer##34# ##334#Occurrence of other cancer##334#</v>
      </c>
    </row>
    <row r="55" spans="3:3" ht="29.5" x14ac:dyDescent="0.75">
      <c r="C55" s="12" t="str">
        <f>IF(Subject!L55="*  ..  ##34###34# ##334###334#","//--- END",Subject!L55)</f>
        <v>* previousCancerTreatment 1..1 CodeableConcept ##34#Previous cancer treatment##34# ##334#Previous cancer treatment##334#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59" spans="3:3" s="7" customFormat="1" x14ac:dyDescent="0.75">
      <c r="C59" s="80"/>
    </row>
    <row r="60" spans="3:3" s="7" customFormat="1" x14ac:dyDescent="0.75">
      <c r="C60" s="169" t="s">
        <v>1383</v>
      </c>
    </row>
    <row r="61" spans="3:3" x14ac:dyDescent="0.75">
      <c r="C61" s="24" t="s">
        <v>1454</v>
      </c>
    </row>
    <row r="62" spans="3:3" x14ac:dyDescent="0.75">
      <c r="C62" s="24" t="s">
        <v>1383</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x14ac:dyDescent="0.75">
      <c r="C65" s="12" t="str">
        <f>IF(Subject!N10="*  ..  ##34###34# ##334###334#","//--- END",Subject!N10)</f>
        <v/>
      </c>
    </row>
    <row r="66" spans="3:3" ht="29.5" x14ac:dyDescent="0.75">
      <c r="C66" s="12" t="str">
        <f>IF(Subject!N11="*  ..  ##34###34# ##334###334#","//--- END",Subject!N11)</f>
        <v>* countryOfResidence ^comment = ##334#Value from the code list of countries
Son in the hierarchy of countries##334#</v>
      </c>
    </row>
    <row r="67" spans="3:3" ht="73.75" x14ac:dyDescent="0.75">
      <c r="C67" s="12" t="str">
        <f>IF(Subject!N12="*  ..  ##34###34# ##334###334#","//--- END",Subject!N12)</f>
        <v>* smoking ^comment = ##334#Current tobacco smoker; Former smoker (at least for 12 months); Never smoker; Unknown
Current smoker - 36309332
Former smoker - 45883458
Never smoker - 45879404
##334#</v>
      </c>
    </row>
    <row r="68" spans="3:3" x14ac:dyDescent="0.75">
      <c r="C68" s="12" t="str">
        <f>IF(Subject!N13="*  ..  ##34###34# ##334###334#","//--- END",Subject!N13)</f>
        <v/>
      </c>
    </row>
    <row r="69" spans="3:3" ht="88.5" x14ac:dyDescent="0.75">
      <c r="C69" s="12" t="str">
        <f>IF(Subject!N14="*  ..  ##34###34# ##334###334#","//--- END",Subject!N14)</f>
        <v>* alcohol ^comment = ##334#Current; Former (at least for 12 months); Never; History of alcohol dependence; Unknown
Current drinker - 4074035
Ex-drinker - 4220362
Lifetime non-drinker of alcohol - 37204556
Ex-problem drinker - 4117706
##334#</v>
      </c>
    </row>
    <row r="70" spans="3:3" x14ac:dyDescent="0.75">
      <c r="C70" s="12" t="str">
        <f>IF(Subject!N15="*  ..  ##34###34# ##334###334#","//--- END",Subject!N15)</f>
        <v/>
      </c>
    </row>
    <row r="71" spans="3:3" x14ac:dyDescent="0.75">
      <c r="C71" s="12" t="str">
        <f>IF(Subject!N16="*  ..  ##34###34# ##334###334#","//--- END",Subject!N16)</f>
        <v/>
      </c>
    </row>
    <row r="72" spans="3:3" ht="59" x14ac:dyDescent="0.75">
      <c r="C72" s="12" t="str">
        <f>IF(Subject!N17="*  ..  ##34###34# ##334###334#","//--- END",Subject!N17)</f>
        <v>* comorbidity ^comment = ##334#Yes; No; Unknown
Yes - 4188539
No -  4188540
Unknown - 4129922##334#</v>
      </c>
    </row>
    <row r="73" spans="3:3" x14ac:dyDescent="0.75">
      <c r="C73" s="12" t="str">
        <f>IF(Subject!N18="*  ..  ##34###34# ##334###334#","//--- END",Subject!N18)</f>
        <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ecogPsAtDiagnosis ^comment = ##334#Ecog grades 0-5##334#</v>
      </c>
    </row>
    <row r="94" spans="3:3" ht="118" x14ac:dyDescent="0.75">
      <c r="C94" s="12" t="str">
        <f>IF(Subject!N39="*  ..  ##34###34# ##334###334#","//--- END",Subject!N39)</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x14ac:dyDescent="0.75">
      <c r="C95" s="12" t="str">
        <f>IF(Subject!N40="*  ..  ##34###34# ##334###334#","//--- END",Subject!N40)</f>
        <v>* karnofsyIndexAtDiagnosis ^comment = ##334#KPS Scale##334#</v>
      </c>
    </row>
    <row r="96" spans="3:3" ht="29.5" x14ac:dyDescent="0.75">
      <c r="C96" s="12" t="str">
        <f>IF(Subject!N41="*  ..  ##34###34# ##334###334#","//--- END",Subject!N41)</f>
        <v>* karnofsyIndexLabel ^comment = ##334#KPS Scale
SONS Functional Neurologic Status - Karnofsky Performance Scale (KPS) - 35917688 ##334#</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x14ac:dyDescent="0.75">
      <c r="C109" s="12" t="str">
        <f>IF(Subject!N54="*  ..  ##34###34# ##334###334#","//--- END",Subject!N54)</f>
        <v>* occurrenceOfOtherCancer ^comment = ##334#Children (and subchildren) of Neoplasm and/or hamartoma - 4266186##334#</v>
      </c>
    </row>
    <row r="110" spans="3:3" ht="73.75" x14ac:dyDescent="0.75">
      <c r="C110" s="12" t="str">
        <f>IF(Subject!N55="*  ..  ##34###34# ##334###334#","//--- END",Subject!N55)</f>
        <v>* previousCancerTreatment ^comment = ##334#Chemotherapy - 4273629
Radiation oncology- 4170755
Surgery - 4121697 
Comprehensive medication therapy review - 42535584
Immunological therapy - 4295112##334#</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4" spans="3:3" x14ac:dyDescent="0.75">
      <c r="C114" s="12" t="str">
        <f>IF(Subject!N59="*  ..  ##34###34# ##334###334#","//--- END",Subject!N59)</f>
        <v>//--- END</v>
      </c>
    </row>
    <row r="117" spans="3:3" x14ac:dyDescent="0.75">
      <c r="C117" s="120" t="str">
        <f>Subject!P1</f>
        <v>// -------------------------------------------------------------------------------</v>
      </c>
    </row>
    <row r="118" spans="3:3" x14ac:dyDescent="0.75">
      <c r="C118" s="120" t="str">
        <f>Subject!P2</f>
        <v>// Obligations H&amp;N</v>
      </c>
    </row>
    <row r="119" spans="3:3" x14ac:dyDescent="0.75">
      <c r="C119" s="120" t="str">
        <f>Subject!P3</f>
        <v>// -------------------------------------------------------------------------------</v>
      </c>
    </row>
    <row r="121" spans="3:3" x14ac:dyDescent="0.75">
      <c r="C121" s="12" t="str">
        <f>IF(Subject!P8="*  ..  ##34###34# ##334###334#","//--- END",Subject!P8)</f>
        <v>* sex insert ObligationActorAndCode($actor-headneck, #SHALL:handle)</v>
      </c>
    </row>
    <row r="122" spans="3:3" x14ac:dyDescent="0.75">
      <c r="C122" s="12" t="str">
        <f>IF(Subject!P9="*  ..  ##34###34# ##334###334#","//--- END",Subject!P9)</f>
        <v>* race insert ObligationActorAndCode($actor-headneck, #SHALL:handle)</v>
      </c>
    </row>
    <row r="123" spans="3:3" x14ac:dyDescent="0.75">
      <c r="C123" s="12" t="str">
        <f>IF(Subject!P10="*  ..  ##34###34# ##334###334#","//--- END",Subject!P10)</f>
        <v>* birthYear insert ObligationActorAndCode($actor-headneck, #SHALL:handle)</v>
      </c>
    </row>
    <row r="124" spans="3:3" x14ac:dyDescent="0.75">
      <c r="C124" s="12" t="str">
        <f>IF(Subject!P11="*  ..  ##34###34# ##334###334#","//--- END",Subject!P11)</f>
        <v>* countryOfResidence insert ObligationActorAndCode($actor-headneck, #SHALL:handle)</v>
      </c>
    </row>
    <row r="125" spans="3:3" x14ac:dyDescent="0.75">
      <c r="C125" s="12" t="str">
        <f>IF(Subject!P12="*  ..  ##34###34# ##334###334#","//--- END",Subject!P12)</f>
        <v>* smoking insert ObligationActorAndCode($actor-headneck, #SHALL:handle)</v>
      </c>
    </row>
    <row r="126" spans="3:3" x14ac:dyDescent="0.75">
      <c r="C126" s="12" t="str">
        <f>IF(Subject!P13="*  ..  ##34###34# ##334###334#","//--- END",Subject!P13)</f>
        <v>* cigarettesPackYearsSmokedDuringLife insert ObligationActorAndCode($actor-headneck, #SHALL:handle)</v>
      </c>
    </row>
    <row r="127" spans="3:3" x14ac:dyDescent="0.75">
      <c r="C127" s="12" t="str">
        <f>IF(Subject!P14="*  ..  ##34###34# ##334###334#","//--- END",Subject!P14)</f>
        <v>* alcohol insert ObligationActorAndCode($actor-headneck, #SHALL:handle)</v>
      </c>
    </row>
    <row r="128" spans="3:3" x14ac:dyDescent="0.75">
      <c r="C128" s="12" t="str">
        <f>IF(Subject!P15="*  ..  ##34###34# ##334###334#","//--- END",Subject!P15)</f>
        <v/>
      </c>
    </row>
    <row r="129" spans="3:3" x14ac:dyDescent="0.75">
      <c r="C129" s="12" t="str">
        <f>IF(Subject!P16="*  ..  ##34###34# ##334###334#","//--- END",Subject!P16)</f>
        <v/>
      </c>
    </row>
    <row r="130" spans="3:3" x14ac:dyDescent="0.75">
      <c r="C130" s="12" t="str">
        <f>IF(Subject!P17="*  ..  ##34###34# ##334###334#","//--- END",Subject!P17)</f>
        <v>* comorbidity insert ObligationActorAndCode($actor-headneck, #SHALL:handle)</v>
      </c>
    </row>
    <row r="131" spans="3:3" x14ac:dyDescent="0.75">
      <c r="C131" s="12" t="str">
        <f>IF(Subject!P18="*  ..  ##34###34# ##334###334#","//--- END",Subject!P18)</f>
        <v>* comorbidity.myocardialInfarction insert ObligationActorAndCode($actor-headneck, #SHALL:handle)</v>
      </c>
    </row>
    <row r="132" spans="3:3" x14ac:dyDescent="0.75">
      <c r="C132" s="12" t="str">
        <f>IF(Subject!P19="*  ..  ##34###34# ##334###334#","//--- END",Subject!P19)</f>
        <v>* comorbidity.congestiveHeartFailure insert ObligationActorAndCode($actor-headneck, #SHALL:handle)</v>
      </c>
    </row>
    <row r="133" spans="3:3" x14ac:dyDescent="0.75">
      <c r="C133" s="12" t="str">
        <f>IF(Subject!P20="*  ..  ##34###34# ##334###334#","//--- END",Subject!P20)</f>
        <v>* comorbidity.peripheralVascularDisease insert ObligationActorAndCode($actor-headneck, #SHALL:handle)</v>
      </c>
    </row>
    <row r="134" spans="3:3" x14ac:dyDescent="0.75">
      <c r="C134" s="12" t="str">
        <f>IF(Subject!P21="*  ..  ##34###34# ##334###334#","//--- END",Subject!P21)</f>
        <v>* comorbidity.cerebrovascularAccidentExceptHemiplegia insert ObligationActorAndCode($actor-headneck, #SHALL:handle)</v>
      </c>
    </row>
    <row r="135" spans="3:3" x14ac:dyDescent="0.75">
      <c r="C135" s="12" t="str">
        <f>IF(Subject!P22="*  ..  ##34###34# ##334###334#","//--- END",Subject!P22)</f>
        <v>* comorbidity.dementia insert ObligationActorAndCode($actor-headneck, #SHALL:handle)</v>
      </c>
    </row>
    <row r="136" spans="3:3" x14ac:dyDescent="0.75">
      <c r="C136" s="12" t="str">
        <f>IF(Subject!P23="*  ..  ##34###34# ##334###334#","//--- END",Subject!P23)</f>
        <v>* comorbidity.chronicPulmonaryDisease insert ObligationActorAndCode($actor-headneck, #SHALL:handle)</v>
      </c>
    </row>
    <row r="137" spans="3:3" x14ac:dyDescent="0.75">
      <c r="C137" s="12" t="str">
        <f>IF(Subject!P24="*  ..  ##34###34# ##334###334#","//--- END",Subject!P24)</f>
        <v>* comorbidity.connectiveTissueDisease insert ObligationActorAndCode($actor-headneck, #SHALL:handle)</v>
      </c>
    </row>
    <row r="138" spans="3:3" x14ac:dyDescent="0.75">
      <c r="C138" s="12" t="str">
        <f>IF(Subject!P25="*  ..  ##34###34# ##334###334#","//--- END",Subject!P25)</f>
        <v>* comorbidity.ulcer insert ObligationActorAndCode($actor-headneck, #SHALL:handle)</v>
      </c>
    </row>
    <row r="139" spans="3:3" x14ac:dyDescent="0.75">
      <c r="C139" s="12" t="str">
        <f>IF(Subject!P26="*  ..  ##34###34# ##334###334#","//--- END",Subject!P26)</f>
        <v>* comorbidity.mildLiverDisease insert ObligationActorAndCode($actor-headneck, #SHALL:handle)</v>
      </c>
    </row>
    <row r="140" spans="3:3" x14ac:dyDescent="0.75">
      <c r="C140" s="12" t="str">
        <f>IF(Subject!P27="*  ..  ##34###34# ##334###334#","//--- END",Subject!P27)</f>
        <v>* comorbidity.moderateToSevereLiverDisease insert ObligationActorAndCode($actor-headneck, #SHALL:handle)</v>
      </c>
    </row>
    <row r="141" spans="3:3" x14ac:dyDescent="0.75">
      <c r="C141" s="12" t="str">
        <f>IF(Subject!P28="*  ..  ##34###34# ##334###334#","//--- END",Subject!P28)</f>
        <v>* comorbidity.diabetesWithoutComplications insert ObligationActorAndCode($actor-headneck, #SHALL:handle)</v>
      </c>
    </row>
    <row r="142" spans="3:3" x14ac:dyDescent="0.75">
      <c r="C142" s="12" t="str">
        <f>IF(Subject!P29="*  ..  ##34###34# ##334###334#","//--- END",Subject!P29)</f>
        <v>* comorbidity.diabetesWithEndOrganDamage insert ObligationActorAndCode($actor-headneck, #SHALL:handle)</v>
      </c>
    </row>
    <row r="143" spans="3:3" x14ac:dyDescent="0.75">
      <c r="C143" s="12" t="str">
        <f>IF(Subject!P30="*  ..  ##34###34# ##334###334#","//--- END",Subject!P30)</f>
        <v>* comorbidity.hemiplegia insert ObligationActorAndCode($actor-headneck, #SHALL:handle)</v>
      </c>
    </row>
    <row r="144" spans="3:3" x14ac:dyDescent="0.75">
      <c r="C144" s="12" t="str">
        <f>IF(Subject!P31="*  ..  ##34###34# ##334###334#","//--- END",Subject!P31)</f>
        <v>* comorbidity.moderateToSevereRenalDisease insert ObligationActorAndCode($actor-headneck, #SHALL:handle)</v>
      </c>
    </row>
    <row r="145" spans="3:3" x14ac:dyDescent="0.75">
      <c r="C145" s="12" t="str">
        <f>IF(Subject!P32="*  ..  ##34###34# ##334###334#","//--- END",Subject!P32)</f>
        <v>* comorbidity.solidTumorNonMetastatic insert ObligationActorAndCode($actor-headneck, #SHALL:handle)</v>
      </c>
    </row>
    <row r="146" spans="3:3" x14ac:dyDescent="0.75">
      <c r="C146" s="12" t="str">
        <f>IF(Subject!P33="*  ..  ##34###34# ##334###334#","//--- END",Subject!P33)</f>
        <v>* comorbidity.metastaticSolidTumor insert ObligationActorAndCode($actor-headneck, #SHALL:handle)</v>
      </c>
    </row>
    <row r="147" spans="3:3" x14ac:dyDescent="0.75">
      <c r="C147" s="12" t="str">
        <f>IF(Subject!P34="*  ..  ##34###34# ##334###334#","//--- END",Subject!P34)</f>
        <v>* comorbidity.leukemia insert ObligationActorAndCode($actor-headneck, #SHALL:handle)</v>
      </c>
    </row>
    <row r="148" spans="3:3" x14ac:dyDescent="0.75">
      <c r="C148" s="12" t="str">
        <f>IF(Subject!P35="*  ..  ##34###34# ##334###334#","//--- END",Subject!P35)</f>
        <v>* comorbidity.lymphoma insert ObligationActorAndCode($actor-headneck, #SHALL:handle)</v>
      </c>
    </row>
    <row r="149" spans="3:3" x14ac:dyDescent="0.75">
      <c r="C149" s="12" t="str">
        <f>IF(Subject!P36="*  ..  ##34###34# ##334###334#","//--- END",Subject!P36)</f>
        <v>* comorbidity.multipleMyeloma insert ObligationActorAndCode($actor-headneck, #SHALL:handle)</v>
      </c>
    </row>
    <row r="150" spans="3:3" x14ac:dyDescent="0.75">
      <c r="C150" s="12" t="str">
        <f>IF(Subject!P37="*  ..  ##34###34# ##334###334#","//--- END",Subject!P37)</f>
        <v>* comorbidity.aids insert ObligationActorAndCode($actor-headneck, #SHALL:handle)</v>
      </c>
    </row>
    <row r="151" spans="3:3" x14ac:dyDescent="0.75">
      <c r="C151" s="12" t="str">
        <f>IF(Subject!P38="*  ..  ##34###34# ##334###334#","//--- END",Subject!P38)</f>
        <v>* ecogPsAtDiagnosis insert ObligationActorAndCode($actor-headneck, #SHALL:handle)</v>
      </c>
    </row>
    <row r="152" spans="3:3" x14ac:dyDescent="0.75">
      <c r="C152" s="12" t="str">
        <f>IF(Subject!P39="*  ..  ##34###34# ##334###334#","//--- END",Subject!P39)</f>
        <v>* ecogPsLabel insert ObligationActorAndCode($actor-headneck, #SHALL:handle)</v>
      </c>
    </row>
    <row r="153" spans="3:3" x14ac:dyDescent="0.75">
      <c r="C153" s="12" t="str">
        <f>IF(Subject!P40="*  ..  ##34###34# ##334###334#","//--- END",Subject!P40)</f>
        <v>* karnofsyIndexAtDiagnosis insert ObligationActorAndCode($actor-headneck, #SHALL:handle)</v>
      </c>
    </row>
    <row r="154" spans="3:3" x14ac:dyDescent="0.75">
      <c r="C154" s="12" t="str">
        <f>IF(Subject!P41="*  ..  ##34###34# ##334###334#","//--- END",Subject!P41)</f>
        <v>* karnofsyIndexLabel insert ObligationActorAndCode($actor-headneck, #SHALL:handle)</v>
      </c>
    </row>
    <row r="155" spans="3:3" x14ac:dyDescent="0.75">
      <c r="C155" s="12" t="str">
        <f>IF(Subject!P42="*  ..  ##34###34# ##334###334#","//--- END",Subject!P42)</f>
        <v/>
      </c>
    </row>
    <row r="156" spans="3:3" x14ac:dyDescent="0.75">
      <c r="C156" s="12" t="str">
        <f>IF(Subject!P43="*  ..  ##34###34# ##334###334#","//--- END",Subject!P43)</f>
        <v/>
      </c>
    </row>
    <row r="157" spans="3:3" x14ac:dyDescent="0.75">
      <c r="C157" s="12" t="str">
        <f>IF(Subject!P44="*  ..  ##34###34# ##334###334#","//--- END",Subject!P44)</f>
        <v/>
      </c>
    </row>
    <row r="158" spans="3:3" x14ac:dyDescent="0.75">
      <c r="C158" s="12" t="str">
        <f>IF(Subject!P45="*  ..  ##34###34# ##334###334#","//--- END",Subject!P45)</f>
        <v/>
      </c>
    </row>
    <row r="159" spans="3:3" x14ac:dyDescent="0.75">
      <c r="C159" s="12" t="str">
        <f>IF(Subject!P46="*  ..  ##34###34# ##334###334#","//--- END",Subject!P46)</f>
        <v/>
      </c>
    </row>
    <row r="160" spans="3:3" x14ac:dyDescent="0.75">
      <c r="C160" s="12" t="str">
        <f>IF(Subject!P47="*  ..  ##34###34# ##334###334#","//--- END",Subject!P47)</f>
        <v/>
      </c>
    </row>
    <row r="161" spans="3:3" x14ac:dyDescent="0.75">
      <c r="C161" s="12" t="str">
        <f>IF(Subject!P48="*  ..  ##34###34# ##334###334#","//--- END",Subject!P48)</f>
        <v/>
      </c>
    </row>
    <row r="162" spans="3:3" x14ac:dyDescent="0.75">
      <c r="C162" s="12" t="str">
        <f>IF(Subject!P49="*  ..  ##34###34# ##334###334#","//--- END",Subject!P49)</f>
        <v/>
      </c>
    </row>
    <row r="163" spans="3:3" x14ac:dyDescent="0.75">
      <c r="C163" s="12" t="str">
        <f>IF(Subject!P50="*  ..  ##34###34# ##334###334#","//--- END",Subject!P50)</f>
        <v/>
      </c>
    </row>
    <row r="164" spans="3:3" x14ac:dyDescent="0.75">
      <c r="C164" s="12" t="str">
        <f>IF(Subject!P51="*  ..  ##34###34# ##334###334#","//--- END",Subject!P51)</f>
        <v/>
      </c>
    </row>
    <row r="165" spans="3:3" x14ac:dyDescent="0.75">
      <c r="C165" s="12" t="str">
        <f>IF(Subject!P52="*  ..  ##34###34# ##334###334#","//--- END",Subject!P52)</f>
        <v/>
      </c>
    </row>
    <row r="166" spans="3:3" x14ac:dyDescent="0.75">
      <c r="C166" s="12" t="str">
        <f>IF(Subject!P53="*  ..  ##34###34# ##334###334#","//--- END",Subject!P53)</f>
        <v/>
      </c>
    </row>
    <row r="167" spans="3:3" x14ac:dyDescent="0.75">
      <c r="C167" s="12" t="str">
        <f>IF(Subject!P54="*  ..  ##34###34# ##334###334#","//--- END",Subject!P54)</f>
        <v/>
      </c>
    </row>
    <row r="168" spans="3:3" x14ac:dyDescent="0.75">
      <c r="C168" s="12" t="str">
        <f>IF(Subject!P55="*  ..  ##34###34# ##334###334#","//--- END",Subject!P55)</f>
        <v/>
      </c>
    </row>
    <row r="169" spans="3:3" x14ac:dyDescent="0.75">
      <c r="C169" s="12" t="str">
        <f>IF(Subject!P56="*  ..  ##34###34# ##334###334#","//--- END",Subject!P56)</f>
        <v>//--- END</v>
      </c>
    </row>
    <row r="170" spans="3:3" x14ac:dyDescent="0.75">
      <c r="C170" s="12" t="str">
        <f>IF(Subject!P57="*  ..  ##34###34# ##334###334#","//--- END",Subject!P57)</f>
        <v>//--- END</v>
      </c>
    </row>
    <row r="171" spans="3:3" x14ac:dyDescent="0.75">
      <c r="C171" s="12" t="str">
        <f>IF(Subject!P58="*  ..  ##34###34# ##334###334#","//--- END",Subject!P58)</f>
        <v>//--- END</v>
      </c>
    </row>
    <row r="176" spans="3:3" x14ac:dyDescent="0.75">
      <c r="C176" s="120" t="str">
        <f>Subject!R1</f>
        <v>// -------------------------------------------------------------------------------</v>
      </c>
    </row>
    <row r="177" spans="3:3" x14ac:dyDescent="0.75">
      <c r="C177" s="120" t="str">
        <f>Subject!R2</f>
        <v>// Obligations Sarcoma</v>
      </c>
    </row>
    <row r="178" spans="3:3" x14ac:dyDescent="0.75">
      <c r="C178" s="120" t="str">
        <f>Subject!R3</f>
        <v>// -------------------------------------------------------------------------------</v>
      </c>
    </row>
    <row r="180" spans="3:3" x14ac:dyDescent="0.75">
      <c r="C180" s="12" t="str">
        <f>IF(Subject!R8="*  ..  ##34###34# ##334###334#","//--- END",Subject!R8)</f>
        <v>* sex insert ObligationActorAndCode($actor-sarcoma-i4rc, #SHALL:handle)</v>
      </c>
    </row>
    <row r="181" spans="3:3" x14ac:dyDescent="0.75">
      <c r="C181" s="12" t="str">
        <f>IF(Subject!R9="*  ..  ##34###34# ##334###334#","//--- END",Subject!R9)</f>
        <v/>
      </c>
    </row>
    <row r="182" spans="3:3" x14ac:dyDescent="0.75">
      <c r="C182" s="12" t="str">
        <f>IF(Subject!R10="*  ..  ##34###34# ##334###334#","//--- END",Subject!R10)</f>
        <v>* birthYear insert ObligationActorAndCode($actor-sarcoma-i4rc, #SHALL:handle)</v>
      </c>
    </row>
    <row r="183" spans="3:3" x14ac:dyDescent="0.75">
      <c r="C183" s="12" t="str">
        <f>IF(Subject!R11="*  ..  ##34###34# ##334###334#","//--- END",Subject!R11)</f>
        <v>* countryOfResidence insert ObligationActorAndCode($actor-sarcoma-i4rc, #SHALL:handle)</v>
      </c>
    </row>
    <row r="184" spans="3:3" x14ac:dyDescent="0.75">
      <c r="C184" s="12" t="str">
        <f>IF(Subject!R12="*  ..  ##34###34# ##334###334#","//--- END",Subject!R12)</f>
        <v/>
      </c>
    </row>
    <row r="185" spans="3:3" x14ac:dyDescent="0.75">
      <c r="C185" s="12" t="str">
        <f>IF(Subject!R13="*  ..  ##34###34# ##334###334#","//--- END",Subject!R13)</f>
        <v/>
      </c>
    </row>
    <row r="186" spans="3:3" x14ac:dyDescent="0.75">
      <c r="C186" s="12" t="str">
        <f>IF(Subject!R14="*  ..  ##34###34# ##334###334#","//--- END",Subject!R14)</f>
        <v/>
      </c>
    </row>
    <row r="187" spans="3:3" x14ac:dyDescent="0.75">
      <c r="C187" s="12" t="str">
        <f>IF(Subject!R15="*  ..  ##34###34# ##334###334#","//--- END",Subject!R15)</f>
        <v>* bMI insert ObligationActorAndCode($actor-sarcoma-i4rc, #SHALL:handle)</v>
      </c>
    </row>
    <row r="188" spans="3:3" x14ac:dyDescent="0.75">
      <c r="C188" s="12" t="str">
        <f>IF(Subject!R16="*  ..  ##34###34# ##334###334#","//--- END",Subject!R16)</f>
        <v>* charlsonComorbidityIndex insert ObligationActorAndCode($actor-sarcoma-i4rc, #SHALL:handle)</v>
      </c>
    </row>
    <row r="189" spans="3:3" x14ac:dyDescent="0.75">
      <c r="C189" s="12" t="str">
        <f>IF(Subject!R17="*  ..  ##34###34# ##334###334#","//--- END",Subject!R17)</f>
        <v/>
      </c>
    </row>
    <row r="190" spans="3:3" x14ac:dyDescent="0.75">
      <c r="C190" s="12" t="str">
        <f>IF(Subject!R18="*  ..  ##34###34# ##334###334#","//--- END",Subject!R18)</f>
        <v/>
      </c>
    </row>
    <row r="191" spans="3:3" x14ac:dyDescent="0.75">
      <c r="C191" s="12" t="str">
        <f>IF(Subject!R19="*  ..  ##34###34# ##334###334#","//--- END",Subject!R19)</f>
        <v/>
      </c>
    </row>
    <row r="192" spans="3:3" x14ac:dyDescent="0.75">
      <c r="C192" s="12" t="str">
        <f>IF(Subject!R20="*  ..  ##34###34# ##334###334#","//--- END",Subject!R20)</f>
        <v/>
      </c>
    </row>
    <row r="193" spans="3:3" x14ac:dyDescent="0.75">
      <c r="C193" s="12" t="str">
        <f>IF(Subject!R21="*  ..  ##34###34# ##334###334#","//--- END",Subject!R21)</f>
        <v/>
      </c>
    </row>
    <row r="194" spans="3:3" x14ac:dyDescent="0.75">
      <c r="C194" s="12" t="str">
        <f>IF(Subject!R22="*  ..  ##34###34# ##334###334#","//--- END",Subject!R22)</f>
        <v/>
      </c>
    </row>
    <row r="195" spans="3:3" x14ac:dyDescent="0.75">
      <c r="C195" s="12" t="str">
        <f>IF(Subject!R23="*  ..  ##34###34# ##334###334#","//--- END",Subject!R23)</f>
        <v/>
      </c>
    </row>
    <row r="196" spans="3:3" x14ac:dyDescent="0.75">
      <c r="C196" s="12" t="str">
        <f>IF(Subject!R24="*  ..  ##34###34# ##334###334#","//--- END",Subject!R24)</f>
        <v/>
      </c>
    </row>
    <row r="197" spans="3:3" x14ac:dyDescent="0.75">
      <c r="C197" s="12" t="str">
        <f>IF(Subject!R25="*  ..  ##34###34# ##334###334#","//--- END",Subject!R25)</f>
        <v/>
      </c>
    </row>
    <row r="198" spans="3:3" x14ac:dyDescent="0.75">
      <c r="C198" s="12" t="str">
        <f>IF(Subject!R26="*  ..  ##34###34# ##334###334#","//--- END",Subject!R26)</f>
        <v/>
      </c>
    </row>
    <row r="199" spans="3:3" x14ac:dyDescent="0.75">
      <c r="C199" s="12" t="str">
        <f>IF(Subject!R27="*  ..  ##34###34# ##334###334#","//--- END",Subject!R27)</f>
        <v/>
      </c>
    </row>
    <row r="200" spans="3:3" x14ac:dyDescent="0.75">
      <c r="C200" s="12" t="str">
        <f>IF(Subject!R28="*  ..  ##34###34# ##334###334#","//--- END",Subject!R28)</f>
        <v/>
      </c>
    </row>
    <row r="201" spans="3:3" x14ac:dyDescent="0.75">
      <c r="C201" s="12" t="str">
        <f>IF(Subject!R29="*  ..  ##34###34# ##334###334#","//--- END",Subject!R29)</f>
        <v/>
      </c>
    </row>
    <row r="202" spans="3:3" x14ac:dyDescent="0.75">
      <c r="C202" s="12" t="str">
        <f>IF(Subject!R30="*  ..  ##34###34# ##334###334#","//--- END",Subject!R30)</f>
        <v/>
      </c>
    </row>
    <row r="203" spans="3:3" x14ac:dyDescent="0.75">
      <c r="C203" s="12" t="str">
        <f>IF(Subject!R31="*  ..  ##34###34# ##334###334#","//--- END",Subject!R31)</f>
        <v/>
      </c>
    </row>
    <row r="204" spans="3:3" x14ac:dyDescent="0.75">
      <c r="C204" s="12" t="str">
        <f>IF(Subject!R32="*  ..  ##34###34# ##334###334#","//--- END",Subject!R32)</f>
        <v/>
      </c>
    </row>
    <row r="205" spans="3:3" x14ac:dyDescent="0.75">
      <c r="C205" s="12" t="str">
        <f>IF(Subject!R33="*  ..  ##34###34# ##334###334#","//--- END",Subject!R33)</f>
        <v/>
      </c>
    </row>
    <row r="206" spans="3:3" x14ac:dyDescent="0.75">
      <c r="C206" s="12" t="str">
        <f>IF(Subject!R34="*  ..  ##34###34# ##334###334#","//--- END",Subject!R34)</f>
        <v/>
      </c>
    </row>
    <row r="207" spans="3:3" x14ac:dyDescent="0.75">
      <c r="C207" s="12" t="str">
        <f>IF(Subject!R35="*  ..  ##34###34# ##334###334#","//--- END",Subject!R35)</f>
        <v/>
      </c>
    </row>
    <row r="208" spans="3:3" x14ac:dyDescent="0.75">
      <c r="C208" s="12" t="str">
        <f>IF(Subject!R36="*  ..  ##34###34# ##334###334#","//--- END",Subject!R36)</f>
        <v/>
      </c>
    </row>
    <row r="209" spans="3:3" x14ac:dyDescent="0.75">
      <c r="C209" s="12" t="str">
        <f>IF(Subject!R37="*  ..  ##34###34# ##334###334#","//--- END",Subject!R37)</f>
        <v/>
      </c>
    </row>
    <row r="210" spans="3:3" x14ac:dyDescent="0.75">
      <c r="C210" s="12" t="str">
        <f>IF(Subject!R38="*  ..  ##34###34# ##334###334#","//--- END",Subject!R38)</f>
        <v/>
      </c>
    </row>
    <row r="211" spans="3:3" x14ac:dyDescent="0.75">
      <c r="C211" s="12" t="str">
        <f>IF(Subject!R39="*  ..  ##34###34# ##334###334#","//--- END",Subject!R39)</f>
        <v/>
      </c>
    </row>
    <row r="212" spans="3:3" x14ac:dyDescent="0.75">
      <c r="C212" s="12" t="str">
        <f>IF(Subject!R40="*  ..  ##34###34# ##334###334#","//--- END",Subject!R40)</f>
        <v/>
      </c>
    </row>
    <row r="213" spans="3:3" x14ac:dyDescent="0.75">
      <c r="C213" s="12" t="str">
        <f>IF(Subject!R41="*  ..  ##34###34# ##334###334#","//--- END",Subject!R41)</f>
        <v/>
      </c>
    </row>
    <row r="214" spans="3:3" x14ac:dyDescent="0.75">
      <c r="C214" s="12" t="str">
        <f>IF(Subject!R42="*  ..  ##34###34# ##334###334#","//--- END",Subject!R42)</f>
        <v>* noGeneticSyndromeWho2020 insert ObligationActorAndCode($actor-sarcoma-i4rc, #SHALL:handle)</v>
      </c>
    </row>
    <row r="215" spans="3:3" x14ac:dyDescent="0.75">
      <c r="C215" s="12" t="str">
        <f>IF(Subject!R43="*  ..  ##34###34# ##334###334#","//--- END",Subject!R43)</f>
        <v>* noGeneticSyndromeWho2020.olliersDisease insert ObligationActorAndCode($actor-sarcoma-i4rc, #SHALL:handle)</v>
      </c>
    </row>
    <row r="216" spans="3:3" x14ac:dyDescent="0.75">
      <c r="C216" s="12" t="str">
        <f>IF(Subject!R44="*  ..  ##34###34# ##334###334#","//--- END",Subject!R44)</f>
        <v>* noGeneticSyndromeWho2020.maffuciSyndrome insert ObligationActorAndCode($actor-sarcoma-i4rc, #SHALL:handle)</v>
      </c>
    </row>
    <row r="217" spans="3:3" x14ac:dyDescent="0.75">
      <c r="C217" s="12" t="str">
        <f>IF(Subject!R45="*  ..  ##34###34# ##334###334#","//--- END",Subject!R45)</f>
        <v>* noGeneticSyndromeWho2020.liFraumeniSyndrome insert ObligationActorAndCode($actor-sarcoma-i4rc, #SHALL:handle)</v>
      </c>
    </row>
    <row r="218" spans="3:3" x14ac:dyDescent="0.75">
      <c r="C218" s="12" t="str">
        <f>IF(Subject!R46="*  ..  ##34###34# ##334###334#","//--- END",Subject!R46)</f>
        <v>* noGeneticSyndromeWho2020.mcCuneAlbrightSyndrome insert ObligationActorAndCode($actor-sarcoma-i4rc, #SHALL:handle)</v>
      </c>
    </row>
    <row r="219" spans="3:3" ht="29.5" x14ac:dyDescent="0.75">
      <c r="C219" s="12" t="str">
        <f>IF(Subject!R47="*  ..  ##34###34# ##334###334#","//--- END",Subject!R47)</f>
        <v>* noGeneticSyndromeWho2020.multipleOsteochondromas insert ObligationActorAndCode($actor-sarcoma-i4rc, #SHALL:handle)</v>
      </c>
    </row>
    <row r="220" spans="3:3" x14ac:dyDescent="0.75">
      <c r="C220" s="12" t="str">
        <f>IF(Subject!R48="*  ..  ##34###34# ##334###334#","//--- END",Subject!R48)</f>
        <v>* noGeneticSyndromeWho2020.neurofibromatosisType1 insert ObligationActorAndCode($actor-sarcoma-i4rc, #SHALL:handle)</v>
      </c>
    </row>
    <row r="221" spans="3:3" ht="29.5" x14ac:dyDescent="0.75">
      <c r="C221" s="12" t="str">
        <f>IF(Subject!R49="*  ..  ##34###34# ##334###334#","//--- END",Subject!R49)</f>
        <v>* noGeneticSyndromeWho2020.rothmundThomsonSyndrome insert ObligationActorAndCode($actor-sarcoma-i4rc, #SHALL:handle)</v>
      </c>
    </row>
    <row r="222" spans="3:3" x14ac:dyDescent="0.75">
      <c r="C222" s="12" t="str">
        <f>IF(Subject!R50="*  ..  ##34###34# ##334###334#","//--- END",Subject!R50)</f>
        <v>* noGeneticSyndromeWho2020.wernerSyndrome insert ObligationActorAndCode($actor-sarcoma-i4rc, #SHALL:handle)</v>
      </c>
    </row>
    <row r="223" spans="3:3" x14ac:dyDescent="0.75">
      <c r="C223" s="12" t="str">
        <f>IF(Subject!R51="*  ..  ##34###34# ##334###334#","//--- END",Subject!R51)</f>
        <v>* noGeneticSyndromeWho2020.retinoblastoma insert ObligationActorAndCode($actor-sarcoma-i4rc, #SHALL:handle)</v>
      </c>
    </row>
    <row r="224" spans="3:3" x14ac:dyDescent="0.75">
      <c r="C224" s="12" t="str">
        <f>IF(Subject!R52="*  ..  ##34###34# ##334###334#","//--- END",Subject!R52)</f>
        <v>* noGeneticSyndromeWho2020.pagetDisease insert ObligationActorAndCode($actor-sarcoma-i4rc, #SHALL:handle)</v>
      </c>
    </row>
    <row r="225" spans="3:3" x14ac:dyDescent="0.75">
      <c r="C225" s="12" t="str">
        <f>IF(Subject!R53="*  ..  ##34###34# ##334###334#","//--- END",Subject!R53)</f>
        <v>* noGeneticSyndromeWho2020.otherSyndromes insert ObligationActorAndCode($actor-sarcoma-i4rc, #SHALL:handle)</v>
      </c>
    </row>
    <row r="226" spans="3:3" x14ac:dyDescent="0.75">
      <c r="C226" s="12" t="str">
        <f>IF(Subject!R54="*  ..  ##34###34# ##334###334#","//--- END",Subject!R54)</f>
        <v>* occurrenceOfOtherCancer insert ObligationActorAndCode($actor-sarcoma-i4rc, #SHALL:handle)</v>
      </c>
    </row>
    <row r="227" spans="3:3" x14ac:dyDescent="0.75">
      <c r="C227" s="12" t="str">
        <f>IF(Subject!R55="*  ..  ##34###34# ##334###334#","//--- END",Subject!R55)</f>
        <v>* previousCancerTreatment insert ObligationActorAndCode($actor-sarcoma-i4rc, #SHALL:handle)</v>
      </c>
    </row>
    <row r="228" spans="3:3" x14ac:dyDescent="0.75">
      <c r="C228" s="12" t="str">
        <f>IF(Subject!R56="*  ..  ##34###34# ##334###334#","//--- END",Subject!R56)</f>
        <v>//--- END</v>
      </c>
    </row>
    <row r="229" spans="3:3" x14ac:dyDescent="0.75">
      <c r="C229" s="12" t="str">
        <f>IF(Subject!R57="*  ..  ##34###34# ##334###334#","//--- END",Subject!R57)</f>
        <v>//--- END</v>
      </c>
    </row>
    <row r="230" spans="3:3" x14ac:dyDescent="0.75">
      <c r="C230" s="12" t="str">
        <f>IF(Subject!R58="*  ..  ##34###34# ##334###334#","//--- END",Subject!R58)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D13" zoomScale="85" zoomScaleNormal="85" workbookViewId="0">
      <selection activeCell="D18" sqref="D18"/>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1521</v>
      </c>
      <c r="D3" s="47" t="s">
        <v>1466</v>
      </c>
      <c r="E3" s="71" t="str">
        <f>$C$1&amp;Subject!B5</f>
        <v>http://hl7.eu/fhir/ig/idea4rc/StructureDefinition/Subject</v>
      </c>
    </row>
    <row r="4" spans="1:19" x14ac:dyDescent="0.75">
      <c r="B4" s="47" t="s">
        <v>16</v>
      </c>
      <c r="C4" s="28" t="s">
        <v>1520</v>
      </c>
      <c r="D4" s="47" t="s">
        <v>1467</v>
      </c>
      <c r="E4" s="157" t="s">
        <v>1539</v>
      </c>
      <c r="F4" s="158"/>
      <c r="G4" s="158"/>
    </row>
    <row r="5" spans="1:19" x14ac:dyDescent="0.75">
      <c r="B5" s="47" t="s">
        <v>10</v>
      </c>
      <c r="C5" s="80" t="s">
        <v>1522</v>
      </c>
      <c r="D5" s="47"/>
      <c r="E5" s="7"/>
    </row>
    <row r="6" spans="1:19" x14ac:dyDescent="0.75">
      <c r="B6" s="47" t="s">
        <v>18</v>
      </c>
      <c r="C6" s="81"/>
      <c r="D6" s="47" t="s">
        <v>1468</v>
      </c>
      <c r="E6" s="157" t="str">
        <f>E3</f>
        <v>http://hl7.eu/fhir/ig/idea4rc/StructureDefinition/Subject</v>
      </c>
      <c r="F6" s="158"/>
      <c r="G6" s="158"/>
    </row>
    <row r="7" spans="1:19" x14ac:dyDescent="0.75">
      <c r="B7" s="47" t="s">
        <v>15</v>
      </c>
      <c r="C7" s="82"/>
      <c r="D7" s="47" t="s">
        <v>1469</v>
      </c>
      <c r="E7" s="157" t="s">
        <v>1539</v>
      </c>
      <c r="F7" s="158"/>
      <c r="G7" s="158"/>
    </row>
    <row r="8" spans="1:19" ht="44.25" x14ac:dyDescent="0.75">
      <c r="B8" s="47" t="s">
        <v>1470</v>
      </c>
      <c r="C8" s="62" t="s">
        <v>1522</v>
      </c>
      <c r="D8" s="47"/>
      <c r="E8"/>
      <c r="I8" s="12" t="s">
        <v>1285</v>
      </c>
      <c r="J8" s="12" t="s">
        <v>1286</v>
      </c>
      <c r="K8" s="12" t="s">
        <v>1287</v>
      </c>
      <c r="L8" s="12" t="s">
        <v>1288</v>
      </c>
      <c r="M8" s="11" t="s">
        <v>1289</v>
      </c>
      <c r="P8" s="34" t="s">
        <v>1324</v>
      </c>
      <c r="Q8" s="34">
        <v>6</v>
      </c>
    </row>
    <row r="9" spans="1:19" x14ac:dyDescent="0.75">
      <c r="B9" s="47" t="s">
        <v>1471</v>
      </c>
      <c r="C9" s="12" t="s">
        <v>1523</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1524</v>
      </c>
      <c r="E15" s="12"/>
      <c r="F15" s="49" t="s">
        <v>1312</v>
      </c>
      <c r="G15" s="77" t="s">
        <v>2049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2497</v>
      </c>
      <c r="E16" s="11"/>
      <c r="F16" s="49" t="s">
        <v>1312</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2392</v>
      </c>
      <c r="E17" s="11"/>
      <c r="F17" s="49" t="s">
        <v>1312</v>
      </c>
      <c r="G17" s="49" t="s">
        <v>2393</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12" t="s">
        <v>2538</v>
      </c>
      <c r="E18" s="11"/>
      <c r="F18" s="49" t="s">
        <v>1312</v>
      </c>
      <c r="G18" s="49"/>
      <c r="H18" s="43"/>
      <c r="I18" s="12" t="str">
        <f t="shared" si="7"/>
        <v>* group[=].element[+].code = #Subject.countryOfResidence</v>
      </c>
      <c r="J18" s="12" t="str">
        <f t="shared" si="8"/>
        <v>* group[=].element[=].display = ##34#Country of Residence##34#</v>
      </c>
      <c r="K18" s="12" t="str">
        <f t="shared" si="9"/>
        <v>* group[=].element[=].target.code = #Patient.address.country.extension:countryCode</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#Patient.address.country.extension:countryCode</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59"/>
  <sheetViews>
    <sheetView topLeftCell="I14" workbookViewId="0">
      <selection activeCell="K21" sqref="K2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1521</v>
      </c>
      <c r="D3" s="47" t="s">
        <v>1466</v>
      </c>
      <c r="E3" s="71" t="str">
        <f>$C$1&amp;Subject!B5</f>
        <v>http://hl7.eu/fhir/ig/idea4rc/StructureDefinition/Subject</v>
      </c>
    </row>
    <row r="4" spans="1:19" x14ac:dyDescent="0.75">
      <c r="B4" s="47" t="s">
        <v>16</v>
      </c>
      <c r="C4" s="28" t="s">
        <v>1520</v>
      </c>
      <c r="D4" s="47" t="s">
        <v>1467</v>
      </c>
      <c r="E4" s="71" t="s">
        <v>1490</v>
      </c>
    </row>
    <row r="5" spans="1:19" x14ac:dyDescent="0.75">
      <c r="B5" s="47" t="s">
        <v>10</v>
      </c>
      <c r="C5" s="80" t="s">
        <v>1522</v>
      </c>
      <c r="D5" s="47"/>
      <c r="E5" s="7"/>
    </row>
    <row r="6" spans="1:19" x14ac:dyDescent="0.75">
      <c r="B6" s="47" t="s">
        <v>18</v>
      </c>
      <c r="C6" s="81"/>
      <c r="D6" s="47" t="s">
        <v>1468</v>
      </c>
      <c r="E6" s="157" t="str">
        <f>E3</f>
        <v>http://hl7.eu/fhir/ig/idea4rc/StructureDefinition/Subject</v>
      </c>
      <c r="F6" s="158"/>
      <c r="G6" s="158"/>
    </row>
    <row r="7" spans="1:19" x14ac:dyDescent="0.75">
      <c r="B7" s="47" t="s">
        <v>15</v>
      </c>
      <c r="C7" s="82"/>
      <c r="D7" s="47" t="s">
        <v>1469</v>
      </c>
      <c r="E7" s="157" t="s">
        <v>1525</v>
      </c>
      <c r="F7" s="158"/>
      <c r="G7" s="158"/>
    </row>
    <row r="8" spans="1:19" ht="44.25" x14ac:dyDescent="0.75">
      <c r="B8" s="47" t="s">
        <v>1470</v>
      </c>
      <c r="C8" s="62" t="s">
        <v>1522</v>
      </c>
      <c r="D8" s="47"/>
      <c r="E8" s="7"/>
      <c r="I8" s="12" t="s">
        <v>1285</v>
      </c>
      <c r="J8" s="12" t="s">
        <v>1286</v>
      </c>
      <c r="K8" s="12" t="s">
        <v>1287</v>
      </c>
      <c r="L8" s="12" t="s">
        <v>1288</v>
      </c>
      <c r="M8" s="11" t="s">
        <v>1289</v>
      </c>
      <c r="P8" s="34" t="s">
        <v>1324</v>
      </c>
      <c r="Q8" s="34">
        <v>6</v>
      </c>
    </row>
    <row r="9" spans="1:19" x14ac:dyDescent="0.75">
      <c r="B9" s="47" t="s">
        <v>1471</v>
      </c>
      <c r="C9" s="12" t="s">
        <v>1523</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1526</v>
      </c>
      <c r="E14" s="6"/>
      <c r="F14" s="49"/>
      <c r="G14" s="49"/>
      <c r="I14" s="12"/>
      <c r="J14" s="11"/>
      <c r="K14" s="11"/>
      <c r="L14" s="11"/>
      <c r="M14" s="48"/>
      <c r="N14" s="51"/>
    </row>
    <row r="15" spans="1:19" ht="88.5" x14ac:dyDescent="0.75">
      <c r="A15" s="44"/>
      <c r="B15" s="11" t="str">
        <f>Subject!B12</f>
        <v>smoking</v>
      </c>
      <c r="C15" s="11" t="str">
        <f>Subject!C12</f>
        <v>Smoking</v>
      </c>
      <c r="D15" s="12" t="s">
        <v>1527</v>
      </c>
      <c r="E15" s="12"/>
      <c r="F15" s="49" t="s">
        <v>1312</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INDEX('Subject-ConceptMap-2'!$I$15:$N$121,Q15+1,R15)</f>
        <v>* group[=].element[+].code = #Subject.smoking</v>
      </c>
    </row>
    <row r="16" spans="1:19" ht="103.25" customHeight="1" x14ac:dyDescent="0.75">
      <c r="A16" s="44"/>
      <c r="B16" s="11" t="str">
        <f>Subject!B13</f>
        <v>cigarettesPackYearsSmokedDuringLife</v>
      </c>
      <c r="C16" s="11" t="str">
        <f>Subject!C13</f>
        <v>Cigarettes pack years smoked during life</v>
      </c>
      <c r="D16" s="12" t="s">
        <v>2539</v>
      </c>
      <c r="E16" s="11"/>
      <c r="F16" s="49" t="s">
        <v>1312</v>
      </c>
      <c r="G16" s="49"/>
      <c r="H16" s="43"/>
      <c r="I16" s="12" t="str">
        <f t="shared" ref="I16" si="7">"* group[=].element[+].code = #"&amp;$B$14&amp;"."&amp;B16</f>
        <v>* group[=].element[+].code = #Subject.cigarettesPackYearsSmokedDuringLife</v>
      </c>
      <c r="J16" s="12" t="str">
        <f t="shared" ref="J16" si="8">"* group[=].element[=].display = ##34#"&amp;C16&amp;"##34#"</f>
        <v>* group[=].element[=].display = ##34#Cigarettes pack years smoked during life##34#</v>
      </c>
      <c r="K16" s="12" t="str">
        <f t="shared" ref="K16" si="9">IF(F16="unmatched","//-- unmatched","* group[=].element[=].target.code = #"&amp;$D$14&amp;"."&amp;D16)</f>
        <v>* group[=].element[=].target.code = #Observation.component:packsPerYear.valueQuantity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78" si="13">IF(MOD(P16,$Q$8)=0,P16/$Q$8-1,INT(P16/$Q$8))</f>
        <v>0</v>
      </c>
      <c r="R16" s="11">
        <f t="shared" ref="R16:R78" si="14">IF(MOD(P16,$Q$8)=0,$Q$8,MOD(P16,$Q$8))</f>
        <v>2</v>
      </c>
      <c r="S16" s="12" t="str" cm="1">
        <f t="array" ref="S16">INDEX('Subject-ConceptMap-2'!$I$15:$N$121,Q16+1,R16)</f>
        <v>* group[=].element[=].display = ##34#Smoking##34#</v>
      </c>
    </row>
    <row r="17" spans="1:19" x14ac:dyDescent="0.75">
      <c r="A17" s="44"/>
      <c r="B17" s="11"/>
      <c r="C17" s="11"/>
      <c r="D17" s="12"/>
      <c r="E17" s="11"/>
      <c r="F17" s="49"/>
      <c r="G17" s="49"/>
      <c r="H17" s="43"/>
      <c r="I17" s="12"/>
      <c r="J17" s="12"/>
      <c r="K17" s="12"/>
      <c r="L17" s="12"/>
      <c r="M17" s="12"/>
      <c r="N17" s="12"/>
      <c r="P17" s="11">
        <v>4</v>
      </c>
      <c r="Q17" s="11">
        <f t="shared" si="13"/>
        <v>0</v>
      </c>
      <c r="R17" s="11">
        <f t="shared" si="14"/>
        <v>4</v>
      </c>
      <c r="S17" s="12" t="str" cm="1">
        <f t="array" ref="S17">INDEX('Subject-ConceptMap-2'!$I$15:$N$121,Q17+1,R17)</f>
        <v>* group[=].element[=].target.display = ##34###34#</v>
      </c>
    </row>
    <row r="18" spans="1:19" x14ac:dyDescent="0.75">
      <c r="A18" s="44"/>
      <c r="B18" s="11"/>
      <c r="C18" s="11"/>
      <c r="D18" s="12"/>
      <c r="E18" s="11"/>
      <c r="F18" s="49"/>
      <c r="G18" s="49"/>
      <c r="H18" s="43"/>
      <c r="I18" s="12"/>
      <c r="J18" s="12"/>
      <c r="K18" s="12"/>
      <c r="L18" s="12"/>
      <c r="M18" s="12"/>
      <c r="N18" s="12"/>
      <c r="P18" s="11">
        <v>5</v>
      </c>
      <c r="Q18" s="11">
        <f t="shared" si="13"/>
        <v>0</v>
      </c>
      <c r="R18" s="11">
        <f t="shared" si="14"/>
        <v>5</v>
      </c>
      <c r="S18" s="12" t="str" cm="1">
        <f t="array" ref="S18">INDEX('Subject-ConceptMap-2'!$I$15:$N$121,Q18+1,R18)</f>
        <v>* group[=].element[=].target.equivalence = #equivalent</v>
      </c>
    </row>
    <row r="19" spans="1:19" x14ac:dyDescent="0.75">
      <c r="A19" s="44"/>
      <c r="B19" s="11"/>
      <c r="C19" s="11"/>
      <c r="D19" s="12"/>
      <c r="E19" s="11"/>
      <c r="F19" s="49"/>
      <c r="G19" s="49"/>
      <c r="H19" s="43"/>
      <c r="K19" s="43"/>
      <c r="L19" s="43"/>
      <c r="M19" s="51"/>
      <c r="N19" s="51"/>
      <c r="P19" s="11">
        <v>6</v>
      </c>
      <c r="Q19" s="11">
        <f t="shared" si="13"/>
        <v>0</v>
      </c>
      <c r="R19" s="11">
        <f t="shared" si="14"/>
        <v>6</v>
      </c>
      <c r="S19" s="12" t="str" cm="1">
        <f t="array" ref="S19">INDEX('Subject-ConceptMap-2'!$I$15:$N$121,Q19+1,R19)</f>
        <v/>
      </c>
    </row>
    <row r="20" spans="1:19" x14ac:dyDescent="0.75">
      <c r="A20" s="44"/>
      <c r="B20" s="11"/>
      <c r="C20" s="12"/>
      <c r="D20" s="12"/>
      <c r="E20" s="11"/>
      <c r="F20" s="49"/>
      <c r="G20" s="49"/>
      <c r="H20" s="43"/>
      <c r="K20" s="43"/>
      <c r="L20" s="43"/>
      <c r="M20" s="51"/>
      <c r="N20" s="51"/>
      <c r="P20" s="11">
        <v>7</v>
      </c>
      <c r="Q20" s="11">
        <f t="shared" si="13"/>
        <v>1</v>
      </c>
      <c r="R20" s="11">
        <f t="shared" si="14"/>
        <v>1</v>
      </c>
      <c r="S20" s="12" t="str" cm="1">
        <f t="array" ref="S20">INDEX('Subject-ConceptMap-2'!$I$15:$N$121,Q20+1,R20)</f>
        <v>* group[=].element[+].code = #Subject.cigarettesPackYearsSmokedDuringLife</v>
      </c>
    </row>
    <row r="21" spans="1:19" ht="29.5" customHeight="1" x14ac:dyDescent="0.75">
      <c r="A21" s="44"/>
      <c r="B21" s="11"/>
      <c r="C21" s="12"/>
      <c r="D21" s="12"/>
      <c r="E21" s="11"/>
      <c r="F21" s="49"/>
      <c r="G21" s="49"/>
      <c r="H21" s="43"/>
      <c r="K21" s="43"/>
      <c r="L21" s="43"/>
      <c r="M21" s="51"/>
      <c r="N21" s="51"/>
      <c r="P21" s="11">
        <v>8</v>
      </c>
      <c r="Q21" s="11">
        <f t="shared" si="13"/>
        <v>1</v>
      </c>
      <c r="R21" s="11">
        <f t="shared" si="14"/>
        <v>2</v>
      </c>
      <c r="S21" s="12" t="str" cm="1">
        <f t="array" ref="S21">INDEX('Subject-ConceptMap-2'!$I$15:$N$121,Q21+1,R21)</f>
        <v>* group[=].element[=].display = ##34#Cigarettes pack years smoked during life##34#</v>
      </c>
    </row>
    <row r="22" spans="1:19" ht="29.5" x14ac:dyDescent="0.75">
      <c r="A22" s="44"/>
      <c r="B22" s="11"/>
      <c r="C22" s="12"/>
      <c r="D22" s="12"/>
      <c r="E22" s="11"/>
      <c r="F22" s="49"/>
      <c r="G22" s="49"/>
      <c r="H22" s="43"/>
      <c r="K22" s="43"/>
      <c r="L22" s="43"/>
      <c r="M22" s="51"/>
      <c r="N22" s="51"/>
      <c r="P22" s="11">
        <v>9</v>
      </c>
      <c r="Q22" s="11">
        <f t="shared" si="13"/>
        <v>1</v>
      </c>
      <c r="R22" s="11">
        <f t="shared" si="14"/>
        <v>3</v>
      </c>
      <c r="S22" s="12" t="str" cm="1">
        <f t="array" ref="S22">INDEX('Subject-ConceptMap-2'!$I$15:$N$121,Q22+1,R22)</f>
        <v>* group[=].element[=].target.code = #Observation.component:packsPerYear.valueQuantity</v>
      </c>
    </row>
    <row r="23" spans="1:19" x14ac:dyDescent="0.75">
      <c r="A23" s="44"/>
      <c r="B23" s="11"/>
      <c r="C23" s="12"/>
      <c r="D23" s="12"/>
      <c r="E23" s="12"/>
      <c r="F23" s="49"/>
      <c r="G23" s="49"/>
      <c r="H23" s="43"/>
      <c r="K23" s="43"/>
      <c r="L23" s="43"/>
      <c r="M23" s="51"/>
      <c r="N23" s="51"/>
      <c r="P23" s="11">
        <v>10</v>
      </c>
      <c r="Q23" s="11">
        <f t="shared" si="13"/>
        <v>1</v>
      </c>
      <c r="R23" s="11">
        <f t="shared" si="14"/>
        <v>4</v>
      </c>
      <c r="S23" s="12" t="str" cm="1">
        <f t="array" ref="S23">INDEX('Subject-ConceptMap-2'!$I$15:$N$121,Q23+1,R23)</f>
        <v>* group[=].element[=].target.display = ##34###34#</v>
      </c>
    </row>
    <row r="24" spans="1:19" x14ac:dyDescent="0.75">
      <c r="A24" s="44"/>
      <c r="B24" s="11"/>
      <c r="C24" s="12"/>
      <c r="D24" s="12"/>
      <c r="E24" s="12"/>
      <c r="F24" s="49"/>
      <c r="G24" s="49"/>
      <c r="H24" s="43"/>
      <c r="K24" s="43"/>
      <c r="L24" s="43"/>
      <c r="M24" s="51"/>
      <c r="N24" s="51"/>
      <c r="P24" s="11">
        <v>11</v>
      </c>
      <c r="Q24" s="11">
        <f t="shared" si="13"/>
        <v>1</v>
      </c>
      <c r="R24" s="11">
        <f t="shared" si="14"/>
        <v>5</v>
      </c>
      <c r="S24" s="12" t="str" cm="1">
        <f t="array" ref="S24">INDEX('Subject-ConceptMap-2'!$I$15:$N$121,Q24+1,R24)</f>
        <v>* group[=].element[=].target.equivalence = #equivalent</v>
      </c>
    </row>
    <row r="25" spans="1:19" x14ac:dyDescent="0.75">
      <c r="B25" s="11"/>
      <c r="C25" s="12"/>
      <c r="D25" s="12"/>
      <c r="E25" s="12"/>
      <c r="F25" s="49"/>
      <c r="G25" s="49"/>
      <c r="H25" s="43"/>
      <c r="K25" s="43"/>
      <c r="L25" s="43"/>
      <c r="M25" s="51"/>
      <c r="N25" s="51"/>
      <c r="P25" s="11">
        <v>12</v>
      </c>
      <c r="Q25" s="11">
        <f t="shared" si="13"/>
        <v>1</v>
      </c>
      <c r="R25" s="11">
        <f t="shared" si="14"/>
        <v>6</v>
      </c>
      <c r="S25" s="12" t="str" cm="1">
        <f t="array" ref="S25">INDEX('Subject-ConceptMap-2'!$I$15:$N$121,Q25+1,R25)</f>
        <v/>
      </c>
    </row>
    <row r="26" spans="1:19" x14ac:dyDescent="0.75">
      <c r="B26" s="11"/>
      <c r="C26" s="12"/>
      <c r="D26" s="12"/>
      <c r="E26" s="12"/>
      <c r="F26" s="49"/>
      <c r="G26" s="49"/>
      <c r="H26" s="43"/>
      <c r="K26" s="43"/>
      <c r="L26" s="43"/>
      <c r="M26" s="51"/>
      <c r="N26" s="51"/>
      <c r="P26" s="11">
        <v>13</v>
      </c>
      <c r="Q26" s="11">
        <f t="shared" si="13"/>
        <v>2</v>
      </c>
      <c r="R26" s="11">
        <f t="shared" si="14"/>
        <v>1</v>
      </c>
      <c r="S26" s="12" cm="1">
        <f t="array" ref="S26">INDEX('Subject-ConceptMap-2'!$I$15:$N$121,Q26+1,R26)</f>
        <v>0</v>
      </c>
    </row>
    <row r="27" spans="1:19" x14ac:dyDescent="0.75">
      <c r="B27" s="11"/>
      <c r="C27" s="12"/>
      <c r="D27" s="12"/>
      <c r="E27" s="12"/>
      <c r="F27" s="49"/>
      <c r="G27" s="49"/>
      <c r="H27" s="43"/>
      <c r="K27" s="43"/>
      <c r="L27" s="43"/>
      <c r="M27" s="51"/>
      <c r="N27" s="51"/>
      <c r="P27" s="11">
        <v>14</v>
      </c>
      <c r="Q27" s="11">
        <f t="shared" si="13"/>
        <v>2</v>
      </c>
      <c r="R27" s="11">
        <f t="shared" si="14"/>
        <v>2</v>
      </c>
      <c r="S27" s="12" cm="1">
        <f t="array" ref="S27">INDEX('Subject-ConceptMap-2'!$I$15:$N$121,Q27+1,R27)</f>
        <v>0</v>
      </c>
    </row>
    <row r="28" spans="1:19" x14ac:dyDescent="0.75">
      <c r="B28" s="11"/>
      <c r="C28" s="12"/>
      <c r="D28" s="12"/>
      <c r="E28" s="12"/>
      <c r="F28" s="49"/>
      <c r="G28" s="49"/>
      <c r="H28" s="43"/>
      <c r="K28" s="43"/>
      <c r="L28" s="43"/>
      <c r="M28" s="51"/>
      <c r="N28" s="51"/>
      <c r="P28" s="11">
        <v>15</v>
      </c>
      <c r="Q28" s="11">
        <f t="shared" si="13"/>
        <v>2</v>
      </c>
      <c r="R28" s="11">
        <f t="shared" si="14"/>
        <v>3</v>
      </c>
      <c r="S28" s="12" cm="1">
        <f t="array" ref="S28">INDEX('Subject-ConceptMap-2'!$I$15:$N$121,Q28+1,R28)</f>
        <v>0</v>
      </c>
    </row>
    <row r="29" spans="1:19" x14ac:dyDescent="0.75">
      <c r="B29" s="11"/>
      <c r="C29" s="12"/>
      <c r="D29" s="12"/>
      <c r="E29" s="12"/>
      <c r="F29" s="49"/>
      <c r="G29" s="49"/>
      <c r="H29" s="43"/>
      <c r="K29" s="43"/>
      <c r="L29" s="43"/>
      <c r="M29" s="51"/>
      <c r="N29" s="51"/>
      <c r="P29" s="11">
        <v>16</v>
      </c>
      <c r="Q29" s="11">
        <f t="shared" si="13"/>
        <v>2</v>
      </c>
      <c r="R29" s="11">
        <f t="shared" si="14"/>
        <v>4</v>
      </c>
      <c r="S29" s="12" cm="1">
        <f t="array" ref="S29">INDEX('Subject-ConceptMap-2'!$I$15:$N$121,Q29+1,R29)</f>
        <v>0</v>
      </c>
    </row>
    <row r="30" spans="1:19" x14ac:dyDescent="0.75">
      <c r="B30" s="11"/>
      <c r="C30" s="12"/>
      <c r="D30" s="12"/>
      <c r="E30" s="12"/>
      <c r="F30" s="49"/>
      <c r="G30" s="49"/>
      <c r="H30" s="43"/>
      <c r="K30" s="43"/>
      <c r="L30" s="43"/>
      <c r="M30" s="51"/>
      <c r="N30" s="51"/>
      <c r="P30" s="11">
        <v>17</v>
      </c>
      <c r="Q30" s="11">
        <f t="shared" si="13"/>
        <v>2</v>
      </c>
      <c r="R30" s="11">
        <f t="shared" si="14"/>
        <v>5</v>
      </c>
      <c r="S30" s="12" cm="1">
        <f t="array" ref="S30">INDEX('Subject-ConceptMap-2'!$I$15:$N$121,Q30+1,R30)</f>
        <v>0</v>
      </c>
    </row>
    <row r="31" spans="1:19" x14ac:dyDescent="0.75">
      <c r="B31" s="11"/>
      <c r="C31" s="12"/>
      <c r="D31" s="12"/>
      <c r="E31" s="12"/>
      <c r="F31" s="49"/>
      <c r="G31" s="49"/>
      <c r="H31" s="43"/>
      <c r="K31" s="43"/>
      <c r="L31" s="43"/>
      <c r="M31" s="51"/>
      <c r="N31" s="51"/>
      <c r="P31" s="11">
        <v>18</v>
      </c>
      <c r="Q31" s="11">
        <f t="shared" si="13"/>
        <v>2</v>
      </c>
      <c r="R31" s="11">
        <f t="shared" si="14"/>
        <v>6</v>
      </c>
      <c r="S31" s="12" cm="1">
        <f t="array" ref="S31">INDEX('Subject-ConceptMap-2'!$I$15:$N$121,Q31+1,R31)</f>
        <v>0</v>
      </c>
    </row>
    <row r="32" spans="1:19" x14ac:dyDescent="0.75">
      <c r="B32" s="11"/>
      <c r="C32" s="12"/>
      <c r="D32" s="12"/>
      <c r="E32" s="12"/>
      <c r="F32" s="49"/>
      <c r="G32" s="49"/>
      <c r="H32" s="43"/>
      <c r="K32" s="43"/>
      <c r="L32" s="43"/>
      <c r="M32" s="51"/>
      <c r="N32" s="51"/>
      <c r="P32" s="11">
        <v>19</v>
      </c>
      <c r="Q32" s="11">
        <f t="shared" si="13"/>
        <v>3</v>
      </c>
      <c r="R32" s="11">
        <f t="shared" si="14"/>
        <v>1</v>
      </c>
      <c r="S32" s="12" cm="1">
        <f t="array" ref="S32">INDEX('Subject-ConceptMap-2'!$I$15:$N$121,Q32+1,R32)</f>
        <v>0</v>
      </c>
    </row>
    <row r="33" spans="1:19" x14ac:dyDescent="0.75">
      <c r="B33" s="11"/>
      <c r="C33" s="12"/>
      <c r="D33" s="12"/>
      <c r="E33" s="12"/>
      <c r="F33" s="49"/>
      <c r="G33" s="49"/>
      <c r="H33" s="43"/>
      <c r="K33" s="43"/>
      <c r="L33" s="43"/>
      <c r="M33" s="51"/>
      <c r="N33" s="51"/>
      <c r="P33" s="11">
        <v>20</v>
      </c>
      <c r="Q33" s="11">
        <f t="shared" si="13"/>
        <v>3</v>
      </c>
      <c r="R33" s="11">
        <f t="shared" si="14"/>
        <v>2</v>
      </c>
      <c r="S33" s="12" cm="1">
        <f t="array" ref="S33">INDEX('Subject-ConceptMap-2'!$I$15:$N$121,Q33+1,R33)</f>
        <v>0</v>
      </c>
    </row>
    <row r="34" spans="1:19" x14ac:dyDescent="0.75">
      <c r="B34" s="11"/>
      <c r="C34" s="12"/>
      <c r="D34" s="12"/>
      <c r="E34" s="12"/>
      <c r="F34" s="49"/>
      <c r="G34" s="49"/>
      <c r="H34" s="43"/>
      <c r="K34" s="43"/>
      <c r="L34" s="43"/>
      <c r="M34" s="51"/>
      <c r="N34" s="51"/>
      <c r="P34" s="11">
        <v>21</v>
      </c>
      <c r="Q34" s="11">
        <f t="shared" si="13"/>
        <v>3</v>
      </c>
      <c r="R34" s="11">
        <f t="shared" si="14"/>
        <v>3</v>
      </c>
      <c r="S34" s="12" cm="1">
        <f t="array" ref="S34">INDEX('Subject-ConceptMap-2'!$I$15:$N$121,Q34+1,R34)</f>
        <v>0</v>
      </c>
    </row>
    <row r="35" spans="1:19" x14ac:dyDescent="0.75">
      <c r="B35" s="11"/>
      <c r="C35" s="12"/>
      <c r="D35" s="12"/>
      <c r="E35" s="12"/>
      <c r="F35" s="49"/>
      <c r="G35" s="49"/>
      <c r="H35" s="43"/>
      <c r="K35" s="43"/>
      <c r="L35" s="43"/>
      <c r="M35" s="51"/>
      <c r="N35" s="51"/>
      <c r="P35" s="11">
        <v>22</v>
      </c>
      <c r="Q35" s="11">
        <f t="shared" si="13"/>
        <v>3</v>
      </c>
      <c r="R35" s="11">
        <f t="shared" si="14"/>
        <v>4</v>
      </c>
      <c r="S35" s="12" cm="1">
        <f t="array" ref="S35">INDEX('Subject-ConceptMap-2'!$I$15:$N$121,Q35+1,R35)</f>
        <v>0</v>
      </c>
    </row>
    <row r="36" spans="1:19" x14ac:dyDescent="0.75">
      <c r="B36" s="11"/>
      <c r="C36" s="12"/>
      <c r="D36" s="12"/>
      <c r="E36" s="12"/>
      <c r="F36" s="49"/>
      <c r="G36" s="49"/>
      <c r="H36" s="43"/>
      <c r="K36" s="43"/>
      <c r="L36" s="43"/>
      <c r="M36" s="51"/>
      <c r="N36" s="51"/>
      <c r="P36" s="11">
        <v>23</v>
      </c>
      <c r="Q36" s="11">
        <f t="shared" si="13"/>
        <v>3</v>
      </c>
      <c r="R36" s="11">
        <f t="shared" si="14"/>
        <v>5</v>
      </c>
      <c r="S36" s="12" cm="1">
        <f t="array" ref="S36">INDEX('Subject-ConceptMap-2'!$I$15:$N$121,Q36+1,R36)</f>
        <v>0</v>
      </c>
    </row>
    <row r="37" spans="1:19" s="2" customFormat="1" x14ac:dyDescent="0.75">
      <c r="A37"/>
      <c r="B37" s="11"/>
      <c r="C37" s="12"/>
      <c r="D37" s="12"/>
      <c r="E37" s="12"/>
      <c r="F37" s="49"/>
      <c r="G37" s="43"/>
      <c r="H37" s="43"/>
      <c r="J37"/>
      <c r="K37" s="43"/>
      <c r="L37" s="43"/>
      <c r="M37" s="51"/>
      <c r="N37" s="51"/>
      <c r="P37" s="11">
        <v>24</v>
      </c>
      <c r="Q37" s="11">
        <f t="shared" si="13"/>
        <v>3</v>
      </c>
      <c r="R37" s="11">
        <f t="shared" si="14"/>
        <v>6</v>
      </c>
      <c r="S37" s="12" cm="1">
        <f t="array" ref="S37">INDEX('Subject-ConceptMap-2'!$I$15:$N$121,Q37+1,R37)</f>
        <v>0</v>
      </c>
    </row>
    <row r="38" spans="1:19" s="2" customFormat="1" x14ac:dyDescent="0.75">
      <c r="A38"/>
      <c r="B38" s="11"/>
      <c r="C38" s="12"/>
      <c r="D38" s="12"/>
      <c r="F38" s="49"/>
      <c r="G38" s="43"/>
      <c r="H38" s="43"/>
      <c r="J38"/>
      <c r="K38" s="43"/>
      <c r="L38" s="43"/>
      <c r="M38" s="51"/>
      <c r="N38" s="51"/>
      <c r="P38" s="11">
        <v>25</v>
      </c>
      <c r="Q38" s="11">
        <f t="shared" si="13"/>
        <v>4</v>
      </c>
      <c r="R38" s="11">
        <f t="shared" si="14"/>
        <v>1</v>
      </c>
      <c r="S38" s="12" cm="1">
        <f t="array" ref="S38">INDEX('Subject-ConceptMap-2'!$I$15:$N$121,Q38+1,R38)</f>
        <v>0</v>
      </c>
    </row>
    <row r="39" spans="1:19" s="2" customFormat="1" x14ac:dyDescent="0.75">
      <c r="A39"/>
      <c r="B39" s="11"/>
      <c r="C39" s="12"/>
      <c r="D39" s="12"/>
      <c r="F39" s="49"/>
      <c r="G39" s="43"/>
      <c r="H39" s="43"/>
      <c r="J39"/>
      <c r="K39" s="43"/>
      <c r="L39" s="43"/>
      <c r="M39" s="51"/>
      <c r="N39" s="51"/>
      <c r="P39" s="11">
        <v>26</v>
      </c>
      <c r="Q39" s="11">
        <f t="shared" si="13"/>
        <v>4</v>
      </c>
      <c r="R39" s="11">
        <f t="shared" si="14"/>
        <v>2</v>
      </c>
      <c r="S39" s="12" cm="1">
        <f t="array" ref="S39">INDEX('Subject-ConceptMap-2'!$I$15:$N$121,Q39+1,R39)</f>
        <v>0</v>
      </c>
    </row>
    <row r="40" spans="1:19" s="2" customFormat="1" x14ac:dyDescent="0.75">
      <c r="A40"/>
      <c r="B40" s="11"/>
      <c r="C40" s="12"/>
      <c r="D40" s="12"/>
      <c r="F40" s="49"/>
      <c r="G40" s="43"/>
      <c r="H40" s="43"/>
      <c r="J40" s="43"/>
      <c r="K40" s="43"/>
      <c r="L40" s="43"/>
      <c r="M40" s="51"/>
      <c r="N40" s="51"/>
      <c r="P40" s="11">
        <v>27</v>
      </c>
      <c r="Q40" s="11">
        <f t="shared" si="13"/>
        <v>4</v>
      </c>
      <c r="R40" s="11">
        <f t="shared" si="14"/>
        <v>3</v>
      </c>
      <c r="S40" s="12" cm="1">
        <f t="array" ref="S40">INDEX('Subject-ConceptMap-2'!$I$15:$N$121,Q40+1,R40)</f>
        <v>0</v>
      </c>
    </row>
    <row r="41" spans="1:19" s="2" customFormat="1" x14ac:dyDescent="0.75">
      <c r="A41"/>
      <c r="B41" s="11"/>
      <c r="C41" s="12"/>
      <c r="F41" s="49"/>
      <c r="G41" s="43"/>
      <c r="H41" s="43"/>
      <c r="J41" s="43"/>
      <c r="K41" s="43"/>
      <c r="L41" s="43"/>
      <c r="M41" s="51"/>
      <c r="N41" s="51"/>
      <c r="P41" s="11">
        <v>28</v>
      </c>
      <c r="Q41" s="11">
        <f t="shared" si="13"/>
        <v>4</v>
      </c>
      <c r="R41" s="11">
        <f t="shared" si="14"/>
        <v>4</v>
      </c>
      <c r="S41" s="12" cm="1">
        <f t="array" ref="S41">INDEX('Subject-ConceptMap-2'!$I$15:$N$121,Q41+1,R41)</f>
        <v>0</v>
      </c>
    </row>
    <row r="42" spans="1:19" x14ac:dyDescent="0.75">
      <c r="B42" s="11"/>
      <c r="C42" s="12"/>
      <c r="F42" s="49"/>
      <c r="P42" s="11">
        <v>29</v>
      </c>
      <c r="Q42" s="11">
        <f t="shared" si="13"/>
        <v>4</v>
      </c>
      <c r="R42" s="11">
        <f t="shared" si="14"/>
        <v>5</v>
      </c>
      <c r="S42" s="12" cm="1">
        <f t="array" ref="S42">INDEX('Subject-ConceptMap-2'!$I$15:$N$121,Q42+1,R42)</f>
        <v>0</v>
      </c>
    </row>
    <row r="43" spans="1:19" x14ac:dyDescent="0.75">
      <c r="B43" s="11"/>
      <c r="C43" s="12"/>
      <c r="F43" s="49"/>
      <c r="P43" s="11">
        <v>30</v>
      </c>
      <c r="Q43" s="11">
        <f t="shared" si="13"/>
        <v>4</v>
      </c>
      <c r="R43" s="11">
        <f t="shared" si="14"/>
        <v>6</v>
      </c>
      <c r="S43" s="12" cm="1">
        <f t="array" ref="S43">INDEX('Subject-ConceptMap-2'!$I$15:$N$121,Q43+1,R43)</f>
        <v>0</v>
      </c>
    </row>
    <row r="44" spans="1:19" x14ac:dyDescent="0.75">
      <c r="B44" s="11"/>
      <c r="C44" s="12"/>
      <c r="P44" s="11">
        <v>31</v>
      </c>
      <c r="Q44" s="11">
        <f t="shared" si="13"/>
        <v>5</v>
      </c>
      <c r="R44" s="11">
        <f t="shared" si="14"/>
        <v>1</v>
      </c>
      <c r="S44" s="12" cm="1">
        <f t="array" ref="S44">INDEX('Subject-ConceptMap-2'!$I$15:$N$121,Q44+1,R44)</f>
        <v>0</v>
      </c>
    </row>
    <row r="45" spans="1:19" x14ac:dyDescent="0.75">
      <c r="B45" s="11"/>
      <c r="C45" s="12"/>
      <c r="P45" s="11">
        <v>32</v>
      </c>
      <c r="Q45" s="11">
        <f t="shared" si="13"/>
        <v>5</v>
      </c>
      <c r="R45" s="11">
        <f t="shared" si="14"/>
        <v>2</v>
      </c>
      <c r="S45" s="12" cm="1">
        <f t="array" ref="S45">INDEX('Subject-ConceptMap-2'!$I$15:$N$121,Q45+1,R45)</f>
        <v>0</v>
      </c>
    </row>
    <row r="46" spans="1:19" x14ac:dyDescent="0.75">
      <c r="P46" s="11">
        <v>33</v>
      </c>
      <c r="Q46" s="11">
        <f t="shared" si="13"/>
        <v>5</v>
      </c>
      <c r="R46" s="11">
        <f t="shared" si="14"/>
        <v>3</v>
      </c>
      <c r="S46" s="12" cm="1">
        <f t="array" ref="S46">INDEX('Subject-ConceptMap-2'!$I$15:$N$121,Q46+1,R46)</f>
        <v>0</v>
      </c>
    </row>
    <row r="47" spans="1:19" x14ac:dyDescent="0.75">
      <c r="P47" s="11">
        <v>34</v>
      </c>
      <c r="Q47" s="11">
        <f t="shared" si="13"/>
        <v>5</v>
      </c>
      <c r="R47" s="11">
        <f t="shared" si="14"/>
        <v>4</v>
      </c>
      <c r="S47" s="12" cm="1">
        <f t="array" ref="S47">INDEX('Subject-ConceptMap-2'!$I$15:$N$121,Q47+1,R47)</f>
        <v>0</v>
      </c>
    </row>
    <row r="48" spans="1:19" x14ac:dyDescent="0.75">
      <c r="P48" s="11">
        <v>35</v>
      </c>
      <c r="Q48" s="11">
        <f t="shared" si="13"/>
        <v>5</v>
      </c>
      <c r="R48" s="11">
        <f t="shared" si="14"/>
        <v>5</v>
      </c>
      <c r="S48" s="12" cm="1">
        <f t="array" ref="S48">INDEX('Subject-ConceptMap-2'!$I$15:$N$121,Q48+1,R48)</f>
        <v>0</v>
      </c>
    </row>
    <row r="49" spans="16:19" x14ac:dyDescent="0.75">
      <c r="P49" s="11">
        <v>36</v>
      </c>
      <c r="Q49" s="11">
        <f t="shared" si="13"/>
        <v>5</v>
      </c>
      <c r="R49" s="11">
        <f t="shared" si="14"/>
        <v>6</v>
      </c>
      <c r="S49" s="12" cm="1">
        <f t="array" ref="S49">INDEX('Subject-ConceptMap-2'!$I$15:$N$121,Q49+1,R49)</f>
        <v>0</v>
      </c>
    </row>
    <row r="50" spans="16:19" x14ac:dyDescent="0.75">
      <c r="P50" s="11">
        <v>37</v>
      </c>
      <c r="Q50" s="11">
        <f t="shared" si="13"/>
        <v>6</v>
      </c>
      <c r="R50" s="11">
        <f t="shared" si="14"/>
        <v>1</v>
      </c>
      <c r="S50" s="12" cm="1">
        <f t="array" ref="S50">INDEX('Subject-ConceptMap-2'!$I$15:$N$121,Q50+1,R50)</f>
        <v>0</v>
      </c>
    </row>
    <row r="51" spans="16:19" x14ac:dyDescent="0.75">
      <c r="P51" s="11">
        <v>38</v>
      </c>
      <c r="Q51" s="11">
        <f t="shared" si="13"/>
        <v>6</v>
      </c>
      <c r="R51" s="11">
        <f t="shared" si="14"/>
        <v>2</v>
      </c>
      <c r="S51" s="12" cm="1">
        <f t="array" ref="S51">INDEX('Subject-ConceptMap-2'!$I$15:$N$121,Q51+1,R51)</f>
        <v>0</v>
      </c>
    </row>
    <row r="52" spans="16:19" x14ac:dyDescent="0.75">
      <c r="P52" s="11">
        <v>39</v>
      </c>
      <c r="Q52" s="11">
        <f t="shared" si="13"/>
        <v>6</v>
      </c>
      <c r="R52" s="11">
        <f t="shared" si="14"/>
        <v>3</v>
      </c>
      <c r="S52" s="12" cm="1">
        <f t="array" ref="S52">INDEX('Subject-ConceptMap-2'!$I$15:$N$121,Q52+1,R52)</f>
        <v>0</v>
      </c>
    </row>
    <row r="53" spans="16:19" x14ac:dyDescent="0.75">
      <c r="P53" s="11">
        <v>40</v>
      </c>
      <c r="Q53" s="11">
        <f t="shared" si="13"/>
        <v>6</v>
      </c>
      <c r="R53" s="11">
        <f t="shared" si="14"/>
        <v>4</v>
      </c>
      <c r="S53" s="12" cm="1">
        <f t="array" ref="S53">INDEX('Subject-ConceptMap-2'!$I$15:$N$121,Q53+1,R53)</f>
        <v>0</v>
      </c>
    </row>
    <row r="54" spans="16:19" x14ac:dyDescent="0.75">
      <c r="P54" s="11">
        <v>41</v>
      </c>
      <c r="Q54" s="11">
        <f t="shared" si="13"/>
        <v>6</v>
      </c>
      <c r="R54" s="11">
        <f t="shared" si="14"/>
        <v>5</v>
      </c>
      <c r="S54" s="12" cm="1">
        <f t="array" ref="S54">INDEX('Subject-ConceptMap-2'!$I$15:$N$121,Q54+1,R54)</f>
        <v>0</v>
      </c>
    </row>
    <row r="55" spans="16:19" x14ac:dyDescent="0.75">
      <c r="P55" s="11">
        <v>42</v>
      </c>
      <c r="Q55" s="11">
        <f t="shared" si="13"/>
        <v>6</v>
      </c>
      <c r="R55" s="11">
        <f t="shared" si="14"/>
        <v>6</v>
      </c>
      <c r="S55" s="12" cm="1">
        <f t="array" ref="S55">INDEX('Subject-ConceptMap-2'!$I$15:$N$121,Q55+1,R55)</f>
        <v>0</v>
      </c>
    </row>
    <row r="56" spans="16:19" x14ac:dyDescent="0.75">
      <c r="P56" s="11">
        <v>43</v>
      </c>
      <c r="Q56" s="11">
        <f t="shared" si="13"/>
        <v>7</v>
      </c>
      <c r="R56" s="11">
        <f t="shared" si="14"/>
        <v>1</v>
      </c>
      <c r="S56" s="12" cm="1">
        <f t="array" ref="S56">INDEX('Subject-ConceptMap-2'!$I$15:$N$121,Q56+1,R56)</f>
        <v>0</v>
      </c>
    </row>
    <row r="57" spans="16:19" x14ac:dyDescent="0.75">
      <c r="P57" s="11">
        <v>44</v>
      </c>
      <c r="Q57" s="11">
        <f t="shared" si="13"/>
        <v>7</v>
      </c>
      <c r="R57" s="11">
        <f t="shared" si="14"/>
        <v>2</v>
      </c>
      <c r="S57" s="12" cm="1">
        <f t="array" ref="S57">INDEX('Subject-ConceptMap-2'!$I$15:$N$121,Q57+1,R57)</f>
        <v>0</v>
      </c>
    </row>
    <row r="58" spans="16:19" x14ac:dyDescent="0.75">
      <c r="P58" s="11">
        <v>45</v>
      </c>
      <c r="Q58" s="11">
        <f t="shared" si="13"/>
        <v>7</v>
      </c>
      <c r="R58" s="11">
        <f t="shared" si="14"/>
        <v>3</v>
      </c>
      <c r="S58" s="12" cm="1">
        <f t="array" ref="S58">INDEX('Subject-ConceptMap-2'!$I$15:$N$121,Q58+1,R58)</f>
        <v>0</v>
      </c>
    </row>
    <row r="59" spans="16:19" x14ac:dyDescent="0.75">
      <c r="P59" s="11">
        <v>46</v>
      </c>
      <c r="Q59" s="11">
        <f t="shared" si="13"/>
        <v>7</v>
      </c>
      <c r="R59" s="11">
        <f t="shared" si="14"/>
        <v>4</v>
      </c>
      <c r="S59" s="12" cm="1">
        <f t="array" ref="S59">INDEX('Subject-ConceptMap-2'!$I$15:$N$121,Q59+1,R59)</f>
        <v>0</v>
      </c>
    </row>
    <row r="60" spans="16:19" x14ac:dyDescent="0.75">
      <c r="P60" s="11">
        <v>47</v>
      </c>
      <c r="Q60" s="11">
        <f t="shared" si="13"/>
        <v>7</v>
      </c>
      <c r="R60" s="11">
        <f t="shared" si="14"/>
        <v>5</v>
      </c>
      <c r="S60" s="12" cm="1">
        <f t="array" ref="S60">INDEX('Subject-ConceptMap-2'!$I$15:$N$121,Q60+1,R60)</f>
        <v>0</v>
      </c>
    </row>
    <row r="61" spans="16:19" x14ac:dyDescent="0.75">
      <c r="P61" s="11">
        <v>48</v>
      </c>
      <c r="Q61" s="11">
        <f t="shared" si="13"/>
        <v>7</v>
      </c>
      <c r="R61" s="11">
        <f t="shared" si="14"/>
        <v>6</v>
      </c>
      <c r="S61" s="12" cm="1">
        <f t="array" ref="S61">INDEX('Subject-ConceptMap-2'!$I$15:$N$121,Q61+1,R61)</f>
        <v>0</v>
      </c>
    </row>
    <row r="62" spans="16:19" x14ac:dyDescent="0.75">
      <c r="P62" s="11">
        <v>49</v>
      </c>
      <c r="Q62" s="11">
        <f t="shared" si="13"/>
        <v>8</v>
      </c>
      <c r="R62" s="11">
        <f t="shared" si="14"/>
        <v>1</v>
      </c>
      <c r="S62" s="12" cm="1">
        <f t="array" ref="S62">INDEX('Subject-ConceptMap-2'!$I$15:$N$121,Q62+1,R62)</f>
        <v>0</v>
      </c>
    </row>
    <row r="63" spans="16:19" x14ac:dyDescent="0.75">
      <c r="P63" s="11">
        <v>50</v>
      </c>
      <c r="Q63" s="11">
        <f t="shared" si="13"/>
        <v>8</v>
      </c>
      <c r="R63" s="11">
        <f t="shared" si="14"/>
        <v>2</v>
      </c>
      <c r="S63" s="12" cm="1">
        <f t="array" ref="S63">INDEX('Subject-ConceptMap-2'!$I$15:$N$121,Q63+1,R63)</f>
        <v>0</v>
      </c>
    </row>
    <row r="64" spans="16:19" x14ac:dyDescent="0.75">
      <c r="P64" s="11">
        <v>51</v>
      </c>
      <c r="Q64" s="11">
        <f t="shared" si="13"/>
        <v>8</v>
      </c>
      <c r="R64" s="11">
        <f t="shared" si="14"/>
        <v>3</v>
      </c>
      <c r="S64" s="12" cm="1">
        <f t="array" ref="S64">INDEX('Subject-ConceptMap-2'!$I$15:$N$121,Q64+1,R64)</f>
        <v>0</v>
      </c>
    </row>
    <row r="65" spans="16:19" x14ac:dyDescent="0.75">
      <c r="P65" s="11">
        <v>52</v>
      </c>
      <c r="Q65" s="11">
        <f t="shared" si="13"/>
        <v>8</v>
      </c>
      <c r="R65" s="11">
        <f t="shared" si="14"/>
        <v>4</v>
      </c>
      <c r="S65" s="12" cm="1">
        <f t="array" ref="S65">INDEX('Subject-ConceptMap-2'!$I$15:$N$121,Q65+1,R65)</f>
        <v>0</v>
      </c>
    </row>
    <row r="66" spans="16:19" x14ac:dyDescent="0.75">
      <c r="P66" s="11">
        <v>53</v>
      </c>
      <c r="Q66" s="11">
        <f t="shared" si="13"/>
        <v>8</v>
      </c>
      <c r="R66" s="11">
        <f t="shared" si="14"/>
        <v>5</v>
      </c>
      <c r="S66" s="12" cm="1">
        <f t="array" ref="S66">INDEX('Subject-ConceptMap-2'!$I$15:$N$121,Q66+1,R66)</f>
        <v>0</v>
      </c>
    </row>
    <row r="67" spans="16:19" x14ac:dyDescent="0.75">
      <c r="P67" s="11">
        <v>54</v>
      </c>
      <c r="Q67" s="11">
        <f t="shared" si="13"/>
        <v>8</v>
      </c>
      <c r="R67" s="11">
        <f t="shared" si="14"/>
        <v>6</v>
      </c>
      <c r="S67" s="12" cm="1">
        <f t="array" ref="S67">INDEX('Subject-ConceptMap-2'!$I$15:$N$121,Q67+1,R67)</f>
        <v>0</v>
      </c>
    </row>
    <row r="68" spans="16:19" x14ac:dyDescent="0.75">
      <c r="P68" s="11">
        <v>55</v>
      </c>
      <c r="Q68" s="11">
        <f t="shared" si="13"/>
        <v>9</v>
      </c>
      <c r="R68" s="11">
        <f t="shared" si="14"/>
        <v>1</v>
      </c>
      <c r="S68" s="12" cm="1">
        <f t="array" ref="S68">INDEX('Subject-ConceptMap-2'!$I$15:$N$121,Q68+1,R68)</f>
        <v>0</v>
      </c>
    </row>
    <row r="69" spans="16:19" x14ac:dyDescent="0.75">
      <c r="P69" s="11">
        <v>56</v>
      </c>
      <c r="Q69" s="11">
        <f t="shared" si="13"/>
        <v>9</v>
      </c>
      <c r="R69" s="11">
        <f t="shared" si="14"/>
        <v>2</v>
      </c>
      <c r="S69" s="12" cm="1">
        <f t="array" ref="S69">INDEX('Subject-ConceptMap-2'!$I$15:$N$121,Q69+1,R69)</f>
        <v>0</v>
      </c>
    </row>
    <row r="70" spans="16:19" x14ac:dyDescent="0.75">
      <c r="P70" s="11">
        <v>57</v>
      </c>
      <c r="Q70" s="11">
        <f t="shared" si="13"/>
        <v>9</v>
      </c>
      <c r="R70" s="11">
        <f t="shared" si="14"/>
        <v>3</v>
      </c>
      <c r="S70" s="12" cm="1">
        <f t="array" ref="S70">INDEX('Subject-ConceptMap-2'!$I$15:$N$121,Q70+1,R70)</f>
        <v>0</v>
      </c>
    </row>
    <row r="71" spans="16:19" x14ac:dyDescent="0.75">
      <c r="P71" s="11">
        <v>58</v>
      </c>
      <c r="Q71" s="11">
        <f t="shared" si="13"/>
        <v>9</v>
      </c>
      <c r="R71" s="11">
        <f t="shared" si="14"/>
        <v>4</v>
      </c>
      <c r="S71" s="12" cm="1">
        <f t="array" ref="S71">INDEX('Subject-ConceptMap-2'!$I$15:$N$121,Q71+1,R71)</f>
        <v>0</v>
      </c>
    </row>
    <row r="72" spans="16:19" x14ac:dyDescent="0.75">
      <c r="P72" s="11">
        <v>59</v>
      </c>
      <c r="Q72" s="11">
        <f t="shared" si="13"/>
        <v>9</v>
      </c>
      <c r="R72" s="11">
        <f t="shared" si="14"/>
        <v>5</v>
      </c>
      <c r="S72" s="12" cm="1">
        <f t="array" ref="S72">INDEX('Subject-ConceptMap-2'!$I$15:$N$121,Q72+1,R72)</f>
        <v>0</v>
      </c>
    </row>
    <row r="73" spans="16:19" x14ac:dyDescent="0.75">
      <c r="P73" s="11">
        <v>60</v>
      </c>
      <c r="Q73" s="11">
        <f t="shared" si="13"/>
        <v>9</v>
      </c>
      <c r="R73" s="11">
        <f t="shared" si="14"/>
        <v>6</v>
      </c>
      <c r="S73" s="12" cm="1">
        <f t="array" ref="S73">INDEX('Subject-ConceptMap-2'!$I$15:$N$121,Q73+1,R73)</f>
        <v>0</v>
      </c>
    </row>
    <row r="74" spans="16:19" x14ac:dyDescent="0.75">
      <c r="P74" s="11">
        <v>61</v>
      </c>
      <c r="Q74" s="11">
        <f t="shared" si="13"/>
        <v>10</v>
      </c>
      <c r="R74" s="11">
        <f t="shared" si="14"/>
        <v>1</v>
      </c>
      <c r="S74" s="12" cm="1">
        <f t="array" ref="S74">INDEX('Subject-ConceptMap-2'!$I$15:$N$121,Q74+1,R74)</f>
        <v>0</v>
      </c>
    </row>
    <row r="75" spans="16:19" x14ac:dyDescent="0.75">
      <c r="P75" s="11">
        <v>62</v>
      </c>
      <c r="Q75" s="11">
        <f t="shared" si="13"/>
        <v>10</v>
      </c>
      <c r="R75" s="11">
        <f t="shared" si="14"/>
        <v>2</v>
      </c>
      <c r="S75" s="12" cm="1">
        <f t="array" ref="S75">INDEX('Subject-ConceptMap-2'!$I$15:$N$121,Q75+1,R75)</f>
        <v>0</v>
      </c>
    </row>
    <row r="76" spans="16:19" x14ac:dyDescent="0.75">
      <c r="P76" s="11">
        <v>63</v>
      </c>
      <c r="Q76" s="11">
        <f t="shared" si="13"/>
        <v>10</v>
      </c>
      <c r="R76" s="11">
        <f t="shared" si="14"/>
        <v>3</v>
      </c>
      <c r="S76" s="12" cm="1">
        <f t="array" ref="S76">INDEX('Subject-ConceptMap-2'!$I$15:$N$121,Q76+1,R76)</f>
        <v>0</v>
      </c>
    </row>
    <row r="77" spans="16:19" x14ac:dyDescent="0.75">
      <c r="P77" s="11">
        <v>64</v>
      </c>
      <c r="Q77" s="11">
        <f t="shared" si="13"/>
        <v>10</v>
      </c>
      <c r="R77" s="11">
        <f t="shared" si="14"/>
        <v>4</v>
      </c>
      <c r="S77" s="12" cm="1">
        <f t="array" ref="S77">INDEX('Subject-ConceptMap-2'!$I$15:$N$121,Q77+1,R77)</f>
        <v>0</v>
      </c>
    </row>
    <row r="78" spans="16:19" x14ac:dyDescent="0.75">
      <c r="P78" s="11">
        <v>65</v>
      </c>
      <c r="Q78" s="11">
        <f t="shared" si="13"/>
        <v>10</v>
      </c>
      <c r="R78" s="11">
        <f t="shared" si="14"/>
        <v>5</v>
      </c>
      <c r="S78" s="12" cm="1">
        <f t="array" ref="S78">INDEX('Subject-ConceptMap-2'!$I$15:$N$121,Q78+1,R78)</f>
        <v>0</v>
      </c>
    </row>
    <row r="79" spans="16:19" x14ac:dyDescent="0.75">
      <c r="P79" s="11">
        <v>66</v>
      </c>
      <c r="Q79" s="11">
        <f t="shared" ref="Q79:Q142" si="15">IF(MOD(P79,$Q$8)=0,P79/$Q$8-1,INT(P79/$Q$8))</f>
        <v>10</v>
      </c>
      <c r="R79" s="11">
        <f t="shared" ref="R79:R142" si="16">IF(MOD(P79,$Q$8)=0,$Q$8,MOD(P79,$Q$8))</f>
        <v>6</v>
      </c>
      <c r="S79" s="12" cm="1">
        <f t="array" ref="S79">INDEX('Subject-ConceptMap-2'!$I$15:$N$121,Q79+1,R79)</f>
        <v>0</v>
      </c>
    </row>
    <row r="80" spans="16:19" x14ac:dyDescent="0.75">
      <c r="P80" s="11">
        <v>67</v>
      </c>
      <c r="Q80" s="11">
        <f t="shared" si="15"/>
        <v>11</v>
      </c>
      <c r="R80" s="11">
        <f t="shared" si="16"/>
        <v>1</v>
      </c>
      <c r="S80" s="12" cm="1">
        <f t="array" ref="S80">INDEX('Subject-ConceptMap-2'!$I$15:$N$121,Q80+1,R80)</f>
        <v>0</v>
      </c>
    </row>
    <row r="81" spans="16:19" x14ac:dyDescent="0.75">
      <c r="P81" s="11">
        <v>68</v>
      </c>
      <c r="Q81" s="11">
        <f t="shared" si="15"/>
        <v>11</v>
      </c>
      <c r="R81" s="11">
        <f t="shared" si="16"/>
        <v>2</v>
      </c>
      <c r="S81" s="12" cm="1">
        <f t="array" ref="S81">INDEX('Subject-ConceptMap-2'!$I$15:$N$121,Q81+1,R81)</f>
        <v>0</v>
      </c>
    </row>
    <row r="82" spans="16:19" x14ac:dyDescent="0.75">
      <c r="P82" s="11">
        <v>69</v>
      </c>
      <c r="Q82" s="11">
        <f t="shared" si="15"/>
        <v>11</v>
      </c>
      <c r="R82" s="11">
        <f t="shared" si="16"/>
        <v>3</v>
      </c>
      <c r="S82" s="12" cm="1">
        <f t="array" ref="S82">INDEX('Subject-ConceptMap-2'!$I$15:$N$121,Q82+1,R82)</f>
        <v>0</v>
      </c>
    </row>
    <row r="83" spans="16:19" x14ac:dyDescent="0.75">
      <c r="P83" s="11">
        <v>70</v>
      </c>
      <c r="Q83" s="11">
        <f t="shared" si="15"/>
        <v>11</v>
      </c>
      <c r="R83" s="11">
        <f t="shared" si="16"/>
        <v>4</v>
      </c>
      <c r="S83" s="12" cm="1">
        <f t="array" ref="S83">INDEX('Subject-ConceptMap-2'!$I$15:$N$121,Q83+1,R83)</f>
        <v>0</v>
      </c>
    </row>
    <row r="84" spans="16:19" x14ac:dyDescent="0.75">
      <c r="P84" s="11">
        <v>71</v>
      </c>
      <c r="Q84" s="11">
        <f t="shared" si="15"/>
        <v>11</v>
      </c>
      <c r="R84" s="11">
        <f t="shared" si="16"/>
        <v>5</v>
      </c>
      <c r="S84" s="12" cm="1">
        <f t="array" ref="S84">INDEX('Subject-ConceptMap-2'!$I$15:$N$121,Q84+1,R84)</f>
        <v>0</v>
      </c>
    </row>
    <row r="85" spans="16:19" x14ac:dyDescent="0.75">
      <c r="P85" s="11">
        <v>72</v>
      </c>
      <c r="Q85" s="11">
        <f t="shared" si="15"/>
        <v>11</v>
      </c>
      <c r="R85" s="11">
        <f t="shared" si="16"/>
        <v>6</v>
      </c>
      <c r="S85" s="12" cm="1">
        <f t="array" ref="S85">INDEX('Subject-ConceptMap-2'!$I$15:$N$121,Q85+1,R85)</f>
        <v>0</v>
      </c>
    </row>
    <row r="86" spans="16:19" x14ac:dyDescent="0.75">
      <c r="P86" s="11">
        <v>73</v>
      </c>
      <c r="Q86" s="11">
        <f t="shared" si="15"/>
        <v>12</v>
      </c>
      <c r="R86" s="11">
        <f t="shared" si="16"/>
        <v>1</v>
      </c>
      <c r="S86" s="12" cm="1">
        <f t="array" ref="S86">INDEX('Subject-ConceptMap-2'!$I$15:$N$121,Q86+1,R86)</f>
        <v>0</v>
      </c>
    </row>
    <row r="87" spans="16:19" x14ac:dyDescent="0.75">
      <c r="P87" s="11">
        <v>74</v>
      </c>
      <c r="Q87" s="11">
        <f t="shared" si="15"/>
        <v>12</v>
      </c>
      <c r="R87" s="11">
        <f t="shared" si="16"/>
        <v>2</v>
      </c>
      <c r="S87" s="12" cm="1">
        <f t="array" ref="S87">INDEX('Subject-ConceptMap-2'!$I$15:$N$121,Q87+1,R87)</f>
        <v>0</v>
      </c>
    </row>
    <row r="88" spans="16:19" x14ac:dyDescent="0.75">
      <c r="P88" s="11">
        <v>75</v>
      </c>
      <c r="Q88" s="11">
        <f t="shared" si="15"/>
        <v>12</v>
      </c>
      <c r="R88" s="11">
        <f t="shared" si="16"/>
        <v>3</v>
      </c>
      <c r="S88" s="12" cm="1">
        <f t="array" ref="S88">INDEX('Subject-ConceptMap-2'!$I$15:$N$121,Q88+1,R88)</f>
        <v>0</v>
      </c>
    </row>
    <row r="89" spans="16:19" x14ac:dyDescent="0.75">
      <c r="P89" s="11">
        <v>76</v>
      </c>
      <c r="Q89" s="11">
        <f t="shared" si="15"/>
        <v>12</v>
      </c>
      <c r="R89" s="11">
        <f t="shared" si="16"/>
        <v>4</v>
      </c>
      <c r="S89" s="12" cm="1">
        <f t="array" ref="S89">INDEX('Subject-ConceptMap-2'!$I$15:$N$121,Q89+1,R89)</f>
        <v>0</v>
      </c>
    </row>
    <row r="90" spans="16:19" x14ac:dyDescent="0.75">
      <c r="P90" s="11">
        <v>77</v>
      </c>
      <c r="Q90" s="11">
        <f t="shared" si="15"/>
        <v>12</v>
      </c>
      <c r="R90" s="11">
        <f t="shared" si="16"/>
        <v>5</v>
      </c>
      <c r="S90" s="12" cm="1">
        <f t="array" ref="S90">INDEX('Subject-ConceptMap-2'!$I$15:$N$121,Q90+1,R90)</f>
        <v>0</v>
      </c>
    </row>
    <row r="91" spans="16:19" x14ac:dyDescent="0.75">
      <c r="P91" s="11">
        <v>78</v>
      </c>
      <c r="Q91" s="11">
        <f t="shared" si="15"/>
        <v>12</v>
      </c>
      <c r="R91" s="11">
        <f t="shared" si="16"/>
        <v>6</v>
      </c>
      <c r="S91" s="12" cm="1">
        <f t="array" ref="S91">INDEX('Subject-ConceptMap-2'!$I$15:$N$121,Q91+1,R91)</f>
        <v>0</v>
      </c>
    </row>
    <row r="92" spans="16:19" x14ac:dyDescent="0.75">
      <c r="P92" s="11">
        <v>79</v>
      </c>
      <c r="Q92" s="11">
        <f t="shared" si="15"/>
        <v>13</v>
      </c>
      <c r="R92" s="11">
        <f t="shared" si="16"/>
        <v>1</v>
      </c>
      <c r="S92" s="12" cm="1">
        <f t="array" ref="S92">INDEX('Subject-ConceptMap-2'!$I$15:$N$121,Q92+1,R92)</f>
        <v>0</v>
      </c>
    </row>
    <row r="93" spans="16:19" x14ac:dyDescent="0.75">
      <c r="P93" s="11">
        <v>80</v>
      </c>
      <c r="Q93" s="11">
        <f t="shared" si="15"/>
        <v>13</v>
      </c>
      <c r="R93" s="11">
        <f t="shared" si="16"/>
        <v>2</v>
      </c>
      <c r="S93" s="12" cm="1">
        <f t="array" ref="S93">INDEX('Subject-ConceptMap-2'!$I$15:$N$121,Q93+1,R93)</f>
        <v>0</v>
      </c>
    </row>
    <row r="94" spans="16:19" x14ac:dyDescent="0.75">
      <c r="P94" s="11">
        <v>81</v>
      </c>
      <c r="Q94" s="11">
        <f t="shared" si="15"/>
        <v>13</v>
      </c>
      <c r="R94" s="11">
        <f t="shared" si="16"/>
        <v>3</v>
      </c>
      <c r="S94" s="12" cm="1">
        <f t="array" ref="S94">INDEX('Subject-ConceptMap-2'!$I$15:$N$121,Q94+1,R94)</f>
        <v>0</v>
      </c>
    </row>
    <row r="95" spans="16:19" x14ac:dyDescent="0.75">
      <c r="P95" s="11">
        <v>82</v>
      </c>
      <c r="Q95" s="11">
        <f t="shared" si="15"/>
        <v>13</v>
      </c>
      <c r="R95" s="11">
        <f t="shared" si="16"/>
        <v>4</v>
      </c>
      <c r="S95" s="12" cm="1">
        <f t="array" ref="S95">INDEX('Subject-ConceptMap-2'!$I$15:$N$121,Q95+1,R95)</f>
        <v>0</v>
      </c>
    </row>
    <row r="96" spans="16:19" x14ac:dyDescent="0.75">
      <c r="P96" s="11">
        <v>83</v>
      </c>
      <c r="Q96" s="11">
        <f t="shared" si="15"/>
        <v>13</v>
      </c>
      <c r="R96" s="11">
        <f t="shared" si="16"/>
        <v>5</v>
      </c>
      <c r="S96" s="12" cm="1">
        <f t="array" ref="S96">INDEX('Subject-ConceptMap-2'!$I$15:$N$121,Q96+1,R96)</f>
        <v>0</v>
      </c>
    </row>
    <row r="97" spans="16:19" x14ac:dyDescent="0.75">
      <c r="P97" s="11">
        <v>84</v>
      </c>
      <c r="Q97" s="11">
        <f t="shared" si="15"/>
        <v>13</v>
      </c>
      <c r="R97" s="11">
        <f t="shared" si="16"/>
        <v>6</v>
      </c>
      <c r="S97" s="12" cm="1">
        <f t="array" ref="S97">INDEX('Subject-ConceptMap-2'!$I$15:$N$121,Q97+1,R97)</f>
        <v>0</v>
      </c>
    </row>
    <row r="98" spans="16:19" x14ac:dyDescent="0.75">
      <c r="P98" s="11">
        <v>85</v>
      </c>
      <c r="Q98" s="11">
        <f t="shared" si="15"/>
        <v>14</v>
      </c>
      <c r="R98" s="11">
        <f t="shared" si="16"/>
        <v>1</v>
      </c>
      <c r="S98" s="12" cm="1">
        <f t="array" ref="S98">INDEX('Subject-ConceptMap-2'!$I$15:$N$121,Q98+1,R98)</f>
        <v>0</v>
      </c>
    </row>
    <row r="99" spans="16:19" x14ac:dyDescent="0.75">
      <c r="P99" s="11">
        <v>86</v>
      </c>
      <c r="Q99" s="11">
        <f t="shared" si="15"/>
        <v>14</v>
      </c>
      <c r="R99" s="11">
        <f t="shared" si="16"/>
        <v>2</v>
      </c>
      <c r="S99" s="12" cm="1">
        <f t="array" ref="S99">INDEX('Subject-ConceptMap-2'!$I$15:$N$121,Q99+1,R99)</f>
        <v>0</v>
      </c>
    </row>
    <row r="100" spans="16:19" x14ac:dyDescent="0.75">
      <c r="P100" s="11">
        <v>87</v>
      </c>
      <c r="Q100" s="11">
        <f t="shared" si="15"/>
        <v>14</v>
      </c>
      <c r="R100" s="11">
        <f t="shared" si="16"/>
        <v>3</v>
      </c>
      <c r="S100" s="12" cm="1">
        <f t="array" ref="S100">INDEX('Subject-ConceptMap-2'!$I$15:$N$121,Q100+1,R100)</f>
        <v>0</v>
      </c>
    </row>
    <row r="101" spans="16:19" x14ac:dyDescent="0.75">
      <c r="P101" s="11">
        <v>88</v>
      </c>
      <c r="Q101" s="11">
        <f t="shared" si="15"/>
        <v>14</v>
      </c>
      <c r="R101" s="11">
        <f t="shared" si="16"/>
        <v>4</v>
      </c>
      <c r="S101" s="12" cm="1">
        <f t="array" ref="S101">INDEX('Subject-ConceptMap-2'!$I$15:$N$121,Q101+1,R101)</f>
        <v>0</v>
      </c>
    </row>
    <row r="102" spans="16:19" x14ac:dyDescent="0.75">
      <c r="P102" s="11">
        <v>89</v>
      </c>
      <c r="Q102" s="11">
        <f t="shared" si="15"/>
        <v>14</v>
      </c>
      <c r="R102" s="11">
        <f t="shared" si="16"/>
        <v>5</v>
      </c>
      <c r="S102" s="12" cm="1">
        <f t="array" ref="S102">INDEX('Subject-ConceptMap-2'!$I$15:$N$121,Q102+1,R102)</f>
        <v>0</v>
      </c>
    </row>
    <row r="103" spans="16:19" x14ac:dyDescent="0.75">
      <c r="P103" s="11">
        <v>90</v>
      </c>
      <c r="Q103" s="11">
        <f t="shared" si="15"/>
        <v>14</v>
      </c>
      <c r="R103" s="11">
        <f t="shared" si="16"/>
        <v>6</v>
      </c>
      <c r="S103" s="12" cm="1">
        <f t="array" ref="S103">INDEX('Subject-ConceptMap-2'!$I$15:$N$121,Q103+1,R103)</f>
        <v>0</v>
      </c>
    </row>
    <row r="104" spans="16:19" x14ac:dyDescent="0.75">
      <c r="P104" s="11">
        <v>91</v>
      </c>
      <c r="Q104" s="11">
        <f t="shared" si="15"/>
        <v>15</v>
      </c>
      <c r="R104" s="11">
        <f t="shared" si="16"/>
        <v>1</v>
      </c>
      <c r="S104" s="12" cm="1">
        <f t="array" ref="S104">INDEX('Subject-ConceptMap-2'!$I$15:$N$121,Q104+1,R104)</f>
        <v>0</v>
      </c>
    </row>
    <row r="105" spans="16:19" x14ac:dyDescent="0.75">
      <c r="P105" s="11">
        <v>92</v>
      </c>
      <c r="Q105" s="11">
        <f t="shared" si="15"/>
        <v>15</v>
      </c>
      <c r="R105" s="11">
        <f t="shared" si="16"/>
        <v>2</v>
      </c>
      <c r="S105" s="12" cm="1">
        <f t="array" ref="S105">INDEX('Subject-ConceptMap-2'!$I$15:$N$121,Q105+1,R105)</f>
        <v>0</v>
      </c>
    </row>
    <row r="106" spans="16:19" x14ac:dyDescent="0.75">
      <c r="P106" s="11">
        <v>93</v>
      </c>
      <c r="Q106" s="11">
        <f t="shared" si="15"/>
        <v>15</v>
      </c>
      <c r="R106" s="11">
        <f t="shared" si="16"/>
        <v>3</v>
      </c>
      <c r="S106" s="12" cm="1">
        <f t="array" ref="S106">INDEX('Subject-ConceptMap-2'!$I$15:$N$121,Q106+1,R106)</f>
        <v>0</v>
      </c>
    </row>
    <row r="107" spans="16:19" x14ac:dyDescent="0.75">
      <c r="P107" s="11">
        <v>94</v>
      </c>
      <c r="Q107" s="11">
        <f t="shared" si="15"/>
        <v>15</v>
      </c>
      <c r="R107" s="11">
        <f t="shared" si="16"/>
        <v>4</v>
      </c>
      <c r="S107" s="12" cm="1">
        <f t="array" ref="S107">INDEX('Subject-ConceptMap-2'!$I$15:$N$121,Q107+1,R107)</f>
        <v>0</v>
      </c>
    </row>
    <row r="108" spans="16:19" x14ac:dyDescent="0.75">
      <c r="P108" s="11">
        <v>95</v>
      </c>
      <c r="Q108" s="11">
        <f t="shared" si="15"/>
        <v>15</v>
      </c>
      <c r="R108" s="11">
        <f t="shared" si="16"/>
        <v>5</v>
      </c>
      <c r="S108" s="12" cm="1">
        <f t="array" ref="S108">INDEX('Subject-ConceptMap-2'!$I$15:$N$121,Q108+1,R108)</f>
        <v>0</v>
      </c>
    </row>
    <row r="109" spans="16:19" x14ac:dyDescent="0.75">
      <c r="P109" s="11">
        <v>96</v>
      </c>
      <c r="Q109" s="11">
        <f t="shared" si="15"/>
        <v>15</v>
      </c>
      <c r="R109" s="11">
        <f t="shared" si="16"/>
        <v>6</v>
      </c>
      <c r="S109" s="12" cm="1">
        <f t="array" ref="S109">INDEX('Subject-ConceptMap-2'!$I$15:$N$121,Q109+1,R109)</f>
        <v>0</v>
      </c>
    </row>
    <row r="110" spans="16:19" x14ac:dyDescent="0.75">
      <c r="P110" s="11">
        <v>97</v>
      </c>
      <c r="Q110" s="11">
        <f t="shared" si="15"/>
        <v>16</v>
      </c>
      <c r="R110" s="11">
        <f t="shared" si="16"/>
        <v>1</v>
      </c>
      <c r="S110" s="12" cm="1">
        <f t="array" ref="S110">INDEX('Subject-ConceptMap-2'!$I$15:$N$121,Q110+1,R110)</f>
        <v>0</v>
      </c>
    </row>
    <row r="111" spans="16:19" x14ac:dyDescent="0.75">
      <c r="P111" s="11">
        <v>98</v>
      </c>
      <c r="Q111" s="11">
        <f t="shared" si="15"/>
        <v>16</v>
      </c>
      <c r="R111" s="11">
        <f t="shared" si="16"/>
        <v>2</v>
      </c>
      <c r="S111" s="12" cm="1">
        <f t="array" ref="S111">INDEX('Subject-ConceptMap-2'!$I$15:$N$121,Q111+1,R111)</f>
        <v>0</v>
      </c>
    </row>
    <row r="112" spans="16:19" x14ac:dyDescent="0.75">
      <c r="P112" s="11">
        <v>99</v>
      </c>
      <c r="Q112" s="11">
        <f t="shared" si="15"/>
        <v>16</v>
      </c>
      <c r="R112" s="11">
        <f t="shared" si="16"/>
        <v>3</v>
      </c>
      <c r="S112" s="12" cm="1">
        <f t="array" ref="S112">INDEX('Subject-ConceptMap-2'!$I$15:$N$121,Q112+1,R112)</f>
        <v>0</v>
      </c>
    </row>
    <row r="113" spans="16:19" x14ac:dyDescent="0.75">
      <c r="P113" s="11">
        <v>100</v>
      </c>
      <c r="Q113" s="11">
        <f t="shared" si="15"/>
        <v>16</v>
      </c>
      <c r="R113" s="11">
        <f t="shared" si="16"/>
        <v>4</v>
      </c>
      <c r="S113" s="12" cm="1">
        <f t="array" ref="S113">INDEX('Subject-ConceptMap-2'!$I$15:$N$121,Q113+1,R113)</f>
        <v>0</v>
      </c>
    </row>
    <row r="114" spans="16:19" x14ac:dyDescent="0.75">
      <c r="P114" s="11">
        <v>101</v>
      </c>
      <c r="Q114" s="11">
        <f t="shared" si="15"/>
        <v>16</v>
      </c>
      <c r="R114" s="11">
        <f t="shared" si="16"/>
        <v>5</v>
      </c>
      <c r="S114" s="12" cm="1">
        <f t="array" ref="S114">INDEX('Subject-ConceptMap-2'!$I$15:$N$121,Q114+1,R114)</f>
        <v>0</v>
      </c>
    </row>
    <row r="115" spans="16:19" x14ac:dyDescent="0.75">
      <c r="P115" s="11">
        <v>102</v>
      </c>
      <c r="Q115" s="11">
        <f t="shared" si="15"/>
        <v>16</v>
      </c>
      <c r="R115" s="11">
        <f t="shared" si="16"/>
        <v>6</v>
      </c>
      <c r="S115" s="12" cm="1">
        <f t="array" ref="S115">INDEX('Subject-ConceptMap-2'!$I$15:$N$121,Q115+1,R115)</f>
        <v>0</v>
      </c>
    </row>
    <row r="116" spans="16:19" x14ac:dyDescent="0.75">
      <c r="P116" s="11">
        <v>103</v>
      </c>
      <c r="Q116" s="11">
        <f t="shared" si="15"/>
        <v>17</v>
      </c>
      <c r="R116" s="11">
        <f t="shared" si="16"/>
        <v>1</v>
      </c>
      <c r="S116" s="12" cm="1">
        <f t="array" ref="S116">INDEX('Subject-ConceptMap-2'!$I$15:$N$121,Q116+1,R116)</f>
        <v>0</v>
      </c>
    </row>
    <row r="117" spans="16:19" x14ac:dyDescent="0.75">
      <c r="P117" s="11">
        <v>104</v>
      </c>
      <c r="Q117" s="11">
        <f t="shared" si="15"/>
        <v>17</v>
      </c>
      <c r="R117" s="11">
        <f t="shared" si="16"/>
        <v>2</v>
      </c>
      <c r="S117" s="12" cm="1">
        <f t="array" ref="S117">INDEX('Subject-ConceptMap-2'!$I$15:$N$121,Q117+1,R117)</f>
        <v>0</v>
      </c>
    </row>
    <row r="118" spans="16:19" x14ac:dyDescent="0.75">
      <c r="P118" s="11">
        <v>105</v>
      </c>
      <c r="Q118" s="11">
        <f t="shared" si="15"/>
        <v>17</v>
      </c>
      <c r="R118" s="11">
        <f t="shared" si="16"/>
        <v>3</v>
      </c>
      <c r="S118" s="12" cm="1">
        <f t="array" ref="S118">INDEX('Subject-ConceptMap-2'!$I$15:$N$121,Q118+1,R118)</f>
        <v>0</v>
      </c>
    </row>
    <row r="119" spans="16:19" x14ac:dyDescent="0.75">
      <c r="P119" s="11">
        <v>106</v>
      </c>
      <c r="Q119" s="11">
        <f t="shared" si="15"/>
        <v>17</v>
      </c>
      <c r="R119" s="11">
        <f t="shared" si="16"/>
        <v>4</v>
      </c>
      <c r="S119" s="12" cm="1">
        <f t="array" ref="S119">INDEX('Subject-ConceptMap-2'!$I$15:$N$121,Q119+1,R119)</f>
        <v>0</v>
      </c>
    </row>
    <row r="120" spans="16:19" x14ac:dyDescent="0.75">
      <c r="P120" s="11">
        <v>107</v>
      </c>
      <c r="Q120" s="11">
        <f t="shared" si="15"/>
        <v>17</v>
      </c>
      <c r="R120" s="11">
        <f t="shared" si="16"/>
        <v>5</v>
      </c>
      <c r="S120" s="12" cm="1">
        <f t="array" ref="S120">INDEX('Subject-ConceptMap-2'!$I$15:$N$121,Q120+1,R120)</f>
        <v>0</v>
      </c>
    </row>
    <row r="121" spans="16:19" x14ac:dyDescent="0.75">
      <c r="P121" s="11">
        <v>108</v>
      </c>
      <c r="Q121" s="11">
        <f t="shared" si="15"/>
        <v>17</v>
      </c>
      <c r="R121" s="11">
        <f t="shared" si="16"/>
        <v>6</v>
      </c>
      <c r="S121" s="12" cm="1">
        <f t="array" ref="S121">INDEX('Subject-ConceptMap-2'!$I$15:$N$121,Q121+1,R121)</f>
        <v>0</v>
      </c>
    </row>
    <row r="122" spans="16:19" x14ac:dyDescent="0.75">
      <c r="P122" s="11">
        <v>109</v>
      </c>
      <c r="Q122" s="11">
        <f t="shared" si="15"/>
        <v>18</v>
      </c>
      <c r="R122" s="11">
        <f t="shared" si="16"/>
        <v>1</v>
      </c>
      <c r="S122" s="12" cm="1">
        <f t="array" ref="S122">INDEX('Subject-ConceptMap-2'!$I$15:$N$121,Q122+1,R122)</f>
        <v>0</v>
      </c>
    </row>
    <row r="123" spans="16:19" x14ac:dyDescent="0.75">
      <c r="P123" s="11">
        <v>110</v>
      </c>
      <c r="Q123" s="11">
        <f t="shared" si="15"/>
        <v>18</v>
      </c>
      <c r="R123" s="11">
        <f t="shared" si="16"/>
        <v>2</v>
      </c>
      <c r="S123" s="12" cm="1">
        <f t="array" ref="S123">INDEX('Subject-ConceptMap-2'!$I$15:$N$121,Q123+1,R123)</f>
        <v>0</v>
      </c>
    </row>
    <row r="124" spans="16:19" x14ac:dyDescent="0.75">
      <c r="P124" s="11">
        <v>111</v>
      </c>
      <c r="Q124" s="11">
        <f t="shared" si="15"/>
        <v>18</v>
      </c>
      <c r="R124" s="11">
        <f t="shared" si="16"/>
        <v>3</v>
      </c>
      <c r="S124" s="12" cm="1">
        <f t="array" ref="S124">INDEX('Subject-ConceptMap-2'!$I$15:$N$121,Q124+1,R124)</f>
        <v>0</v>
      </c>
    </row>
    <row r="125" spans="16:19" x14ac:dyDescent="0.75">
      <c r="P125" s="11">
        <v>112</v>
      </c>
      <c r="Q125" s="11">
        <f t="shared" si="15"/>
        <v>18</v>
      </c>
      <c r="R125" s="11">
        <f t="shared" si="16"/>
        <v>4</v>
      </c>
      <c r="S125" s="12" cm="1">
        <f t="array" ref="S125">INDEX('Subject-ConceptMap-2'!$I$15:$N$121,Q125+1,R125)</f>
        <v>0</v>
      </c>
    </row>
    <row r="126" spans="16:19" x14ac:dyDescent="0.75">
      <c r="P126" s="11">
        <v>113</v>
      </c>
      <c r="Q126" s="11">
        <f t="shared" si="15"/>
        <v>18</v>
      </c>
      <c r="R126" s="11">
        <f t="shared" si="16"/>
        <v>5</v>
      </c>
      <c r="S126" s="12" cm="1">
        <f t="array" ref="S126">INDEX('Subject-ConceptMap-2'!$I$15:$N$121,Q126+1,R126)</f>
        <v>0</v>
      </c>
    </row>
    <row r="127" spans="16:19" x14ac:dyDescent="0.75">
      <c r="P127" s="11">
        <v>114</v>
      </c>
      <c r="Q127" s="11">
        <f t="shared" si="15"/>
        <v>18</v>
      </c>
      <c r="R127" s="11">
        <f t="shared" si="16"/>
        <v>6</v>
      </c>
      <c r="S127" s="12" cm="1">
        <f t="array" ref="S127">INDEX('Subject-ConceptMap-2'!$I$15:$N$121,Q127+1,R127)</f>
        <v>0</v>
      </c>
    </row>
    <row r="128" spans="16:19" x14ac:dyDescent="0.75">
      <c r="P128" s="11">
        <v>115</v>
      </c>
      <c r="Q128" s="11">
        <f t="shared" si="15"/>
        <v>19</v>
      </c>
      <c r="R128" s="11">
        <f t="shared" si="16"/>
        <v>1</v>
      </c>
      <c r="S128" s="12" cm="1">
        <f t="array" ref="S128">INDEX('Subject-ConceptMap-2'!$I$15:$N$121,Q128+1,R128)</f>
        <v>0</v>
      </c>
    </row>
    <row r="129" spans="16:19" x14ac:dyDescent="0.75">
      <c r="P129" s="11">
        <v>116</v>
      </c>
      <c r="Q129" s="11">
        <f t="shared" si="15"/>
        <v>19</v>
      </c>
      <c r="R129" s="11">
        <f t="shared" si="16"/>
        <v>2</v>
      </c>
      <c r="S129" s="12" cm="1">
        <f t="array" ref="S129">INDEX('Subject-ConceptMap-2'!$I$15:$N$121,Q129+1,R129)</f>
        <v>0</v>
      </c>
    </row>
    <row r="130" spans="16:19" x14ac:dyDescent="0.75">
      <c r="P130" s="11">
        <v>117</v>
      </c>
      <c r="Q130" s="11">
        <f t="shared" si="15"/>
        <v>19</v>
      </c>
      <c r="R130" s="11">
        <f t="shared" si="16"/>
        <v>3</v>
      </c>
      <c r="S130" s="12" cm="1">
        <f t="array" ref="S130">INDEX('Subject-ConceptMap-2'!$I$15:$N$121,Q130+1,R130)</f>
        <v>0</v>
      </c>
    </row>
    <row r="131" spans="16:19" x14ac:dyDescent="0.75">
      <c r="P131" s="11">
        <v>118</v>
      </c>
      <c r="Q131" s="11">
        <f t="shared" si="15"/>
        <v>19</v>
      </c>
      <c r="R131" s="11">
        <f t="shared" si="16"/>
        <v>4</v>
      </c>
      <c r="S131" s="12" cm="1">
        <f t="array" ref="S131">INDEX('Subject-ConceptMap-2'!$I$15:$N$121,Q131+1,R131)</f>
        <v>0</v>
      </c>
    </row>
    <row r="132" spans="16:19" x14ac:dyDescent="0.75">
      <c r="P132" s="11">
        <v>119</v>
      </c>
      <c r="Q132" s="11">
        <f t="shared" si="15"/>
        <v>19</v>
      </c>
      <c r="R132" s="11">
        <f t="shared" si="16"/>
        <v>5</v>
      </c>
      <c r="S132" s="12" cm="1">
        <f t="array" ref="S132">INDEX('Subject-ConceptMap-2'!$I$15:$N$121,Q132+1,R132)</f>
        <v>0</v>
      </c>
    </row>
    <row r="133" spans="16:19" x14ac:dyDescent="0.75">
      <c r="P133" s="11">
        <v>120</v>
      </c>
      <c r="Q133" s="11">
        <f t="shared" si="15"/>
        <v>19</v>
      </c>
      <c r="R133" s="11">
        <f t="shared" si="16"/>
        <v>6</v>
      </c>
      <c r="S133" s="12" cm="1">
        <f t="array" ref="S133">INDEX('Subject-ConceptMap-2'!$I$15:$N$121,Q133+1,R133)</f>
        <v>0</v>
      </c>
    </row>
    <row r="134" spans="16:19" x14ac:dyDescent="0.75">
      <c r="P134" s="11">
        <v>121</v>
      </c>
      <c r="Q134" s="11">
        <f t="shared" si="15"/>
        <v>20</v>
      </c>
      <c r="R134" s="11">
        <f t="shared" si="16"/>
        <v>1</v>
      </c>
      <c r="S134" s="12" cm="1">
        <f t="array" ref="S134">INDEX('Subject-ConceptMap-2'!$I$15:$N$121,Q134+1,R134)</f>
        <v>0</v>
      </c>
    </row>
    <row r="135" spans="16:19" x14ac:dyDescent="0.75">
      <c r="P135" s="11">
        <v>122</v>
      </c>
      <c r="Q135" s="11">
        <f t="shared" si="15"/>
        <v>20</v>
      </c>
      <c r="R135" s="11">
        <f t="shared" si="16"/>
        <v>2</v>
      </c>
      <c r="S135" s="12" cm="1">
        <f t="array" ref="S135">INDEX('Subject-ConceptMap-2'!$I$15:$N$121,Q135+1,R135)</f>
        <v>0</v>
      </c>
    </row>
    <row r="136" spans="16:19" x14ac:dyDescent="0.75">
      <c r="P136" s="11">
        <v>123</v>
      </c>
      <c r="Q136" s="11">
        <f t="shared" si="15"/>
        <v>20</v>
      </c>
      <c r="R136" s="11">
        <f t="shared" si="16"/>
        <v>3</v>
      </c>
      <c r="S136" s="12" cm="1">
        <f t="array" ref="S136">INDEX('Subject-ConceptMap-2'!$I$15:$N$121,Q136+1,R136)</f>
        <v>0</v>
      </c>
    </row>
    <row r="137" spans="16:19" x14ac:dyDescent="0.75">
      <c r="P137" s="11">
        <v>124</v>
      </c>
      <c r="Q137" s="11">
        <f t="shared" si="15"/>
        <v>20</v>
      </c>
      <c r="R137" s="11">
        <f t="shared" si="16"/>
        <v>4</v>
      </c>
      <c r="S137" s="12" cm="1">
        <f t="array" ref="S137">INDEX('Subject-ConceptMap-2'!$I$15:$N$121,Q137+1,R137)</f>
        <v>0</v>
      </c>
    </row>
    <row r="138" spans="16:19" x14ac:dyDescent="0.75">
      <c r="P138" s="11">
        <v>125</v>
      </c>
      <c r="Q138" s="11">
        <f t="shared" si="15"/>
        <v>20</v>
      </c>
      <c r="R138" s="11">
        <f t="shared" si="16"/>
        <v>5</v>
      </c>
      <c r="S138" s="12" cm="1">
        <f t="array" ref="S138">INDEX('Subject-ConceptMap-2'!$I$15:$N$121,Q138+1,R138)</f>
        <v>0</v>
      </c>
    </row>
    <row r="139" spans="16:19" x14ac:dyDescent="0.75">
      <c r="P139" s="11">
        <v>126</v>
      </c>
      <c r="Q139" s="11">
        <f t="shared" si="15"/>
        <v>20</v>
      </c>
      <c r="R139" s="11">
        <f t="shared" si="16"/>
        <v>6</v>
      </c>
      <c r="S139" s="12" cm="1">
        <f t="array" ref="S139">INDEX('Subject-ConceptMap-2'!$I$15:$N$121,Q139+1,R139)</f>
        <v>0</v>
      </c>
    </row>
    <row r="140" spans="16:19" x14ac:dyDescent="0.75">
      <c r="P140" s="11">
        <v>127</v>
      </c>
      <c r="Q140" s="11">
        <f t="shared" si="15"/>
        <v>21</v>
      </c>
      <c r="R140" s="11">
        <f t="shared" si="16"/>
        <v>1</v>
      </c>
      <c r="S140" s="12" cm="1">
        <f t="array" ref="S140">INDEX('Subject-ConceptMap-2'!$I$15:$N$121,Q140+1,R140)</f>
        <v>0</v>
      </c>
    </row>
    <row r="141" spans="16:19" x14ac:dyDescent="0.75">
      <c r="P141" s="11">
        <v>128</v>
      </c>
      <c r="Q141" s="11">
        <f t="shared" si="15"/>
        <v>21</v>
      </c>
      <c r="R141" s="11">
        <f t="shared" si="16"/>
        <v>2</v>
      </c>
      <c r="S141" s="12" cm="1">
        <f t="array" ref="S141">INDEX('Subject-ConceptMap-2'!$I$15:$N$121,Q141+1,R141)</f>
        <v>0</v>
      </c>
    </row>
    <row r="142" spans="16:19" x14ac:dyDescent="0.75">
      <c r="P142" s="11">
        <v>129</v>
      </c>
      <c r="Q142" s="11">
        <f t="shared" si="15"/>
        <v>21</v>
      </c>
      <c r="R142" s="11">
        <f t="shared" si="16"/>
        <v>3</v>
      </c>
      <c r="S142" s="12" cm="1">
        <f t="array" ref="S142">INDEX('Subject-ConceptMap-2'!$I$15:$N$121,Q142+1,R142)</f>
        <v>0</v>
      </c>
    </row>
    <row r="143" spans="16:19" x14ac:dyDescent="0.75">
      <c r="P143" s="11">
        <v>130</v>
      </c>
      <c r="Q143" s="11">
        <f t="shared" ref="Q143:Q159" si="17">IF(MOD(P143,$Q$8)=0,P143/$Q$8-1,INT(P143/$Q$8))</f>
        <v>21</v>
      </c>
      <c r="R143" s="11">
        <f t="shared" ref="R143:R159" si="18">IF(MOD(P143,$Q$8)=0,$Q$8,MOD(P143,$Q$8))</f>
        <v>4</v>
      </c>
      <c r="S143" s="12" cm="1">
        <f t="array" ref="S143">INDEX('Subject-ConceptMap-2'!$I$15:$N$121,Q143+1,R143)</f>
        <v>0</v>
      </c>
    </row>
    <row r="144" spans="16:19" x14ac:dyDescent="0.75">
      <c r="P144" s="11">
        <v>131</v>
      </c>
      <c r="Q144" s="11">
        <f t="shared" si="17"/>
        <v>21</v>
      </c>
      <c r="R144" s="11">
        <f t="shared" si="18"/>
        <v>5</v>
      </c>
      <c r="S144" s="12" cm="1">
        <f t="array" ref="S144">INDEX('Subject-ConceptMap-2'!$I$15:$N$121,Q144+1,R144)</f>
        <v>0</v>
      </c>
    </row>
    <row r="145" spans="16:19" x14ac:dyDescent="0.75">
      <c r="P145" s="11">
        <v>132</v>
      </c>
      <c r="Q145" s="11">
        <f t="shared" si="17"/>
        <v>21</v>
      </c>
      <c r="R145" s="11">
        <f t="shared" si="18"/>
        <v>6</v>
      </c>
      <c r="S145" s="12" cm="1">
        <f t="array" ref="S145">INDEX('Subject-ConceptMap-2'!$I$15:$N$121,Q145+1,R145)</f>
        <v>0</v>
      </c>
    </row>
    <row r="146" spans="16:19" x14ac:dyDescent="0.75">
      <c r="P146" s="11">
        <v>133</v>
      </c>
      <c r="Q146" s="11">
        <f t="shared" si="17"/>
        <v>22</v>
      </c>
      <c r="R146" s="11">
        <f t="shared" si="18"/>
        <v>1</v>
      </c>
      <c r="S146" s="12" cm="1">
        <f t="array" ref="S146">INDEX('Subject-ConceptMap-2'!$I$15:$N$121,Q146+1,R146)</f>
        <v>0</v>
      </c>
    </row>
    <row r="147" spans="16:19" x14ac:dyDescent="0.75">
      <c r="P147" s="11">
        <v>134</v>
      </c>
      <c r="Q147" s="11">
        <f t="shared" si="17"/>
        <v>22</v>
      </c>
      <c r="R147" s="11">
        <f t="shared" si="18"/>
        <v>2</v>
      </c>
      <c r="S147" s="12" cm="1">
        <f t="array" ref="S147">INDEX('Subject-ConceptMap-2'!$I$15:$N$121,Q147+1,R147)</f>
        <v>0</v>
      </c>
    </row>
    <row r="148" spans="16:19" x14ac:dyDescent="0.75">
      <c r="P148" s="11">
        <v>135</v>
      </c>
      <c r="Q148" s="11">
        <f t="shared" si="17"/>
        <v>22</v>
      </c>
      <c r="R148" s="11">
        <f t="shared" si="18"/>
        <v>3</v>
      </c>
      <c r="S148" s="12" cm="1">
        <f t="array" ref="S148">INDEX('Subject-ConceptMap-2'!$I$15:$N$121,Q148+1,R148)</f>
        <v>0</v>
      </c>
    </row>
    <row r="149" spans="16:19" x14ac:dyDescent="0.75">
      <c r="P149" s="11">
        <v>136</v>
      </c>
      <c r="Q149" s="11">
        <f t="shared" si="17"/>
        <v>22</v>
      </c>
      <c r="R149" s="11">
        <f t="shared" si="18"/>
        <v>4</v>
      </c>
      <c r="S149" s="12" cm="1">
        <f t="array" ref="S149">INDEX('Subject-ConceptMap-2'!$I$15:$N$121,Q149+1,R149)</f>
        <v>0</v>
      </c>
    </row>
    <row r="150" spans="16:19" x14ac:dyDescent="0.75">
      <c r="P150" s="11">
        <v>137</v>
      </c>
      <c r="Q150" s="11">
        <f t="shared" si="17"/>
        <v>22</v>
      </c>
      <c r="R150" s="11">
        <f t="shared" si="18"/>
        <v>5</v>
      </c>
      <c r="S150" s="12" cm="1">
        <f t="array" ref="S150">INDEX('Subject-ConceptMap-2'!$I$15:$N$121,Q150+1,R150)</f>
        <v>0</v>
      </c>
    </row>
    <row r="151" spans="16:19" x14ac:dyDescent="0.75">
      <c r="P151" s="11">
        <v>138</v>
      </c>
      <c r="Q151" s="11">
        <f t="shared" si="17"/>
        <v>22</v>
      </c>
      <c r="R151" s="11">
        <f t="shared" si="18"/>
        <v>6</v>
      </c>
      <c r="S151" s="12" cm="1">
        <f t="array" ref="S151">INDEX('Subject-ConceptMap-2'!$I$15:$N$121,Q151+1,R151)</f>
        <v>0</v>
      </c>
    </row>
    <row r="152" spans="16:19" x14ac:dyDescent="0.75">
      <c r="P152" s="11">
        <v>139</v>
      </c>
      <c r="Q152" s="11">
        <f t="shared" si="17"/>
        <v>23</v>
      </c>
      <c r="R152" s="11">
        <f t="shared" si="18"/>
        <v>1</v>
      </c>
      <c r="S152" s="12" cm="1">
        <f t="array" ref="S152">INDEX('Subject-ConceptMap-2'!$I$15:$N$121,Q152+1,R152)</f>
        <v>0</v>
      </c>
    </row>
    <row r="153" spans="16:19" x14ac:dyDescent="0.75">
      <c r="P153" s="11">
        <v>140</v>
      </c>
      <c r="Q153" s="11">
        <f t="shared" si="17"/>
        <v>23</v>
      </c>
      <c r="R153" s="11">
        <f t="shared" si="18"/>
        <v>2</v>
      </c>
      <c r="S153" s="12" cm="1">
        <f t="array" ref="S153">INDEX('Subject-ConceptMap-2'!$I$15:$N$121,Q153+1,R153)</f>
        <v>0</v>
      </c>
    </row>
    <row r="154" spans="16:19" x14ac:dyDescent="0.75">
      <c r="P154" s="11">
        <v>141</v>
      </c>
      <c r="Q154" s="11">
        <f t="shared" si="17"/>
        <v>23</v>
      </c>
      <c r="R154" s="11">
        <f t="shared" si="18"/>
        <v>3</v>
      </c>
      <c r="S154" s="12" cm="1">
        <f t="array" ref="S154">INDEX('Subject-ConceptMap-2'!$I$15:$N$121,Q154+1,R154)</f>
        <v>0</v>
      </c>
    </row>
    <row r="155" spans="16:19" x14ac:dyDescent="0.75">
      <c r="P155" s="11">
        <v>142</v>
      </c>
      <c r="Q155" s="11">
        <f t="shared" si="17"/>
        <v>23</v>
      </c>
      <c r="R155" s="11">
        <f t="shared" si="18"/>
        <v>4</v>
      </c>
      <c r="S155" s="12" cm="1">
        <f t="array" ref="S155">INDEX('Subject-ConceptMap-2'!$I$15:$N$121,Q155+1,R155)</f>
        <v>0</v>
      </c>
    </row>
    <row r="156" spans="16:19" x14ac:dyDescent="0.75">
      <c r="P156" s="11">
        <v>143</v>
      </c>
      <c r="Q156" s="11">
        <f t="shared" si="17"/>
        <v>23</v>
      </c>
      <c r="R156" s="11">
        <f t="shared" si="18"/>
        <v>5</v>
      </c>
      <c r="S156" s="12" cm="1">
        <f t="array" ref="S156">INDEX('Subject-ConceptMap-2'!$I$15:$N$121,Q156+1,R156)</f>
        <v>0</v>
      </c>
    </row>
    <row r="157" spans="16:19" x14ac:dyDescent="0.75">
      <c r="P157" s="11">
        <v>144</v>
      </c>
      <c r="Q157" s="11">
        <f t="shared" si="17"/>
        <v>23</v>
      </c>
      <c r="R157" s="11">
        <f t="shared" si="18"/>
        <v>6</v>
      </c>
      <c r="S157" s="12" cm="1">
        <f t="array" ref="S157">INDEX('Subject-ConceptMap-2'!$I$15:$N$121,Q157+1,R157)</f>
        <v>0</v>
      </c>
    </row>
    <row r="158" spans="16:19" x14ac:dyDescent="0.75">
      <c r="P158" s="11">
        <v>145</v>
      </c>
      <c r="Q158" s="11">
        <f t="shared" si="17"/>
        <v>24</v>
      </c>
      <c r="R158" s="11">
        <f t="shared" si="18"/>
        <v>1</v>
      </c>
      <c r="S158" s="12" cm="1">
        <f t="array" ref="S158">INDEX('Subject-ConceptMap-2'!$I$15:$N$121,Q158+1,R158)</f>
        <v>0</v>
      </c>
    </row>
    <row r="159" spans="16:19" x14ac:dyDescent="0.75">
      <c r="P159" s="11">
        <v>146</v>
      </c>
      <c r="Q159" s="11">
        <f t="shared" si="17"/>
        <v>24</v>
      </c>
      <c r="R159" s="11">
        <f t="shared" si="18"/>
        <v>2</v>
      </c>
      <c r="S159" s="12" cm="1">
        <f t="array" ref="S159">INDEX('Subject-ConceptMap-2'!$I$15:$N$121,Q159+1,R159)</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10"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1521</v>
      </c>
      <c r="D3" s="47" t="s">
        <v>1466</v>
      </c>
      <c r="E3" s="71" t="str">
        <f>$C$1&amp;Subject!B5</f>
        <v>http://hl7.eu/fhir/ig/idea4rc/StructureDefinition/Subject</v>
      </c>
    </row>
    <row r="4" spans="1:19" x14ac:dyDescent="0.75">
      <c r="B4" s="47" t="s">
        <v>16</v>
      </c>
      <c r="C4" s="28" t="s">
        <v>1520</v>
      </c>
      <c r="D4" s="47" t="s">
        <v>1467</v>
      </c>
      <c r="E4" s="71" t="s">
        <v>1490</v>
      </c>
    </row>
    <row r="5" spans="1:19" x14ac:dyDescent="0.75">
      <c r="B5" s="47" t="s">
        <v>10</v>
      </c>
      <c r="C5" s="80" t="s">
        <v>1522</v>
      </c>
      <c r="D5" s="47"/>
      <c r="E5" s="7"/>
    </row>
    <row r="6" spans="1:19" x14ac:dyDescent="0.75">
      <c r="B6" s="47" t="s">
        <v>18</v>
      </c>
      <c r="C6" s="81"/>
      <c r="D6" s="47" t="s">
        <v>1468</v>
      </c>
      <c r="E6" s="157" t="str">
        <f>E3</f>
        <v>http://hl7.eu/fhir/ig/idea4rc/StructureDefinition/Subject</v>
      </c>
      <c r="F6" s="158"/>
      <c r="G6" s="158"/>
    </row>
    <row r="7" spans="1:19" x14ac:dyDescent="0.75">
      <c r="B7" s="47" t="s">
        <v>15</v>
      </c>
      <c r="C7" s="82"/>
      <c r="D7" s="47" t="s">
        <v>1469</v>
      </c>
      <c r="E7" s="157" t="s">
        <v>1528</v>
      </c>
      <c r="F7" s="158"/>
      <c r="G7" s="158"/>
    </row>
    <row r="8" spans="1:19" ht="44.25" x14ac:dyDescent="0.75">
      <c r="B8" s="47" t="s">
        <v>1470</v>
      </c>
      <c r="C8" s="62" t="s">
        <v>1522</v>
      </c>
      <c r="D8" s="47"/>
      <c r="E8" s="7"/>
      <c r="I8" s="12" t="s">
        <v>1285</v>
      </c>
      <c r="J8" s="12" t="s">
        <v>1286</v>
      </c>
      <c r="K8" s="12" t="s">
        <v>1287</v>
      </c>
      <c r="L8" s="12" t="s">
        <v>1288</v>
      </c>
      <c r="M8" s="11" t="s">
        <v>1289</v>
      </c>
      <c r="P8" s="34" t="s">
        <v>1324</v>
      </c>
      <c r="Q8" s="34">
        <v>6</v>
      </c>
    </row>
    <row r="9" spans="1:19" x14ac:dyDescent="0.75">
      <c r="B9" s="47" t="s">
        <v>1471</v>
      </c>
      <c r="C9" s="12" t="s">
        <v>1523</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1526</v>
      </c>
      <c r="E14" s="6"/>
      <c r="F14" s="49"/>
      <c r="G14" s="49"/>
      <c r="I14" s="12"/>
      <c r="J14" s="11"/>
      <c r="K14" s="11"/>
      <c r="L14" s="11"/>
      <c r="M14" s="48"/>
      <c r="N14" s="51"/>
    </row>
    <row r="15" spans="1:19" ht="73.75" x14ac:dyDescent="0.75">
      <c r="A15" s="44"/>
      <c r="B15" s="11" t="str">
        <f>Subject!B14</f>
        <v>alcohol</v>
      </c>
      <c r="C15" s="11" t="str">
        <f>Subject!C14</f>
        <v>Alcohol</v>
      </c>
      <c r="D15" s="12" t="s">
        <v>1529</v>
      </c>
      <c r="E15" s="12"/>
      <c r="F15" s="49" t="s">
        <v>1312</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8"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1521</v>
      </c>
      <c r="D3" s="47" t="s">
        <v>1466</v>
      </c>
      <c r="E3" s="71" t="str">
        <f>$C$1&amp;Subject!B5</f>
        <v>http://hl7.eu/fhir/ig/idea4rc/StructureDefinition/Subject</v>
      </c>
    </row>
    <row r="4" spans="1:19" x14ac:dyDescent="0.75">
      <c r="B4" s="47" t="s">
        <v>16</v>
      </c>
      <c r="C4" s="28" t="s">
        <v>1520</v>
      </c>
      <c r="D4" s="47" t="s">
        <v>1467</v>
      </c>
      <c r="E4" s="71" t="s">
        <v>1490</v>
      </c>
    </row>
    <row r="5" spans="1:19" x14ac:dyDescent="0.75">
      <c r="B5" s="47" t="s">
        <v>10</v>
      </c>
      <c r="C5" s="80" t="s">
        <v>1522</v>
      </c>
      <c r="D5" s="47"/>
      <c r="E5" s="7"/>
    </row>
    <row r="6" spans="1:19" x14ac:dyDescent="0.75">
      <c r="B6" s="47" t="s">
        <v>18</v>
      </c>
      <c r="C6" s="81"/>
      <c r="D6" s="47" t="s">
        <v>1468</v>
      </c>
      <c r="E6" s="157" t="str">
        <f>E3</f>
        <v>http://hl7.eu/fhir/ig/idea4rc/StructureDefinition/Subject</v>
      </c>
      <c r="F6" s="158"/>
      <c r="G6" s="158"/>
    </row>
    <row r="7" spans="1:19" x14ac:dyDescent="0.75">
      <c r="B7" s="47" t="s">
        <v>15</v>
      </c>
      <c r="C7" s="82"/>
      <c r="D7" s="47" t="s">
        <v>1469</v>
      </c>
      <c r="E7" s="157" t="s">
        <v>1530</v>
      </c>
      <c r="F7" s="158"/>
      <c r="G7" s="158"/>
    </row>
    <row r="8" spans="1:19" ht="44.25" x14ac:dyDescent="0.75">
      <c r="B8" s="47" t="s">
        <v>1470</v>
      </c>
      <c r="C8" s="62" t="s">
        <v>1522</v>
      </c>
      <c r="D8" s="47"/>
      <c r="E8" s="7"/>
      <c r="I8" s="12" t="s">
        <v>1285</v>
      </c>
      <c r="J8" s="12" t="s">
        <v>1286</v>
      </c>
      <c r="K8" s="12" t="s">
        <v>1287</v>
      </c>
      <c r="L8" s="12" t="s">
        <v>1288</v>
      </c>
      <c r="M8" s="11" t="s">
        <v>1289</v>
      </c>
      <c r="P8" s="34" t="s">
        <v>1324</v>
      </c>
      <c r="Q8" s="34">
        <v>6</v>
      </c>
    </row>
    <row r="9" spans="1:19" x14ac:dyDescent="0.75">
      <c r="B9" s="47" t="s">
        <v>1471</v>
      </c>
      <c r="C9" s="12" t="s">
        <v>1523</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1526</v>
      </c>
      <c r="E14" s="6"/>
      <c r="F14" s="49"/>
      <c r="G14" s="49"/>
      <c r="I14" s="12"/>
      <c r="J14" s="11"/>
      <c r="K14" s="11"/>
      <c r="L14" s="11"/>
      <c r="M14" s="48"/>
      <c r="N14" s="51"/>
    </row>
    <row r="15" spans="1:19" ht="250.75" x14ac:dyDescent="0.75">
      <c r="A15" s="44"/>
      <c r="B15" s="11" t="str">
        <f>Subject!B17</f>
        <v>comorbidity</v>
      </c>
      <c r="C15" s="11" t="str">
        <f>Subject!C17</f>
        <v>Comorbidity</v>
      </c>
      <c r="D15" s="12"/>
      <c r="E15" s="12"/>
      <c r="F15" s="49" t="s">
        <v>1312</v>
      </c>
      <c r="G15" s="77" t="s">
        <v>1960</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Subject!B18</f>
        <v>comorbidity.myocardialInfarction</v>
      </c>
      <c r="C16" s="11" t="str">
        <f>Subject!C18</f>
        <v>Myocardial infarction</v>
      </c>
      <c r="D16" s="12" t="s">
        <v>1531</v>
      </c>
      <c r="E16" s="11"/>
      <c r="F16" s="49" t="s">
        <v>1312</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Subject!B19</f>
        <v>comorbidity.congestiveHeartFailure</v>
      </c>
      <c r="C17" s="11" t="str">
        <f>Subject!C19</f>
        <v>Congestive heart failure</v>
      </c>
      <c r="D17" s="12" t="s">
        <v>1531</v>
      </c>
      <c r="E17" s="11"/>
      <c r="F17" s="49" t="s">
        <v>1312</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Subject!B20</f>
        <v>comorbidity.peripheralVascularDisease</v>
      </c>
      <c r="C18" s="11" t="str">
        <f>Subject!C20</f>
        <v>Peripheral vascular disease</v>
      </c>
      <c r="D18" s="12" t="s">
        <v>1531</v>
      </c>
      <c r="E18" s="11"/>
      <c r="F18" s="49" t="s">
        <v>1312</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Subject!B21</f>
        <v>comorbidity.cerebrovascularAccidentExceptHemiplegia</v>
      </c>
      <c r="C19" s="11" t="str">
        <f>Subject!C21</f>
        <v>Cerebrovascular accident  (except hemiplegia)</v>
      </c>
      <c r="D19" s="12" t="s">
        <v>1531</v>
      </c>
      <c r="E19" s="11"/>
      <c r="F19" s="49" t="s">
        <v>1312</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Subject!B22</f>
        <v>comorbidity.dementia</v>
      </c>
      <c r="C20" s="11" t="str">
        <f>Subject!C22</f>
        <v>Dementia</v>
      </c>
      <c r="D20" s="12" t="s">
        <v>1531</v>
      </c>
      <c r="E20" s="11"/>
      <c r="F20" s="49" t="s">
        <v>1312</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Subject!B23</f>
        <v>comorbidity.chronicPulmonaryDisease</v>
      </c>
      <c r="C21" s="11" t="str">
        <f>Subject!C23</f>
        <v>Chronic pulmonary disease</v>
      </c>
      <c r="D21" s="12" t="s">
        <v>1531</v>
      </c>
      <c r="E21" s="11"/>
      <c r="F21" s="49" t="s">
        <v>1312</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Subject!B24</f>
        <v>comorbidity.connectiveTissueDisease</v>
      </c>
      <c r="C22" s="11" t="str">
        <f>Subject!C24</f>
        <v>Connective tissue disease</v>
      </c>
      <c r="D22" s="12" t="s">
        <v>1531</v>
      </c>
      <c r="E22" s="11"/>
      <c r="F22" s="49" t="s">
        <v>1312</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Subject!B25</f>
        <v>comorbidity.ulcer</v>
      </c>
      <c r="C23" s="11" t="str">
        <f>Subject!C25</f>
        <v>Ulcer</v>
      </c>
      <c r="D23" s="12" t="s">
        <v>1531</v>
      </c>
      <c r="E23" s="11"/>
      <c r="F23" s="49" t="s">
        <v>1312</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Subject!B26</f>
        <v>comorbidity.mildLiverDisease</v>
      </c>
      <c r="C24" s="11" t="str">
        <f>Subject!C26</f>
        <v>Mild liver disease</v>
      </c>
      <c r="D24" s="12" t="s">
        <v>1531</v>
      </c>
      <c r="E24" s="11"/>
      <c r="F24" s="49" t="s">
        <v>1312</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Subject!B27</f>
        <v>comorbidity.moderateToSevereLiverDisease</v>
      </c>
      <c r="C25" s="11" t="str">
        <f>Subject!C27</f>
        <v>Moderate to severe liver disease</v>
      </c>
      <c r="D25" s="12" t="s">
        <v>1531</v>
      </c>
      <c r="E25" s="12"/>
      <c r="F25" s="49" t="s">
        <v>1312</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Subject!B28</f>
        <v>comorbidity.diabetesWithoutComplications</v>
      </c>
      <c r="C26" s="11" t="str">
        <f>Subject!C28</f>
        <v>Diabetes (without complications)</v>
      </c>
      <c r="D26" s="12" t="s">
        <v>1531</v>
      </c>
      <c r="E26" s="12"/>
      <c r="F26" s="49" t="s">
        <v>1312</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Subject!B29</f>
        <v>comorbidity.diabetesWithEndOrganDamage</v>
      </c>
      <c r="C27" s="11" t="str">
        <f>Subject!C29</f>
        <v>Diabetes with end organ damage</v>
      </c>
      <c r="D27" s="12" t="s">
        <v>1531</v>
      </c>
      <c r="E27" s="12"/>
      <c r="F27" s="49" t="s">
        <v>1312</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Subject!B30</f>
        <v>comorbidity.hemiplegia</v>
      </c>
      <c r="C28" s="11" t="str">
        <f>Subject!C30</f>
        <v>Hemiplegia</v>
      </c>
      <c r="D28" s="12" t="s">
        <v>1531</v>
      </c>
      <c r="E28" s="12"/>
      <c r="F28" s="49" t="s">
        <v>1312</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Subject!B31</f>
        <v>comorbidity.moderateToSevereRenalDisease</v>
      </c>
      <c r="C29" s="11" t="str">
        <f>Subject!C31</f>
        <v>Moderate to severe renal disease</v>
      </c>
      <c r="D29" s="12" t="s">
        <v>1531</v>
      </c>
      <c r="E29" s="12"/>
      <c r="F29" s="49" t="s">
        <v>1312</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Subject!B32</f>
        <v>comorbidity.solidTumorNonMetastatic</v>
      </c>
      <c r="C30" s="11" t="str">
        <f>Subject!C32</f>
        <v>Solid tumor (non metastatic)</v>
      </c>
      <c r="D30" s="12" t="s">
        <v>1531</v>
      </c>
      <c r="E30" s="12"/>
      <c r="F30" s="49" t="s">
        <v>1312</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Subject!B33</f>
        <v>comorbidity.metastaticSolidTumor</v>
      </c>
      <c r="C31" s="11" t="str">
        <f>Subject!C33</f>
        <v>Metastatic solid tumor</v>
      </c>
      <c r="D31" s="12" t="s">
        <v>1531</v>
      </c>
      <c r="E31" s="12"/>
      <c r="F31" s="49" t="s">
        <v>1312</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Subject!B34</f>
        <v>comorbidity.leukemia</v>
      </c>
      <c r="C32" s="11" t="str">
        <f>Subject!C34</f>
        <v>Leukemia</v>
      </c>
      <c r="D32" s="12" t="s">
        <v>1531</v>
      </c>
      <c r="E32" s="12"/>
      <c r="F32" s="49" t="s">
        <v>1312</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Subject!B35</f>
        <v>comorbidity.lymphoma</v>
      </c>
      <c r="C33" s="11" t="str">
        <f>Subject!C35</f>
        <v>Lymphoma</v>
      </c>
      <c r="D33" s="12" t="s">
        <v>1531</v>
      </c>
      <c r="E33" s="12"/>
      <c r="F33" s="49" t="s">
        <v>1312</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Subject!B36</f>
        <v>comorbidity.multipleMyeloma</v>
      </c>
      <c r="C34" s="11" t="str">
        <f>Subject!C36</f>
        <v>Multiple myeloma</v>
      </c>
      <c r="D34" s="12" t="s">
        <v>1531</v>
      </c>
      <c r="E34" s="12"/>
      <c r="F34" s="49" t="s">
        <v>1312</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Subject!B37</f>
        <v>comorbidity.aids</v>
      </c>
      <c r="C35" s="11" t="str">
        <f>Subject!C37</f>
        <v>AIDS</v>
      </c>
      <c r="D35" s="12" t="s">
        <v>1531</v>
      </c>
      <c r="E35" s="12"/>
      <c r="F35" s="49" t="s">
        <v>1312</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Subject!B42</f>
        <v>noGeneticSyndromeWho2020</v>
      </c>
      <c r="C36" s="11" t="str">
        <f>Subject!C42</f>
        <v>No Genetic syndrome WHO 2020</v>
      </c>
      <c r="D36" s="12"/>
      <c r="E36" s="12"/>
      <c r="F36" s="49" t="s">
        <v>1312</v>
      </c>
      <c r="G36" s="77" t="s">
        <v>1960</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Subject!B43</f>
        <v>noGeneticSyndromeWho2020.olliersDisease</v>
      </c>
      <c r="C37" s="11" t="str">
        <f>Subject!C43</f>
        <v>Olliers disease</v>
      </c>
      <c r="D37" s="12" t="s">
        <v>1531</v>
      </c>
      <c r="E37" s="12"/>
      <c r="F37" s="49" t="s">
        <v>1312</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Subject!B44</f>
        <v>noGeneticSyndromeWho2020.maffuciSyndrome</v>
      </c>
      <c r="C38" s="11" t="str">
        <f>Subject!C44</f>
        <v>Maffuci syndrome</v>
      </c>
      <c r="D38" s="12" t="s">
        <v>1531</v>
      </c>
      <c r="E38" s="12"/>
      <c r="F38" s="49" t="s">
        <v>1312</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Subject!B45</f>
        <v>noGeneticSyndromeWho2020.liFraumeniSyndrome</v>
      </c>
      <c r="C39" s="11" t="str">
        <f>Subject!C45</f>
        <v>Li-Fraumeni syndrome</v>
      </c>
      <c r="D39" s="12" t="s">
        <v>1531</v>
      </c>
      <c r="E39" s="12"/>
      <c r="F39" s="49" t="s">
        <v>1312</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Subject!B46</f>
        <v>noGeneticSyndromeWho2020.mcCuneAlbrightSyndrome</v>
      </c>
      <c r="C40" s="11" t="str">
        <f>Subject!C46</f>
        <v>McCune-Albright syndrome</v>
      </c>
      <c r="D40" s="12" t="s">
        <v>1531</v>
      </c>
      <c r="E40" s="12"/>
      <c r="F40" s="49" t="s">
        <v>1312</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Subject!B47</f>
        <v>noGeneticSyndromeWho2020.multipleOsteochondromas</v>
      </c>
      <c r="C41" s="11" t="str">
        <f>Subject!C47</f>
        <v>Multiple osteochondromas</v>
      </c>
      <c r="D41" s="12" t="s">
        <v>1531</v>
      </c>
      <c r="E41" s="12"/>
      <c r="F41" s="49" t="s">
        <v>1312</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Subject!B48</f>
        <v>noGeneticSyndromeWho2020.neurofibromatosisType1</v>
      </c>
      <c r="C42" s="11" t="str">
        <f>Subject!C48</f>
        <v>Neurofibromatosis type 1</v>
      </c>
      <c r="D42" s="12" t="s">
        <v>1531</v>
      </c>
      <c r="E42" s="12"/>
      <c r="F42" s="49" t="s">
        <v>1312</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Subject!B49</f>
        <v>noGeneticSyndromeWho2020.rothmundThomsonSyndrome</v>
      </c>
      <c r="C43" s="11" t="str">
        <f>Subject!C49</f>
        <v>Rothmund-Thomson syndrome</v>
      </c>
      <c r="D43" s="12" t="s">
        <v>1531</v>
      </c>
      <c r="E43" s="12"/>
      <c r="F43" s="49" t="s">
        <v>1312</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Subject!B50</f>
        <v>noGeneticSyndromeWho2020.wernerSyndrome</v>
      </c>
      <c r="C44" s="11" t="str">
        <f>Subject!C50</f>
        <v>Werner syndrome</v>
      </c>
      <c r="D44" s="12" t="s">
        <v>1531</v>
      </c>
      <c r="E44" s="12"/>
      <c r="F44" s="49" t="s">
        <v>1312</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Subject!B51</f>
        <v>noGeneticSyndromeWho2020.retinoblastoma</v>
      </c>
      <c r="C45" s="11" t="str">
        <f>Subject!C51</f>
        <v>Retinoblastoma</v>
      </c>
      <c r="D45" s="12" t="s">
        <v>1531</v>
      </c>
      <c r="E45" s="12"/>
      <c r="F45" s="49" t="s">
        <v>1312</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Subject!B52</f>
        <v>noGeneticSyndromeWho2020.pagetDisease</v>
      </c>
      <c r="C46" s="11" t="str">
        <f>Subject!C52</f>
        <v>Paget disease</v>
      </c>
      <c r="D46" s="12" t="s">
        <v>1531</v>
      </c>
      <c r="E46" s="12"/>
      <c r="F46" s="49" t="s">
        <v>1312</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Subject!B53</f>
        <v>noGeneticSyndromeWho2020.otherSyndromes</v>
      </c>
      <c r="C47" s="11" t="str">
        <f>Subject!C53</f>
        <v>Other Genetic syndrome WHO 2020</v>
      </c>
      <c r="D47" s="12" t="s">
        <v>1531</v>
      </c>
      <c r="E47" s="12"/>
      <c r="F47" s="49" t="s">
        <v>1312</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H67" zoomScale="85" zoomScaleNormal="85" workbookViewId="0">
      <selection activeCell="M70" sqref="M7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1521</v>
      </c>
      <c r="D3" s="47" t="s">
        <v>1466</v>
      </c>
      <c r="E3" s="71" t="str">
        <f>$C$1&amp;Subject!B5</f>
        <v>http://hl7.eu/fhir/ig/idea4rc/StructureDefinition/Subject</v>
      </c>
    </row>
    <row r="4" spans="1:19" x14ac:dyDescent="0.75">
      <c r="B4" s="47" t="s">
        <v>16</v>
      </c>
      <c r="C4" s="28" t="s">
        <v>1520</v>
      </c>
      <c r="D4" s="47" t="s">
        <v>1467</v>
      </c>
      <c r="E4" s="71" t="s">
        <v>1490</v>
      </c>
    </row>
    <row r="5" spans="1:19" x14ac:dyDescent="0.75">
      <c r="B5" s="47" t="s">
        <v>10</v>
      </c>
      <c r="C5" s="80" t="s">
        <v>1522</v>
      </c>
      <c r="D5" s="47"/>
      <c r="E5" s="7"/>
    </row>
    <row r="6" spans="1:19" x14ac:dyDescent="0.75">
      <c r="B6" s="47" t="s">
        <v>18</v>
      </c>
      <c r="C6" s="81"/>
      <c r="D6" s="47" t="s">
        <v>1468</v>
      </c>
      <c r="E6" s="157" t="str">
        <f>E3</f>
        <v>http://hl7.eu/fhir/ig/idea4rc/StructureDefinition/Subject</v>
      </c>
      <c r="F6" s="158"/>
      <c r="G6" s="158"/>
    </row>
    <row r="7" spans="1:19" x14ac:dyDescent="0.75">
      <c r="B7" s="47" t="s">
        <v>15</v>
      </c>
      <c r="C7" s="82"/>
      <c r="D7" s="47" t="s">
        <v>1469</v>
      </c>
      <c r="E7" s="157" t="s">
        <v>1532</v>
      </c>
      <c r="F7" s="158"/>
      <c r="G7" s="158"/>
    </row>
    <row r="8" spans="1:19" ht="44.25" x14ac:dyDescent="0.75">
      <c r="B8" s="47" t="s">
        <v>1470</v>
      </c>
      <c r="C8" s="62" t="s">
        <v>1522</v>
      </c>
      <c r="D8" s="47"/>
      <c r="E8" s="7"/>
      <c r="I8" s="12" t="s">
        <v>1285</v>
      </c>
      <c r="J8" s="12" t="s">
        <v>1286</v>
      </c>
      <c r="K8" s="12" t="s">
        <v>1287</v>
      </c>
      <c r="L8" s="12" t="s">
        <v>1288</v>
      </c>
      <c r="M8" s="11" t="s">
        <v>1289</v>
      </c>
      <c r="P8" s="34" t="s">
        <v>1324</v>
      </c>
      <c r="Q8" s="34">
        <v>6</v>
      </c>
    </row>
    <row r="9" spans="1:19" x14ac:dyDescent="0.75">
      <c r="B9" s="47" t="s">
        <v>1471</v>
      </c>
      <c r="C9" s="12" t="s">
        <v>1523</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1526</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1533</v>
      </c>
      <c r="E15" s="12"/>
      <c r="F15" s="49" t="s">
        <v>1313</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Subject!B41</f>
        <v>karnofsyIndexLabel</v>
      </c>
      <c r="C16" s="11" t="str">
        <f>Subject!C41</f>
        <v>Karnofsy index label</v>
      </c>
      <c r="D16" s="4" t="s">
        <v>2394</v>
      </c>
      <c r="E16" s="12"/>
      <c r="F16" s="49" t="s">
        <v>1312</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1468</v>
      </c>
      <c r="E28" s="88" t="str">
        <f>$E$3</f>
        <v>http://hl7.eu/fhir/ig/idea4rc/StructureDefinition/Subject</v>
      </c>
      <c r="F28" s="89"/>
      <c r="G28" s="90"/>
      <c r="H28" s="43"/>
      <c r="I28" s="16" t="s">
        <v>1327</v>
      </c>
      <c r="J28" s="52" t="s">
        <v>1328</v>
      </c>
      <c r="K28" s="16" t="s">
        <v>1325</v>
      </c>
      <c r="L28" s="52" t="s">
        <v>1326</v>
      </c>
      <c r="M28" s="48" t="s">
        <v>1320</v>
      </c>
      <c r="N28" s="51" t="s">
        <v>1380</v>
      </c>
      <c r="P28" s="11"/>
      <c r="Q28" s="11"/>
      <c r="R28" s="11"/>
      <c r="S28" s="12"/>
    </row>
    <row r="29" spans="1:19" ht="44.25" customHeight="1" x14ac:dyDescent="0.75">
      <c r="A29" s="44"/>
      <c r="B29" s="68"/>
      <c r="C29" s="68"/>
      <c r="D29" s="87" t="s">
        <v>1469</v>
      </c>
      <c r="E29" s="88" t="s">
        <v>1534</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Subject!B38</f>
        <v>ecogPsAtDiagnosis</v>
      </c>
      <c r="C31" s="11" t="str">
        <f>Subject!C38</f>
        <v>Eastern Cooperative Oncology Group performance status (ECOG PS)  at diagnosis</v>
      </c>
      <c r="D31" s="12" t="s">
        <v>1615</v>
      </c>
      <c r="E31" s="12"/>
      <c r="F31" s="49" t="s">
        <v>1313</v>
      </c>
      <c r="G31" s="134" t="s">
        <v>2239</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Subject!B39</f>
        <v>ecogPsLabel</v>
      </c>
      <c r="C32" s="11" t="str">
        <f>Subject!C39</f>
        <v>ECOG PS label</v>
      </c>
      <c r="D32" s="4" t="s">
        <v>2394</v>
      </c>
      <c r="E32" s="12"/>
      <c r="F32" s="49" t="s">
        <v>1312</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1468</v>
      </c>
      <c r="E49" s="88" t="str">
        <f>$E$3</f>
        <v>http://hl7.eu/fhir/ig/idea4rc/StructureDefinition/Subject</v>
      </c>
      <c r="F49" s="89"/>
      <c r="G49" s="90"/>
      <c r="H49" s="43"/>
      <c r="I49" s="16" t="s">
        <v>1327</v>
      </c>
      <c r="J49" s="52" t="s">
        <v>1328</v>
      </c>
      <c r="K49" s="16" t="s">
        <v>1325</v>
      </c>
      <c r="L49" s="52" t="s">
        <v>1326</v>
      </c>
      <c r="M49" s="48" t="s">
        <v>1320</v>
      </c>
      <c r="N49" s="51" t="s">
        <v>1380</v>
      </c>
      <c r="P49" s="11"/>
      <c r="Q49" s="11"/>
      <c r="R49" s="11"/>
      <c r="S49" s="12"/>
    </row>
    <row r="50" spans="1:19" ht="44.25" customHeight="1" x14ac:dyDescent="0.75">
      <c r="A50" s="44"/>
      <c r="B50" s="68"/>
      <c r="C50" s="68"/>
      <c r="D50" s="87" t="s">
        <v>1469</v>
      </c>
      <c r="E50" s="88" t="s">
        <v>1963</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Subject!B16</f>
        <v>charlsonComorbidityIndex</v>
      </c>
      <c r="C52" s="11" t="str">
        <f>Subject!C16</f>
        <v>Charlson Comorbidity index</v>
      </c>
      <c r="D52" s="12" t="s">
        <v>1533</v>
      </c>
      <c r="E52" s="12"/>
      <c r="F52" s="49" t="s">
        <v>1313</v>
      </c>
      <c r="G52" s="134" t="s">
        <v>2238</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1468</v>
      </c>
      <c r="E66" s="88" t="str">
        <f>$E$3</f>
        <v>http://hl7.eu/fhir/ig/idea4rc/StructureDefinition/Subject</v>
      </c>
      <c r="F66" s="89"/>
      <c r="G66" s="90"/>
      <c r="H66" s="43"/>
      <c r="I66" s="16" t="s">
        <v>1327</v>
      </c>
      <c r="J66" s="52" t="s">
        <v>1328</v>
      </c>
      <c r="K66" s="16" t="s">
        <v>1325</v>
      </c>
      <c r="L66" s="52" t="s">
        <v>1326</v>
      </c>
      <c r="M66" s="48" t="s">
        <v>1320</v>
      </c>
      <c r="N66" s="51" t="s">
        <v>1380</v>
      </c>
      <c r="P66" s="11"/>
      <c r="Q66" s="11"/>
      <c r="R66" s="11"/>
      <c r="S66" s="12"/>
    </row>
    <row r="67" spans="1:19" ht="44.25" customHeight="1" x14ac:dyDescent="0.75">
      <c r="A67" s="44"/>
      <c r="B67" s="68"/>
      <c r="C67" s="68"/>
      <c r="D67" s="87" t="s">
        <v>1469</v>
      </c>
      <c r="E67" s="88" t="s">
        <v>1964</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Subject!B15</f>
        <v>bMI</v>
      </c>
      <c r="C69" s="11" t="str">
        <f>Subject!C15</f>
        <v>Height/weight (BMI)</v>
      </c>
      <c r="D69" s="12" t="s">
        <v>2541</v>
      </c>
      <c r="E69" s="12"/>
      <c r="F69" s="49" t="s">
        <v>1313</v>
      </c>
      <c r="G69" s="43"/>
      <c r="H69" s="43"/>
      <c r="I69" s="12" t="str">
        <f t="shared" ref="I69" si="32">"* group[=].element[+].code = #"&amp;$B$14&amp;"."&amp;B69</f>
        <v>* group[=].element[+].code = #Subject.bMI</v>
      </c>
      <c r="J69" s="12" t="str">
        <f t="shared" ref="J69" si="33">"* group[=].element[=].display = ##34#"&amp;C69&amp;"##34#"</f>
        <v>* group[=].element[=].display = ##34#Height/weight (BMI)##34#</v>
      </c>
      <c r="K69" s="12" t="str">
        <f t="shared" ref="K69" si="34">IF(F69="unmatched","//-- unmatched","* group[=].element[=].target.code = #"&amp;$D$14&amp;"."&amp;D69)</f>
        <v>* group[=].element[=].target.code = #Observation.valueQuantity</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(BMI)##34#</v>
      </c>
    </row>
    <row r="71" spans="1:19" x14ac:dyDescent="0.75">
      <c r="B71" s="11"/>
      <c r="C71" s="12"/>
      <c r="F71" s="49"/>
      <c r="P71" s="11">
        <v>3</v>
      </c>
      <c r="Q71" s="11">
        <f t="shared" si="37"/>
        <v>0</v>
      </c>
      <c r="R71" s="11">
        <f t="shared" si="38"/>
        <v>3</v>
      </c>
      <c r="S71" s="12" t="str" cm="1">
        <f t="array" ref="S71">INDEX('Subject-ConceptMap-5-x'!$I$69:$N$73,Q71+1,R71)</f>
        <v>* group[=].element[=].target.code = #Observation.valueQuantity</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1468</v>
      </c>
      <c r="E78" s="88" t="str">
        <f>$E$3</f>
        <v>http://hl7.eu/fhir/ig/idea4rc/StructureDefinition/Subject</v>
      </c>
      <c r="F78" s="89"/>
      <c r="G78" s="90"/>
      <c r="H78" s="43"/>
      <c r="I78" s="16" t="s">
        <v>1327</v>
      </c>
      <c r="J78" s="52" t="s">
        <v>1328</v>
      </c>
      <c r="K78" s="16" t="s">
        <v>1325</v>
      </c>
      <c r="L78" s="52" t="s">
        <v>1326</v>
      </c>
      <c r="M78" s="48" t="s">
        <v>1320</v>
      </c>
      <c r="N78" s="51" t="s">
        <v>1380</v>
      </c>
      <c r="P78" s="11"/>
      <c r="Q78" s="11"/>
      <c r="R78" s="11"/>
      <c r="S78" s="12"/>
    </row>
    <row r="79" spans="1:19" ht="44.25" customHeight="1" x14ac:dyDescent="0.75">
      <c r="A79" s="44"/>
      <c r="B79" s="68"/>
      <c r="C79" s="68"/>
      <c r="D79" s="87" t="s">
        <v>1469</v>
      </c>
      <c r="E79" s="88" t="s">
        <v>2498</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Subject!B54</f>
        <v>occurrenceOfOtherCancer</v>
      </c>
      <c r="C81" s="11" t="str">
        <f>Subject!C54</f>
        <v>Occurrence of other cancer</v>
      </c>
      <c r="D81" s="12" t="s">
        <v>1615</v>
      </c>
      <c r="E81" s="12"/>
      <c r="F81" s="49" t="s">
        <v>1313</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1468</v>
      </c>
      <c r="E90" s="88" t="str">
        <f>$E$3</f>
        <v>http://hl7.eu/fhir/ig/idea4rc/StructureDefinition/Subject</v>
      </c>
      <c r="F90" s="89"/>
      <c r="G90" s="90"/>
      <c r="H90" s="43"/>
      <c r="I90" s="16" t="s">
        <v>1327</v>
      </c>
      <c r="J90" s="52" t="s">
        <v>1328</v>
      </c>
      <c r="K90" s="16" t="s">
        <v>1325</v>
      </c>
      <c r="L90" s="52" t="s">
        <v>1326</v>
      </c>
      <c r="M90" s="48" t="s">
        <v>1320</v>
      </c>
      <c r="N90" s="51" t="s">
        <v>1380</v>
      </c>
      <c r="P90" s="11"/>
      <c r="Q90" s="11"/>
      <c r="R90" s="11"/>
      <c r="S90" s="12"/>
    </row>
    <row r="91" spans="1:19" ht="44.25" customHeight="1" x14ac:dyDescent="0.75">
      <c r="A91" s="44"/>
      <c r="B91" s="68"/>
      <c r="C91" s="68"/>
      <c r="D91" s="87" t="s">
        <v>1469</v>
      </c>
      <c r="E91" s="88" t="s">
        <v>2499</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Subject!B55</f>
        <v>previousCancerTreatment</v>
      </c>
      <c r="C93" s="11" t="str">
        <f>Subject!C55</f>
        <v>Previous cancer treatment</v>
      </c>
      <c r="D93" s="12" t="s">
        <v>1615</v>
      </c>
      <c r="E93" s="12"/>
      <c r="F93" s="49" t="s">
        <v>1313</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1468</v>
      </c>
      <c r="E103" s="88" t="str">
        <f>$E$3</f>
        <v>http://hl7.eu/fhir/ig/idea4rc/StructureDefinition/Subject</v>
      </c>
      <c r="F103" s="89"/>
      <c r="G103" s="90"/>
      <c r="H103" s="43"/>
      <c r="I103" s="16" t="s">
        <v>1327</v>
      </c>
      <c r="J103" s="52" t="s">
        <v>1328</v>
      </c>
      <c r="K103" s="16" t="s">
        <v>1325</v>
      </c>
      <c r="L103" s="52" t="s">
        <v>1326</v>
      </c>
      <c r="M103" s="48" t="s">
        <v>1320</v>
      </c>
      <c r="N103" s="51" t="s">
        <v>1380</v>
      </c>
      <c r="P103" s="11"/>
      <c r="Q103" s="11"/>
      <c r="R103" s="11"/>
      <c r="S103" s="12"/>
    </row>
    <row r="104" spans="1:19" ht="44.25" customHeight="1" x14ac:dyDescent="0.75">
      <c r="A104" s="44"/>
      <c r="B104" s="68"/>
      <c r="C104" s="68"/>
      <c r="D104" s="87" t="s">
        <v>1469</v>
      </c>
      <c r="E104" s="88" t="s">
        <v>2237</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2236</v>
      </c>
      <c r="E106" s="12"/>
      <c r="F106" s="49" t="s">
        <v>1313</v>
      </c>
      <c r="G106" s="134" t="s">
        <v>2235</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13" sqref="B313:B322"/>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1535</v>
      </c>
    </row>
    <row r="3" spans="2:7" x14ac:dyDescent="0.75">
      <c r="B3" s="24" t="s">
        <v>20</v>
      </c>
    </row>
    <row r="4" spans="2:7" x14ac:dyDescent="0.75">
      <c r="B4" s="103" t="str">
        <f>"Instance: "&amp;'Subject-ConceptMap-1'!C4</f>
        <v>Instance: subject2FHIR</v>
      </c>
    </row>
    <row r="5" spans="2:7" x14ac:dyDescent="0.75">
      <c r="B5" s="103" t="s">
        <v>1330</v>
      </c>
    </row>
    <row r="6" spans="2:7" x14ac:dyDescent="0.75">
      <c r="B6" s="103" t="s">
        <v>1321</v>
      </c>
    </row>
    <row r="7" spans="2:7" x14ac:dyDescent="0.75">
      <c r="B7" s="103" t="s">
        <v>1473</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1322</v>
      </c>
    </row>
    <row r="11" spans="2:7" x14ac:dyDescent="0.75">
      <c r="B11" s="103" t="s">
        <v>1323</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#Patient.address.country.extension:countryCode</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group[=].element[=].target.display = ##34###34#</v>
      </c>
    </row>
    <row r="58" spans="2:2" x14ac:dyDescent="0.75">
      <c r="B58" s="12" t="str">
        <f>IF('Subject-ConceptMap-2'!S18=0,"//---END",'Subject-ConceptMap-2'!S18)</f>
        <v>* group[=].element[=].target.equivalence = #equivalent</v>
      </c>
    </row>
    <row r="59" spans="2:2" x14ac:dyDescent="0.75">
      <c r="B59" s="12" t="str">
        <f>IF('Subject-ConceptMap-2'!S19=0,"//---END",'Subject-ConceptMap-2'!S19)</f>
        <v/>
      </c>
    </row>
    <row r="60" spans="2:2" x14ac:dyDescent="0.75">
      <c r="B60" s="12" t="str">
        <f>IF('Subject-ConceptMap-2'!S20=0,"//---END",'Subject-ConceptMap-2'!S20)</f>
        <v>* group[=].element[+].code = #Subject.cigarettesPackYearsSmokedDuringLife</v>
      </c>
    </row>
    <row r="61" spans="2:2" x14ac:dyDescent="0.75">
      <c r="B61" s="12" t="str">
        <f>IF('Subject-ConceptMap-2'!S21=0,"//---END",'Subject-ConceptMap-2'!S21)</f>
        <v>* group[=].element[=].display = ##34#Cigarettes pack years smoked during life##34#</v>
      </c>
    </row>
    <row r="62" spans="2:2" x14ac:dyDescent="0.75">
      <c r="B62" s="12" t="str">
        <f>IF('Subject-ConceptMap-2'!S22=0,"//---END",'Subject-ConceptMap-2'!S22)</f>
        <v>* group[=].element[=].target.code = #Observation.component:packsPerYear.valueQuantity</v>
      </c>
    </row>
    <row r="63" spans="2:2" x14ac:dyDescent="0.75">
      <c r="B63" s="12" t="str">
        <f>IF('Subject-ConceptMap-2'!S23=0,"//---END",'Subject-ConceptMap-2'!S23)</f>
        <v>* group[=].element[=].target.display = ##34###34#</v>
      </c>
    </row>
    <row r="64" spans="2:2" x14ac:dyDescent="0.75">
      <c r="B64" s="12" t="str">
        <f>IF('Subject-ConceptMap-2'!S24=0,"//---END",'Subject-ConceptMap-2'!S24)</f>
        <v>* group[=].element[=].target.equivalence = #equivalent</v>
      </c>
    </row>
    <row r="65" spans="2:2" x14ac:dyDescent="0.75">
      <c r="B65" s="12" t="str">
        <f>IF('Subject-ConceptMap-2'!S25=0,"//---END",'Subject-ConceptMap-2'!S25)</f>
        <v/>
      </c>
    </row>
    <row r="66" spans="2:2" x14ac:dyDescent="0.75">
      <c r="B66" s="12" t="str">
        <f>IF('Subject-ConceptMap-2'!S26=0,"//---END",'Subject-ConceptMap-2'!S26)</f>
        <v>//---END</v>
      </c>
    </row>
    <row r="67" spans="2:2" x14ac:dyDescent="0.75">
      <c r="B67" s="12" t="str">
        <f>IF('Subject-ConceptMap-2'!S27=0,"//---END",'Subject-ConceptMap-2'!S27)</f>
        <v>//---END</v>
      </c>
    </row>
    <row r="68" spans="2:2" x14ac:dyDescent="0.75">
      <c r="B68" s="12" t="str">
        <f>IF('Subject-ConceptMap-2'!S28=0,"//---END",'Subject-ConceptMap-2'!S28)</f>
        <v>//---END</v>
      </c>
    </row>
    <row r="69" spans="2:2" x14ac:dyDescent="0.75">
      <c r="B69" s="12" t="str">
        <f>IF('Subject-ConceptMap-2'!S29=0,"//---END",'Subject-ConceptMap-2'!S29)</f>
        <v>//---END</v>
      </c>
    </row>
    <row r="70" spans="2:2" x14ac:dyDescent="0.75">
      <c r="B70" s="12" t="str">
        <f>IF('Subject-ConceptMap-2'!S30=0,"//---END",'Subject-ConceptMap-2'!S30)</f>
        <v>//---END</v>
      </c>
    </row>
    <row r="71" spans="2:2" x14ac:dyDescent="0.75">
      <c r="B71" s="12" t="str">
        <f>IF('Subject-ConceptMap-2'!S31=0,"//---END",'Subject-ConceptMap-2'!S31)</f>
        <v>//---END</v>
      </c>
    </row>
    <row r="72" spans="2:2" x14ac:dyDescent="0.75">
      <c r="B72" s="12" t="str">
        <f>IF('Subject-ConceptMap-2'!S32=0,"//---END",'Subject-ConceptMap-2'!S32)</f>
        <v>//---END</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(BMI)##34#</v>
      </c>
    </row>
    <row r="365" spans="2:2" x14ac:dyDescent="0.75">
      <c r="B365" s="12" t="str">
        <f>IF('Subject-ConceptMap-5-x'!S71=0,"//---END",'Subject-ConceptMap-5-x'!S71)</f>
        <v>* group[=].element[=].target.code = #Observation.valueQuantity</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1889</v>
      </c>
      <c r="L4" s="16" t="str">
        <f>CONCATENATE("Logical: ",B4)</f>
        <v>Logical: HospitalPatientRecordsI4rc</v>
      </c>
    </row>
    <row r="5" spans="1:18" ht="15.5" thickBot="1" x14ac:dyDescent="0.9">
      <c r="A5" s="14" t="s">
        <v>16</v>
      </c>
      <c r="B5" s="30" t="s">
        <v>1814</v>
      </c>
      <c r="L5" s="16" t="str">
        <f>CONCATENATE("Id: ",B5)</f>
        <v>Id: HospitalPatientRecords</v>
      </c>
    </row>
    <row r="6" spans="1:18" ht="15.5" thickBot="1" x14ac:dyDescent="0.9">
      <c r="A6" s="14" t="s">
        <v>10</v>
      </c>
      <c r="B6" s="30" t="s">
        <v>1815</v>
      </c>
      <c r="L6" s="17" t="str">
        <f>CONCATENATE("Title: ##34#",B6,"##34#")</f>
        <v>Title: ##34#Hospital Patient Records##34#</v>
      </c>
    </row>
    <row r="7" spans="1:18" x14ac:dyDescent="0.75">
      <c r="A7" s="26" t="s">
        <v>2</v>
      </c>
      <c r="B7" s="95" t="s">
        <v>1815</v>
      </c>
      <c r="C7" s="9" t="s">
        <v>3</v>
      </c>
      <c r="D7" s="1" t="s">
        <v>4</v>
      </c>
      <c r="E7" s="3" t="s">
        <v>5</v>
      </c>
      <c r="F7" s="3" t="s">
        <v>6</v>
      </c>
      <c r="G7" s="3" t="s">
        <v>7</v>
      </c>
      <c r="H7" s="64" t="s">
        <v>1380</v>
      </c>
      <c r="I7" s="118" t="s">
        <v>2045</v>
      </c>
      <c r="J7" s="118" t="s">
        <v>2046</v>
      </c>
      <c r="L7" s="17" t="str">
        <f>CONCATENATE("Description: "," ##334#",B7,"##334#",)</f>
        <v>Description:  ##334#Hospital Patient Records##334#</v>
      </c>
    </row>
    <row r="8" spans="1:18" ht="44.25" x14ac:dyDescent="0.75">
      <c r="A8" s="59">
        <v>0</v>
      </c>
      <c r="B8" s="11" t="s">
        <v>1480</v>
      </c>
      <c r="C8" s="11" t="s">
        <v>14</v>
      </c>
      <c r="D8" s="11" t="s">
        <v>1458</v>
      </c>
      <c r="E8" s="11">
        <v>1</v>
      </c>
      <c r="F8" s="11">
        <v>1</v>
      </c>
      <c r="G8" s="72" t="s">
        <v>1459</v>
      </c>
      <c r="H8" s="11" t="s">
        <v>1804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1805</v>
      </c>
      <c r="C9" s="11" t="s">
        <v>1806</v>
      </c>
      <c r="D9" s="11" t="s">
        <v>1807</v>
      </c>
      <c r="E9" s="11">
        <v>1</v>
      </c>
      <c r="F9" s="11">
        <v>1</v>
      </c>
      <c r="G9" s="73" t="s">
        <v>1</v>
      </c>
      <c r="H9" s="11" t="s">
        <v>1808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1813</v>
      </c>
      <c r="C10" s="11" t="s">
        <v>1802</v>
      </c>
      <c r="D10" s="11" t="s">
        <v>1803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1809</v>
      </c>
      <c r="C11" s="11" t="s">
        <v>1810</v>
      </c>
      <c r="D11" s="11" t="s">
        <v>1811</v>
      </c>
      <c r="E11" s="11">
        <v>1</v>
      </c>
      <c r="F11" s="11">
        <v>1</v>
      </c>
      <c r="G11" s="11" t="s">
        <v>39</v>
      </c>
      <c r="H11" s="11" t="s">
        <v>1812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1816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1383</v>
      </c>
    </row>
    <row r="19" spans="3:3" x14ac:dyDescent="0.75">
      <c r="C19" s="24" t="s">
        <v>1417</v>
      </c>
    </row>
    <row r="20" spans="3:3" x14ac:dyDescent="0.75">
      <c r="C20" s="24" t="s">
        <v>1383</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1898</v>
      </c>
      <c r="D3" s="47" t="s">
        <v>1466</v>
      </c>
      <c r="E3" s="71" t="str">
        <f>$C$1&amp;B14</f>
        <v>http://hl7.eu/fhir/ig/idea4rc/StructureDefinition/HospitalPatientRecords</v>
      </c>
    </row>
    <row r="4" spans="1:19" x14ac:dyDescent="0.75">
      <c r="B4" s="47" t="s">
        <v>16</v>
      </c>
      <c r="C4" s="28" t="s">
        <v>1898</v>
      </c>
      <c r="D4" s="47" t="s">
        <v>1467</v>
      </c>
      <c r="E4" s="157" t="s">
        <v>1901</v>
      </c>
      <c r="F4" s="158"/>
      <c r="G4" s="158"/>
    </row>
    <row r="5" spans="1:19" x14ac:dyDescent="0.75">
      <c r="B5" s="47" t="s">
        <v>10</v>
      </c>
      <c r="C5" s="7" t="s">
        <v>1899</v>
      </c>
      <c r="D5" s="47"/>
      <c r="E5" s="7"/>
    </row>
    <row r="6" spans="1:19" x14ac:dyDescent="0.75">
      <c r="B6" s="47" t="s">
        <v>18</v>
      </c>
      <c r="C6" s="41"/>
      <c r="D6" s="47" t="s">
        <v>1468</v>
      </c>
      <c r="E6" s="157" t="str">
        <f>E3</f>
        <v>http://hl7.eu/fhir/ig/idea4rc/StructureDefinition/HospitalPatientRecords</v>
      </c>
      <c r="F6" s="158"/>
      <c r="G6" s="158"/>
    </row>
    <row r="7" spans="1:19" x14ac:dyDescent="0.75">
      <c r="B7" s="47" t="s">
        <v>15</v>
      </c>
      <c r="C7" s="72"/>
      <c r="D7" s="47" t="s">
        <v>1469</v>
      </c>
      <c r="E7" s="157" t="str">
        <f>E4</f>
        <v>http://hl7.eu/fhir/ig/idea4rc/StructureDefinition/episodeOfCare-eu-i4rc</v>
      </c>
      <c r="F7" s="158"/>
      <c r="G7" s="158"/>
    </row>
    <row r="8" spans="1:19" ht="45" thickBot="1" x14ac:dyDescent="0.9">
      <c r="B8" s="47" t="s">
        <v>1470</v>
      </c>
      <c r="C8" t="s">
        <v>1899</v>
      </c>
      <c r="D8" s="47"/>
      <c r="E8" s="7"/>
      <c r="I8" s="12" t="s">
        <v>1285</v>
      </c>
      <c r="J8" s="12" t="s">
        <v>1286</v>
      </c>
      <c r="K8" s="12" t="s">
        <v>1287</v>
      </c>
      <c r="L8" s="12" t="s">
        <v>1288</v>
      </c>
      <c r="M8" s="11" t="s">
        <v>1289</v>
      </c>
      <c r="P8" s="34" t="s">
        <v>1324</v>
      </c>
      <c r="Q8" s="34">
        <v>6</v>
      </c>
    </row>
    <row r="9" spans="1:19" ht="30.25" thickBot="1" x14ac:dyDescent="0.9">
      <c r="B9" s="47" t="s">
        <v>1471</v>
      </c>
      <c r="C9" s="12" t="s">
        <v>1900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HospitalPatientRecords!B5</f>
        <v>HospitalPatientRecords</v>
      </c>
      <c r="C14" s="11"/>
      <c r="D14" s="4" t="s">
        <v>1902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1480</v>
      </c>
      <c r="E15" s="12"/>
      <c r="F15" s="49" t="s">
        <v>1313</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1903</v>
      </c>
      <c r="E16" s="12"/>
      <c r="F16" s="49" t="s">
        <v>1312</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1904</v>
      </c>
      <c r="E17" s="12"/>
      <c r="F17" s="49" t="s">
        <v>1312</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1905</v>
      </c>
      <c r="E18" s="12"/>
      <c r="F18" s="49" t="s">
        <v>1313</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1837</v>
      </c>
    </row>
    <row r="3" spans="2:7" x14ac:dyDescent="0.75">
      <c r="B3" s="24" t="s">
        <v>20</v>
      </c>
    </row>
    <row r="4" spans="2:7" x14ac:dyDescent="0.75">
      <c r="B4" s="50" t="str">
        <f>"Instance: "&amp;'HospitalPatientRec-ConceptMap-1'!C4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1322</v>
      </c>
    </row>
    <row r="11" spans="2:7" x14ac:dyDescent="0.75">
      <c r="B11" s="50" t="s">
        <v>1323</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1893</v>
      </c>
      <c r="L4" s="16" t="str">
        <f>CONCATENATE("Logical: ",B4)</f>
        <v>Logical: PatientFollowUpI4rc</v>
      </c>
    </row>
    <row r="5" spans="1:18" ht="15.5" thickBot="1" x14ac:dyDescent="0.9">
      <c r="A5" s="14" t="s">
        <v>16</v>
      </c>
      <c r="B5" s="30" t="s">
        <v>1833</v>
      </c>
      <c r="L5" s="16" t="str">
        <f>CONCATENATE("Id: ",B5)</f>
        <v>Id: PatientFollowUp</v>
      </c>
    </row>
    <row r="6" spans="1:18" ht="15.5" thickBot="1" x14ac:dyDescent="0.9">
      <c r="A6" s="14" t="s">
        <v>10</v>
      </c>
      <c r="B6" s="30" t="s">
        <v>1834</v>
      </c>
      <c r="L6" s="17" t="str">
        <f>CONCATENATE("Title: ##34#",B6,"##34#")</f>
        <v>Title: ##34#Patient Follow Up##34#</v>
      </c>
    </row>
    <row r="7" spans="1:18" x14ac:dyDescent="0.75">
      <c r="A7" s="26" t="s">
        <v>2</v>
      </c>
      <c r="B7" s="30" t="s">
        <v>1834</v>
      </c>
      <c r="C7" s="9" t="s">
        <v>3</v>
      </c>
      <c r="D7" s="1" t="s">
        <v>4</v>
      </c>
      <c r="E7" s="3" t="s">
        <v>5</v>
      </c>
      <c r="F7" s="3" t="s">
        <v>6</v>
      </c>
      <c r="G7" s="3" t="s">
        <v>7</v>
      </c>
      <c r="H7" s="64" t="s">
        <v>1380</v>
      </c>
      <c r="I7" s="118" t="s">
        <v>2045</v>
      </c>
      <c r="J7" s="118" t="s">
        <v>2046</v>
      </c>
      <c r="L7" s="17" t="str">
        <f>CONCATENATE("Description: "," ##334#",B7,"##334#",)</f>
        <v>Description:  ##334#Patient Follow Up##334#</v>
      </c>
    </row>
    <row r="8" spans="1:18" ht="29.5" x14ac:dyDescent="0.75">
      <c r="A8" s="59">
        <v>0</v>
      </c>
      <c r="B8" s="11" t="s">
        <v>1480</v>
      </c>
      <c r="C8" s="11" t="s">
        <v>14</v>
      </c>
      <c r="D8" s="11" t="s">
        <v>1817</v>
      </c>
      <c r="E8" s="11">
        <v>1</v>
      </c>
      <c r="F8" s="11">
        <v>1</v>
      </c>
      <c r="G8" s="72" t="s">
        <v>1459</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1818</v>
      </c>
      <c r="C9" s="11" t="s">
        <v>1819</v>
      </c>
      <c r="D9" s="11" t="s">
        <v>1820</v>
      </c>
      <c r="E9" s="11">
        <v>1</v>
      </c>
      <c r="F9" s="11">
        <v>1</v>
      </c>
      <c r="G9" s="73" t="s">
        <v>1461</v>
      </c>
      <c r="H9" s="149" t="s">
        <v>2371</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1821</v>
      </c>
      <c r="C10" s="11" t="s">
        <v>1822</v>
      </c>
      <c r="D10" s="11" t="s">
        <v>1823</v>
      </c>
      <c r="E10" s="11">
        <v>1</v>
      </c>
      <c r="F10" s="11">
        <v>1</v>
      </c>
      <c r="G10" s="11" t="s">
        <v>39</v>
      </c>
      <c r="H10" s="11" t="s">
        <v>96</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1824</v>
      </c>
      <c r="C11" s="11" t="s">
        <v>1825</v>
      </c>
      <c r="D11" s="11" t="s">
        <v>1826</v>
      </c>
      <c r="E11" s="11">
        <v>1</v>
      </c>
      <c r="F11" s="11">
        <v>1</v>
      </c>
      <c r="G11" s="11" t="s">
        <v>1461</v>
      </c>
      <c r="H11" s="11" t="s">
        <v>2372</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1827</v>
      </c>
      <c r="C12" s="11" t="s">
        <v>1828</v>
      </c>
      <c r="D12" s="11" t="s">
        <v>1829</v>
      </c>
      <c r="E12" s="11">
        <v>1</v>
      </c>
      <c r="F12" s="11">
        <v>1</v>
      </c>
      <c r="G12" s="11" t="s">
        <v>39</v>
      </c>
      <c r="H12" s="12" t="s">
        <v>96</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1830</v>
      </c>
      <c r="C13" s="11" t="s">
        <v>1831</v>
      </c>
      <c r="D13" s="11" t="s">
        <v>1832</v>
      </c>
      <c r="E13" s="11">
        <v>1</v>
      </c>
      <c r="F13" s="11">
        <v>1</v>
      </c>
      <c r="G13" s="11" t="s">
        <v>1461</v>
      </c>
      <c r="H13" s="12" t="s">
        <v>2259</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1952</v>
      </c>
      <c r="C14" s="6" t="s">
        <v>1953</v>
      </c>
      <c r="D14" s="6" t="s">
        <v>1954</v>
      </c>
      <c r="E14" s="11">
        <v>1</v>
      </c>
      <c r="F14" s="11">
        <v>1</v>
      </c>
      <c r="G14" s="11" t="s">
        <v>1962</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1835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1383</v>
      </c>
    </row>
    <row r="32" spans="3:3" x14ac:dyDescent="0.75">
      <c r="C32" s="24" t="s">
        <v>1417</v>
      </c>
    </row>
    <row r="33" spans="3:3" x14ac:dyDescent="0.75">
      <c r="C33" s="24" t="s">
        <v>1383</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2516</v>
      </c>
      <c r="D3" s="47" t="s">
        <v>1466</v>
      </c>
      <c r="E3" s="71" t="str">
        <f>$C$1&amp;B14</f>
        <v>http://hl7.eu/fhir/ig/idea4rc/StructureDefinition/PatientFollowUp</v>
      </c>
    </row>
    <row r="4" spans="1:19" x14ac:dyDescent="0.75">
      <c r="B4" s="47" t="s">
        <v>16</v>
      </c>
      <c r="C4" s="28" t="s">
        <v>1906</v>
      </c>
      <c r="D4" s="47" t="s">
        <v>1467</v>
      </c>
      <c r="E4" s="157" t="str">
        <f>C1&amp;"/"&amp;H4</f>
        <v>http://hl7.eu/fhir/ig/idea4rc/StructureDefinition//Bundle-eu-i4rc</v>
      </c>
      <c r="F4" s="158"/>
      <c r="G4" s="158"/>
      <c r="H4" t="s">
        <v>2374</v>
      </c>
      <c r="I4" s="80"/>
    </row>
    <row r="5" spans="1:19" x14ac:dyDescent="0.75">
      <c r="B5" s="47" t="s">
        <v>10</v>
      </c>
      <c r="C5" s="7" t="s">
        <v>1907</v>
      </c>
      <c r="D5" s="47"/>
      <c r="E5" s="7"/>
    </row>
    <row r="6" spans="1:19" x14ac:dyDescent="0.75">
      <c r="B6" s="47" t="s">
        <v>18</v>
      </c>
      <c r="C6" s="41"/>
      <c r="D6" s="47" t="s">
        <v>1468</v>
      </c>
      <c r="E6" s="157" t="str">
        <f>E3</f>
        <v>http://hl7.eu/fhir/ig/idea4rc/StructureDefinition/PatientFollowUp</v>
      </c>
      <c r="F6" s="158"/>
      <c r="G6" s="158"/>
    </row>
    <row r="7" spans="1:19" x14ac:dyDescent="0.75">
      <c r="B7" s="47" t="s">
        <v>15</v>
      </c>
      <c r="C7" s="72"/>
      <c r="D7" s="47" t="s">
        <v>1469</v>
      </c>
      <c r="E7" s="157" t="str">
        <f>C1&amp;"Encounter-eu-i4rc"</f>
        <v>http://hl7.eu/fhir/ig/idea4rc/StructureDefinition/Encounter-eu-i4rc</v>
      </c>
      <c r="F7" s="158"/>
      <c r="G7" s="158"/>
    </row>
    <row r="8" spans="1:19" ht="45" thickBot="1" x14ac:dyDescent="0.9">
      <c r="B8" s="47" t="s">
        <v>1470</v>
      </c>
      <c r="C8" s="7" t="s">
        <v>1907</v>
      </c>
      <c r="D8" s="47"/>
      <c r="E8" s="7"/>
      <c r="I8" s="12" t="s">
        <v>1285</v>
      </c>
      <c r="J8" s="12" t="s">
        <v>1286</v>
      </c>
      <c r="K8" s="12" t="s">
        <v>1287</v>
      </c>
      <c r="L8" s="12" t="s">
        <v>1288</v>
      </c>
      <c r="M8" s="11" t="s">
        <v>1289</v>
      </c>
      <c r="P8" s="34" t="s">
        <v>1324</v>
      </c>
      <c r="Q8" s="34">
        <v>6</v>
      </c>
    </row>
    <row r="9" spans="1:19" ht="30.25" thickBot="1" x14ac:dyDescent="0.9">
      <c r="B9" s="47" t="s">
        <v>1471</v>
      </c>
      <c r="C9" s="12" t="s">
        <v>1908</v>
      </c>
      <c r="D9" s="92"/>
      <c r="E9" s="159"/>
      <c r="F9" s="160"/>
      <c r="G9" s="161"/>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PatientFollowUp!B5</f>
        <v>PatientFollowUp</v>
      </c>
      <c r="C14" s="11"/>
      <c r="D14" s="4" t="s">
        <v>1909</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2240</v>
      </c>
      <c r="E16" s="12"/>
      <c r="F16" s="49" t="s">
        <v>1290</v>
      </c>
      <c r="G16" s="77" t="s">
        <v>2373</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1905</v>
      </c>
      <c r="E17" s="12"/>
      <c r="F17" s="49" t="s">
        <v>1290</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2240</v>
      </c>
      <c r="E18" s="12"/>
      <c r="F18" s="49" t="s">
        <v>1290</v>
      </c>
      <c r="G18" s="77" t="s">
        <v>2242</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2240</v>
      </c>
      <c r="E19" s="12"/>
      <c r="F19" s="49" t="s">
        <v>1290</v>
      </c>
      <c r="G19" s="77" t="s">
        <v>2242</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2240</v>
      </c>
      <c r="E20" s="12"/>
      <c r="F20" s="49" t="s">
        <v>1290</v>
      </c>
      <c r="G20" s="77" t="s">
        <v>2242</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1906</v>
      </c>
      <c r="D3" s="47" t="s">
        <v>1466</v>
      </c>
      <c r="E3" s="71" t="str">
        <f>$C$1&amp;B14</f>
        <v>http://hl7.eu/fhir/ig/idea4rc/StructureDefinition/PatientFollowUp</v>
      </c>
    </row>
    <row r="4" spans="1:19" x14ac:dyDescent="0.75">
      <c r="B4" s="47" t="s">
        <v>16</v>
      </c>
      <c r="C4" s="28" t="s">
        <v>1906</v>
      </c>
      <c r="D4" s="47" t="s">
        <v>1467</v>
      </c>
      <c r="E4" s="157" t="str">
        <f>'PatientFollowUp-ConceptMap-1'!E4</f>
        <v>http://hl7.eu/fhir/ig/idea4rc/StructureDefinition//Bundle-eu-i4rc</v>
      </c>
      <c r="F4" s="158"/>
      <c r="G4" s="158"/>
    </row>
    <row r="5" spans="1:19" x14ac:dyDescent="0.75">
      <c r="B5" s="47" t="s">
        <v>10</v>
      </c>
      <c r="C5" s="7" t="s">
        <v>1907</v>
      </c>
      <c r="D5" s="47"/>
      <c r="E5" s="7"/>
    </row>
    <row r="6" spans="1:19" x14ac:dyDescent="0.75">
      <c r="B6" s="47" t="s">
        <v>18</v>
      </c>
      <c r="C6" s="41"/>
      <c r="D6" s="47" t="s">
        <v>1468</v>
      </c>
      <c r="E6" s="157" t="str">
        <f>E3</f>
        <v>http://hl7.eu/fhir/ig/idea4rc/StructureDefinition/PatientFollowUp</v>
      </c>
      <c r="F6" s="158"/>
      <c r="G6" s="158"/>
    </row>
    <row r="7" spans="1:19" x14ac:dyDescent="0.75">
      <c r="B7" s="47" t="s">
        <v>15</v>
      </c>
      <c r="C7" s="72"/>
      <c r="D7" s="47" t="s">
        <v>1469</v>
      </c>
      <c r="E7" s="157" t="str">
        <f>C1&amp;"Condition-primaryCancer-eu-i4rc"</f>
        <v>http://hl7.eu/fhir/ig/idea4rc/StructureDefinition/Condition-primaryCancer-eu-i4rc</v>
      </c>
      <c r="F7" s="158"/>
      <c r="G7" s="158"/>
    </row>
    <row r="8" spans="1:19" ht="45" thickBot="1" x14ac:dyDescent="0.9">
      <c r="B8" s="47" t="s">
        <v>1470</v>
      </c>
      <c r="C8" s="7" t="s">
        <v>1907</v>
      </c>
      <c r="D8" s="47"/>
      <c r="E8" s="7"/>
      <c r="I8" s="12" t="s">
        <v>1285</v>
      </c>
      <c r="J8" s="12" t="s">
        <v>1286</v>
      </c>
      <c r="K8" s="12" t="s">
        <v>1287</v>
      </c>
      <c r="L8" s="12" t="s">
        <v>1288</v>
      </c>
      <c r="M8" s="11" t="s">
        <v>1289</v>
      </c>
      <c r="P8" s="34" t="s">
        <v>1324</v>
      </c>
      <c r="Q8" s="34">
        <v>6</v>
      </c>
    </row>
    <row r="9" spans="1:19" ht="30.25" thickBot="1" x14ac:dyDescent="0.9">
      <c r="B9" s="47" t="s">
        <v>1471</v>
      </c>
      <c r="C9" s="12" t="s">
        <v>1908</v>
      </c>
      <c r="D9" s="92"/>
      <c r="E9" s="159"/>
      <c r="F9" s="160"/>
      <c r="G9" s="161"/>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1488</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1596</v>
      </c>
      <c r="E16" s="12"/>
      <c r="F16" s="49" t="s">
        <v>1312</v>
      </c>
      <c r="G16" s="77" t="s">
        <v>2373</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1307</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1325</v>
      </c>
      <c r="E18" s="12"/>
      <c r="F18" s="49" t="s">
        <v>1312</v>
      </c>
      <c r="G18" s="77" t="s">
        <v>2241</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2248</v>
      </c>
      <c r="E19" s="12"/>
      <c r="F19" s="49" t="s">
        <v>1312</v>
      </c>
      <c r="G19" s="77" t="s">
        <v>2249</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1598</v>
      </c>
      <c r="E20" s="12"/>
      <c r="F20" s="49" t="s">
        <v>1312</v>
      </c>
      <c r="G20" s="77" t="s">
        <v>2241</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1906</v>
      </c>
      <c r="D3" s="47" t="s">
        <v>1466</v>
      </c>
      <c r="E3" s="71" t="str">
        <f>$C$1&amp;B14</f>
        <v>http://hl7.eu/fhir/ig/idea4rc/StructureDefinition/PatientFollowUp</v>
      </c>
    </row>
    <row r="4" spans="1:19" x14ac:dyDescent="0.75">
      <c r="B4" s="47" t="s">
        <v>16</v>
      </c>
      <c r="C4" s="28" t="s">
        <v>1906</v>
      </c>
      <c r="D4" s="47" t="s">
        <v>1467</v>
      </c>
      <c r="E4" s="157" t="str">
        <f>'PatientFollowUp-ConceptMap-1'!E4</f>
        <v>http://hl7.eu/fhir/ig/idea4rc/StructureDefinition//Bundle-eu-i4rc</v>
      </c>
      <c r="F4" s="158"/>
      <c r="G4" s="158"/>
    </row>
    <row r="5" spans="1:19" x14ac:dyDescent="0.75">
      <c r="B5" s="47" t="s">
        <v>10</v>
      </c>
      <c r="C5" s="7" t="s">
        <v>1907</v>
      </c>
      <c r="D5" s="47"/>
      <c r="E5" s="7"/>
    </row>
    <row r="6" spans="1:19" x14ac:dyDescent="0.75">
      <c r="B6" s="47" t="s">
        <v>18</v>
      </c>
      <c r="C6" s="41"/>
      <c r="D6" s="47" t="s">
        <v>1468</v>
      </c>
      <c r="E6" s="157" t="str">
        <f>E3</f>
        <v>http://hl7.eu/fhir/ig/idea4rc/StructureDefinition/PatientFollowUp</v>
      </c>
      <c r="F6" s="158"/>
      <c r="G6" s="158"/>
    </row>
    <row r="7" spans="1:19" x14ac:dyDescent="0.75">
      <c r="B7" s="47" t="s">
        <v>15</v>
      </c>
      <c r="C7" s="72"/>
      <c r="D7" s="47" t="s">
        <v>1469</v>
      </c>
      <c r="E7" s="157" t="str">
        <f>C1&amp;"observation-lastFollowupStatus-eu-i4rc"</f>
        <v>http://hl7.eu/fhir/ig/idea4rc/StructureDefinition/observation-lastFollowupStatus-eu-i4rc</v>
      </c>
      <c r="F7" s="158"/>
      <c r="G7" s="158"/>
    </row>
    <row r="8" spans="1:19" ht="45" thickBot="1" x14ac:dyDescent="0.9">
      <c r="B8" s="47" t="s">
        <v>1470</v>
      </c>
      <c r="C8" s="7" t="s">
        <v>1907</v>
      </c>
      <c r="D8" s="47"/>
      <c r="E8" s="7"/>
      <c r="I8" s="12" t="s">
        <v>1285</v>
      </c>
      <c r="J8" s="12" t="s">
        <v>1286</v>
      </c>
      <c r="K8" s="12" t="s">
        <v>1287</v>
      </c>
      <c r="L8" s="12" t="s">
        <v>1288</v>
      </c>
      <c r="M8" s="11" t="s">
        <v>1289</v>
      </c>
      <c r="P8" s="34" t="s">
        <v>1324</v>
      </c>
      <c r="Q8" s="34">
        <v>6</v>
      </c>
    </row>
    <row r="9" spans="1:19" ht="30.25" thickBot="1" x14ac:dyDescent="0.9">
      <c r="B9" s="47" t="s">
        <v>1471</v>
      </c>
      <c r="C9" s="12" t="s">
        <v>1908</v>
      </c>
      <c r="D9" s="92"/>
      <c r="E9" s="159"/>
      <c r="F9" s="160"/>
      <c r="G9" s="161"/>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1526</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1615</v>
      </c>
      <c r="E16" s="12"/>
      <c r="F16" s="49" t="s">
        <v>1312</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1906</v>
      </c>
      <c r="D3" s="47" t="s">
        <v>1466</v>
      </c>
      <c r="E3" s="71" t="str">
        <f>$C$1&amp;B14</f>
        <v>http://hl7.eu/fhir/ig/idea4rc/StructureDefinition/PatientFollowUp</v>
      </c>
    </row>
    <row r="4" spans="1:19" x14ac:dyDescent="0.75">
      <c r="B4" s="47" t="s">
        <v>16</v>
      </c>
      <c r="C4" s="28" t="s">
        <v>1906</v>
      </c>
      <c r="D4" s="47" t="s">
        <v>1467</v>
      </c>
      <c r="E4" s="157" t="str">
        <f>'PatientFollowUp-ConceptMap-1'!E4</f>
        <v>http://hl7.eu/fhir/ig/idea4rc/StructureDefinition//Bundle-eu-i4rc</v>
      </c>
      <c r="F4" s="158"/>
      <c r="G4" s="158"/>
    </row>
    <row r="5" spans="1:19" x14ac:dyDescent="0.75">
      <c r="B5" s="47" t="s">
        <v>10</v>
      </c>
      <c r="C5" s="7" t="s">
        <v>1907</v>
      </c>
      <c r="D5" s="47"/>
      <c r="E5" s="7"/>
    </row>
    <row r="6" spans="1:19" x14ac:dyDescent="0.75">
      <c r="B6" s="47" t="s">
        <v>18</v>
      </c>
      <c r="C6" s="41"/>
      <c r="D6" s="47" t="s">
        <v>1468</v>
      </c>
      <c r="E6" s="157" t="str">
        <f>E3</f>
        <v>http://hl7.eu/fhir/ig/idea4rc/StructureDefinition/PatientFollowUp</v>
      </c>
      <c r="F6" s="158"/>
      <c r="G6" s="158"/>
    </row>
    <row r="7" spans="1:19" x14ac:dyDescent="0.75">
      <c r="B7" s="47" t="s">
        <v>15</v>
      </c>
      <c r="C7" s="72"/>
      <c r="D7" s="47" t="s">
        <v>1469</v>
      </c>
      <c r="E7" s="157" t="s">
        <v>2237</v>
      </c>
      <c r="F7" s="158"/>
      <c r="G7" s="158"/>
    </row>
    <row r="8" spans="1:19" ht="45" thickBot="1" x14ac:dyDescent="0.9">
      <c r="B8" s="47" t="s">
        <v>1470</v>
      </c>
      <c r="C8" s="7" t="s">
        <v>1907</v>
      </c>
      <c r="D8" s="47"/>
      <c r="E8"/>
      <c r="I8" s="12" t="s">
        <v>1285</v>
      </c>
      <c r="J8" s="12" t="s">
        <v>1286</v>
      </c>
      <c r="K8" s="12" t="s">
        <v>1287</v>
      </c>
      <c r="L8" s="12" t="s">
        <v>1288</v>
      </c>
      <c r="M8" s="11" t="s">
        <v>1289</v>
      </c>
      <c r="P8" s="34" t="s">
        <v>1324</v>
      </c>
      <c r="Q8" s="34">
        <v>6</v>
      </c>
    </row>
    <row r="9" spans="1:19" ht="30.25" thickBot="1" x14ac:dyDescent="0.9">
      <c r="B9" s="47" t="s">
        <v>1471</v>
      </c>
      <c r="C9" s="12" t="s">
        <v>1908</v>
      </c>
      <c r="D9" s="92"/>
      <c r="E9" s="159"/>
      <c r="F9" s="160"/>
      <c r="G9" s="161"/>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1526</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2236</v>
      </c>
      <c r="E16" s="12"/>
      <c r="F16" s="49" t="s">
        <v>1312</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1836</v>
      </c>
    </row>
    <row r="3" spans="2:7" x14ac:dyDescent="0.75">
      <c r="B3" s="24" t="s">
        <v>20</v>
      </c>
    </row>
    <row r="4" spans="2:7" x14ac:dyDescent="0.75">
      <c r="B4" s="50" t="str">
        <f>"Instance: "&amp;'PatientFollowUp-ConceptMap-1'!C4</f>
        <v>Instance: followup2FHIR</v>
      </c>
    </row>
    <row r="5" spans="2:7" x14ac:dyDescent="0.75">
      <c r="B5" s="50" t="s">
        <v>1330</v>
      </c>
    </row>
    <row r="6" spans="2:7" x14ac:dyDescent="0.75">
      <c r="B6" s="50" t="s">
        <v>1321</v>
      </c>
    </row>
    <row r="7" spans="2:7" x14ac:dyDescent="0.75">
      <c r="B7" s="50" t="s">
        <v>1473</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1322</v>
      </c>
    </row>
    <row r="11" spans="2:7" x14ac:dyDescent="0.75">
      <c r="B11" s="50" t="s">
        <v>1323</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x14ac:dyDescent="0.75">
      <c r="A4" s="5" t="s">
        <v>11</v>
      </c>
      <c r="B4" s="30" t="s">
        <v>1463</v>
      </c>
      <c r="L4" s="16" t="str">
        <f>CONCATENATE("Logical: ",B4)</f>
        <v>Logical: CancerEpisodeI4rc</v>
      </c>
    </row>
    <row r="5" spans="1:18" x14ac:dyDescent="0.75">
      <c r="A5" s="14" t="s">
        <v>16</v>
      </c>
      <c r="B5" s="31" t="s">
        <v>1464</v>
      </c>
      <c r="L5" s="16" t="str">
        <f>CONCATENATE("Id: ",B5)</f>
        <v>Id: CancerEpisode</v>
      </c>
    </row>
    <row r="6" spans="1:18" x14ac:dyDescent="0.75">
      <c r="A6" s="14" t="s">
        <v>10</v>
      </c>
      <c r="B6" s="32" t="s">
        <v>1540</v>
      </c>
      <c r="L6" s="17" t="str">
        <f>CONCATENATE("Title: ##34#",B6,"##34#")</f>
        <v>Title: ##34#Cancer  Episode##34#</v>
      </c>
    </row>
    <row r="7" spans="1:18" ht="30.25" thickBot="1" x14ac:dyDescent="0.9">
      <c r="A7" s="26" t="s">
        <v>2</v>
      </c>
      <c r="B7" s="33" t="s">
        <v>1465</v>
      </c>
      <c r="C7" s="9" t="s">
        <v>3</v>
      </c>
      <c r="D7" s="1" t="s">
        <v>4</v>
      </c>
      <c r="E7" s="3" t="s">
        <v>5</v>
      </c>
      <c r="F7" s="3" t="s">
        <v>6</v>
      </c>
      <c r="G7" s="3" t="s">
        <v>7</v>
      </c>
      <c r="H7" s="64" t="s">
        <v>1380</v>
      </c>
      <c r="I7" s="118" t="s">
        <v>2045</v>
      </c>
      <c r="J7" s="118" t="s">
        <v>2046</v>
      </c>
      <c r="L7" s="17" t="str">
        <f>CONCATENATE("Description: "," ##334#",B7,"##334#",)</f>
        <v>Description:  ##334#Cancer Episode
Maturity Level: 0 Draft##334#</v>
      </c>
    </row>
    <row r="8" spans="1:18" ht="44.25" x14ac:dyDescent="0.75">
      <c r="A8" s="11">
        <v>0</v>
      </c>
      <c r="B8" s="11" t="s">
        <v>1480</v>
      </c>
      <c r="C8" s="12" t="s">
        <v>14</v>
      </c>
      <c r="D8" s="12" t="s">
        <v>1458</v>
      </c>
      <c r="E8" s="11">
        <v>1</v>
      </c>
      <c r="F8" s="11">
        <v>1</v>
      </c>
      <c r="G8" s="70" t="s">
        <v>1459</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1481</v>
      </c>
      <c r="C9" s="12" t="s">
        <v>1345</v>
      </c>
      <c r="D9" s="12" t="s">
        <v>1346</v>
      </c>
      <c r="E9" s="11">
        <v>1</v>
      </c>
      <c r="F9" s="11">
        <v>1</v>
      </c>
      <c r="G9" s="12" t="s">
        <v>39</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1965</v>
      </c>
      <c r="C10" t="s">
        <v>1966</v>
      </c>
      <c r="D10" s="2" t="s">
        <v>1967</v>
      </c>
      <c r="E10" s="11">
        <v>1</v>
      </c>
      <c r="F10" s="11">
        <v>1</v>
      </c>
      <c r="G10" s="12" t="s">
        <v>1461</v>
      </c>
      <c r="H10" s="2" t="s">
        <v>2039</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1482</v>
      </c>
      <c r="C11" s="12" t="s">
        <v>1347</v>
      </c>
      <c r="D11" s="12" t="s">
        <v>1457</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1483</v>
      </c>
      <c r="C12" s="12" t="s">
        <v>1348</v>
      </c>
      <c r="D12" s="12" t="s">
        <v>1349</v>
      </c>
      <c r="E12" s="11">
        <v>1</v>
      </c>
      <c r="F12" s="11">
        <v>1</v>
      </c>
      <c r="G12" s="12" t="s">
        <v>1460</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1968</v>
      </c>
      <c r="C13" t="s">
        <v>1969</v>
      </c>
      <c r="D13" s="2" t="s">
        <v>1970</v>
      </c>
      <c r="E13" s="11">
        <v>1</v>
      </c>
      <c r="F13" s="11">
        <v>1</v>
      </c>
      <c r="G13" s="12" t="s">
        <v>40</v>
      </c>
      <c r="H13" s="2" t="s">
        <v>2040</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1484</v>
      </c>
      <c r="C14" s="12" t="s">
        <v>1456</v>
      </c>
      <c r="D14" s="12" t="s">
        <v>1455</v>
      </c>
      <c r="E14" s="11">
        <v>0</v>
      </c>
      <c r="F14" s="11">
        <v>1</v>
      </c>
      <c r="G14" s="12" t="s">
        <v>1461</v>
      </c>
      <c r="H14" s="2" t="s">
        <v>2041</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2064</v>
      </c>
      <c r="C15" s="4" t="s">
        <v>2065</v>
      </c>
      <c r="D15" s="4" t="s">
        <v>2065</v>
      </c>
      <c r="E15" s="6">
        <v>1</v>
      </c>
      <c r="F15" s="6">
        <v>1</v>
      </c>
      <c r="G15" s="4" t="s">
        <v>1</v>
      </c>
      <c r="H15" s="4" t="s">
        <v>2042</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2066</v>
      </c>
      <c r="C16" s="12" t="s">
        <v>1350</v>
      </c>
      <c r="D16" s="12" t="s">
        <v>1351</v>
      </c>
      <c r="E16" s="11">
        <v>1</v>
      </c>
      <c r="F16" s="11">
        <v>1</v>
      </c>
      <c r="G16" s="12" t="s">
        <v>1461</v>
      </c>
      <c r="H16" s="2" t="s">
        <v>2020</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2067</v>
      </c>
      <c r="C17" s="12" t="s">
        <v>1352</v>
      </c>
      <c r="D17" s="12" t="s">
        <v>1353</v>
      </c>
      <c r="E17" s="11">
        <v>1</v>
      </c>
      <c r="F17" s="11">
        <v>1</v>
      </c>
      <c r="G17" s="12" t="s">
        <v>1461</v>
      </c>
      <c r="H17" s="2" t="s">
        <v>2021</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2068</v>
      </c>
      <c r="C18" s="12" t="s">
        <v>1354</v>
      </c>
      <c r="D18" s="12" t="s">
        <v>1355</v>
      </c>
      <c r="E18" s="11">
        <v>1</v>
      </c>
      <c r="F18" s="11">
        <v>1</v>
      </c>
      <c r="G18" s="12" t="s">
        <v>1461</v>
      </c>
      <c r="H18" s="2" t="s">
        <v>2022</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2069</v>
      </c>
      <c r="C19" s="12" t="s">
        <v>1356</v>
      </c>
      <c r="D19" s="12" t="s">
        <v>1357</v>
      </c>
      <c r="E19" s="11">
        <v>1</v>
      </c>
      <c r="F19" s="11">
        <v>1</v>
      </c>
      <c r="G19" s="12" t="s">
        <v>1461</v>
      </c>
      <c r="H19" s="2" t="s">
        <v>2023</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2070</v>
      </c>
      <c r="C20" s="116" t="s">
        <v>1358</v>
      </c>
      <c r="D20" s="116" t="s">
        <v>1359</v>
      </c>
      <c r="E20" s="3">
        <v>1</v>
      </c>
      <c r="F20" s="3">
        <v>1</v>
      </c>
      <c r="G20" s="116" t="s">
        <v>1461</v>
      </c>
      <c r="H20" s="2" t="s">
        <v>2024</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2243</v>
      </c>
      <c r="B21" s="6" t="s">
        <v>2063</v>
      </c>
      <c r="C21" s="6" t="s">
        <v>2071</v>
      </c>
      <c r="D21" s="6" t="s">
        <v>2071</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2504</v>
      </c>
      <c r="C22" s="11" t="s">
        <v>1971</v>
      </c>
      <c r="D22" s="12" t="s">
        <v>1972</v>
      </c>
      <c r="E22" s="11">
        <v>1</v>
      </c>
      <c r="F22" s="11">
        <v>1</v>
      </c>
      <c r="G22" s="12" t="s">
        <v>1461</v>
      </c>
      <c r="H22" s="12" t="s">
        <v>2025</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2505</v>
      </c>
      <c r="C23" s="11" t="s">
        <v>1973</v>
      </c>
      <c r="D23" s="73" t="s">
        <v>1973</v>
      </c>
      <c r="E23" s="11">
        <v>1</v>
      </c>
      <c r="F23" s="11">
        <v>1</v>
      </c>
      <c r="G23" s="12" t="s">
        <v>1461</v>
      </c>
      <c r="H23" s="12" t="s">
        <v>2026</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2506</v>
      </c>
      <c r="C24" s="11" t="s">
        <v>2410</v>
      </c>
      <c r="D24" s="11" t="s">
        <v>2410</v>
      </c>
      <c r="E24" s="11">
        <v>1</v>
      </c>
      <c r="F24" s="11">
        <v>1</v>
      </c>
      <c r="G24" s="12" t="s">
        <v>1461</v>
      </c>
      <c r="H24" s="12" t="s">
        <v>2027</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2072</v>
      </c>
      <c r="C25" s="11" t="s">
        <v>2411</v>
      </c>
      <c r="D25" s="11" t="s">
        <v>2411</v>
      </c>
      <c r="E25" s="11">
        <v>1</v>
      </c>
      <c r="F25" s="11">
        <v>1</v>
      </c>
      <c r="G25" s="12" t="s">
        <v>1461</v>
      </c>
      <c r="H25" s="2" t="s">
        <v>2028</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2073</v>
      </c>
      <c r="C26" s="11" t="s">
        <v>2413</v>
      </c>
      <c r="D26" s="11" t="s">
        <v>2413</v>
      </c>
      <c r="E26" s="11">
        <v>1</v>
      </c>
      <c r="F26" s="11">
        <v>1</v>
      </c>
      <c r="G26" s="12" t="s">
        <v>1461</v>
      </c>
      <c r="H26" s="2" t="s">
        <v>2029</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2074</v>
      </c>
      <c r="C27" s="11" t="s">
        <v>1974</v>
      </c>
      <c r="D27" s="11" t="s">
        <v>1974</v>
      </c>
      <c r="E27" s="11">
        <v>1</v>
      </c>
      <c r="F27" s="11">
        <v>1</v>
      </c>
      <c r="G27" s="12" t="s">
        <v>1461</v>
      </c>
      <c r="H27" s="2" t="s">
        <v>2030</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2075</v>
      </c>
      <c r="C28" s="11" t="s">
        <v>1975</v>
      </c>
      <c r="D28" s="11" t="s">
        <v>1975</v>
      </c>
      <c r="E28" s="11">
        <v>1</v>
      </c>
      <c r="F28" s="11">
        <v>1</v>
      </c>
      <c r="G28" s="12" t="s">
        <v>1461</v>
      </c>
      <c r="H28" s="12" t="s">
        <v>2031</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2076</v>
      </c>
      <c r="C29" s="11" t="s">
        <v>2414</v>
      </c>
      <c r="D29" s="11" t="s">
        <v>2414</v>
      </c>
      <c r="E29" s="11">
        <v>1</v>
      </c>
      <c r="F29" s="11">
        <v>1</v>
      </c>
      <c r="G29" s="12" t="s">
        <v>1461</v>
      </c>
      <c r="H29" s="12" t="s">
        <v>2032</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2077</v>
      </c>
      <c r="C30" s="11" t="s">
        <v>1976</v>
      </c>
      <c r="D30" s="11" t="s">
        <v>1976</v>
      </c>
      <c r="E30" s="11">
        <v>1</v>
      </c>
      <c r="F30" s="11">
        <v>1</v>
      </c>
      <c r="G30" s="12" t="s">
        <v>1461</v>
      </c>
      <c r="H30" s="12" t="s">
        <v>2033</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2078</v>
      </c>
      <c r="C31" s="11" t="s">
        <v>1977</v>
      </c>
      <c r="D31" s="11" t="s">
        <v>1977</v>
      </c>
      <c r="E31" s="11">
        <v>1</v>
      </c>
      <c r="F31" s="11">
        <v>1</v>
      </c>
      <c r="G31" s="12" t="s">
        <v>1461</v>
      </c>
      <c r="H31" s="12" t="s">
        <v>2034</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2079</v>
      </c>
      <c r="C32" s="11" t="s">
        <v>1978</v>
      </c>
      <c r="D32" s="11" t="s">
        <v>1978</v>
      </c>
      <c r="E32" s="11">
        <v>1</v>
      </c>
      <c r="F32" s="11">
        <v>1</v>
      </c>
      <c r="G32" s="12" t="s">
        <v>1461</v>
      </c>
      <c r="H32" s="12" t="s">
        <v>2035</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2507</v>
      </c>
      <c r="C33" s="11" t="s">
        <v>1979</v>
      </c>
      <c r="D33" s="11" t="s">
        <v>1979</v>
      </c>
      <c r="E33" s="11">
        <v>1</v>
      </c>
      <c r="F33" s="11">
        <v>1</v>
      </c>
      <c r="G33" s="12" t="s">
        <v>1461</v>
      </c>
      <c r="H33" s="12" t="s">
        <v>2036</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2080</v>
      </c>
      <c r="C34" s="11" t="s">
        <v>1980</v>
      </c>
      <c r="D34" s="11" t="s">
        <v>1980</v>
      </c>
      <c r="E34" s="11">
        <v>1</v>
      </c>
      <c r="F34" s="11">
        <v>1</v>
      </c>
      <c r="G34" s="12" t="s">
        <v>1461</v>
      </c>
      <c r="H34" s="12" t="s">
        <v>2037</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2081</v>
      </c>
      <c r="C35" s="11" t="s">
        <v>1981</v>
      </c>
      <c r="D35" s="11" t="s">
        <v>1981</v>
      </c>
      <c r="E35" s="11">
        <v>1</v>
      </c>
      <c r="F35" s="11">
        <v>1</v>
      </c>
      <c r="G35" s="12" t="s">
        <v>1461</v>
      </c>
      <c r="H35" s="12" t="s">
        <v>2038</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1998</v>
      </c>
      <c r="C36" s="11" t="s">
        <v>1998</v>
      </c>
      <c r="D36" s="11" t="s">
        <v>1998</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2083</v>
      </c>
      <c r="C37" s="12" t="s">
        <v>1360</v>
      </c>
      <c r="D37" s="12" t="s">
        <v>1361</v>
      </c>
      <c r="E37" s="11">
        <v>1</v>
      </c>
      <c r="F37" s="11">
        <v>1</v>
      </c>
      <c r="G37" s="12" t="s">
        <v>1461</v>
      </c>
      <c r="H37" s="12" t="s">
        <v>2004</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2084</v>
      </c>
      <c r="C38" s="12" t="s">
        <v>1362</v>
      </c>
      <c r="D38" s="12" t="s">
        <v>1363</v>
      </c>
      <c r="E38" s="11">
        <v>1</v>
      </c>
      <c r="F38" s="11">
        <v>1</v>
      </c>
      <c r="G38" s="12" t="s">
        <v>1461</v>
      </c>
      <c r="H38" s="12" t="s">
        <v>2005</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2085</v>
      </c>
      <c r="C39" s="115" t="s">
        <v>1364</v>
      </c>
      <c r="D39" s="115" t="s">
        <v>1365</v>
      </c>
      <c r="E39" s="46">
        <v>1</v>
      </c>
      <c r="F39" s="46">
        <v>1</v>
      </c>
      <c r="G39" s="115" t="s">
        <v>1461</v>
      </c>
      <c r="H39" s="115" t="s">
        <v>2006</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2086</v>
      </c>
      <c r="C40" s="12" t="s">
        <v>1366</v>
      </c>
      <c r="D40" s="12" t="s">
        <v>1367</v>
      </c>
      <c r="E40" s="11">
        <v>1</v>
      </c>
      <c r="F40" s="11">
        <v>1</v>
      </c>
      <c r="G40" s="12" t="s">
        <v>1461</v>
      </c>
      <c r="H40" s="12" t="s">
        <v>2007</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2087</v>
      </c>
      <c r="C41" s="12" t="s">
        <v>1368</v>
      </c>
      <c r="D41" s="12" t="s">
        <v>1369</v>
      </c>
      <c r="E41" s="11">
        <v>1</v>
      </c>
      <c r="F41" s="11">
        <v>1</v>
      </c>
      <c r="G41" s="12" t="s">
        <v>1461</v>
      </c>
      <c r="H41" s="12" t="s">
        <v>2008</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2088</v>
      </c>
      <c r="C42" s="12" t="s">
        <v>1370</v>
      </c>
      <c r="D42" s="12" t="s">
        <v>1371</v>
      </c>
      <c r="E42" s="11">
        <v>1</v>
      </c>
      <c r="F42" s="11">
        <v>1</v>
      </c>
      <c r="G42" s="12" t="s">
        <v>1461</v>
      </c>
      <c r="H42" s="12" t="s">
        <v>2009</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2089</v>
      </c>
      <c r="C43" s="12" t="s">
        <v>1372</v>
      </c>
      <c r="D43" s="12" t="s">
        <v>1373</v>
      </c>
      <c r="E43" s="11">
        <v>1</v>
      </c>
      <c r="F43" s="11">
        <v>1</v>
      </c>
      <c r="G43" s="12" t="s">
        <v>1461</v>
      </c>
      <c r="H43" s="12" t="s">
        <v>2010</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2090</v>
      </c>
      <c r="C44" s="11" t="s">
        <v>1982</v>
      </c>
      <c r="D44" s="12" t="s">
        <v>1983</v>
      </c>
      <c r="E44" s="11">
        <v>1</v>
      </c>
      <c r="F44" s="11">
        <v>1</v>
      </c>
      <c r="G44" s="12" t="s">
        <v>1461</v>
      </c>
      <c r="H44" s="12" t="s">
        <v>2011</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1999</v>
      </c>
      <c r="C45" s="11" t="s">
        <v>1984</v>
      </c>
      <c r="D45" s="12" t="s">
        <v>1983</v>
      </c>
      <c r="E45" s="11">
        <v>1</v>
      </c>
      <c r="F45" s="11">
        <v>1</v>
      </c>
      <c r="G45" s="12" t="s">
        <v>1461</v>
      </c>
      <c r="H45" s="12" t="s">
        <v>2012</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2000</v>
      </c>
      <c r="C46" s="11" t="s">
        <v>1985</v>
      </c>
      <c r="D46" s="12" t="s">
        <v>1983</v>
      </c>
      <c r="E46" s="11">
        <v>1</v>
      </c>
      <c r="F46" s="11">
        <v>1</v>
      </c>
      <c r="G46" s="12" t="s">
        <v>1461</v>
      </c>
      <c r="H46" s="12" t="s">
        <v>2013</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2001</v>
      </c>
      <c r="C47" s="11" t="s">
        <v>1986</v>
      </c>
      <c r="D47" s="12" t="s">
        <v>1983</v>
      </c>
      <c r="E47" s="11">
        <v>1</v>
      </c>
      <c r="F47" s="11">
        <v>1</v>
      </c>
      <c r="G47" s="12" t="s">
        <v>1461</v>
      </c>
      <c r="H47" s="12" t="s">
        <v>2014</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2002</v>
      </c>
      <c r="C48" s="11" t="s">
        <v>1987</v>
      </c>
      <c r="D48" s="12" t="s">
        <v>1983</v>
      </c>
      <c r="E48" s="11">
        <v>1</v>
      </c>
      <c r="F48" s="11">
        <v>1</v>
      </c>
      <c r="G48" s="12" t="s">
        <v>1461</v>
      </c>
      <c r="H48" s="12" t="s">
        <v>2369</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2003</v>
      </c>
      <c r="C49" s="11" t="s">
        <v>1988</v>
      </c>
      <c r="D49" s="12" t="s">
        <v>1983</v>
      </c>
      <c r="E49" s="11">
        <v>1</v>
      </c>
      <c r="F49" s="11">
        <v>1</v>
      </c>
      <c r="G49" s="12" t="s">
        <v>1461</v>
      </c>
      <c r="H49" s="12" t="s">
        <v>2015</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2244</v>
      </c>
      <c r="C50" s="11" t="s">
        <v>1989</v>
      </c>
      <c r="D50" s="12" t="s">
        <v>1983</v>
      </c>
      <c r="E50" s="11">
        <v>1</v>
      </c>
      <c r="F50" s="11">
        <v>1</v>
      </c>
      <c r="G50" s="12" t="s">
        <v>1461</v>
      </c>
      <c r="H50" s="12" t="s">
        <v>2016</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2082</v>
      </c>
      <c r="C51" s="11" t="s">
        <v>1990</v>
      </c>
      <c r="D51" s="12" t="s">
        <v>1983</v>
      </c>
      <c r="E51" s="11">
        <v>1</v>
      </c>
      <c r="F51" s="11">
        <v>1</v>
      </c>
      <c r="G51" s="12" t="s">
        <v>1461</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1991</v>
      </c>
      <c r="C52" s="11" t="s">
        <v>1992</v>
      </c>
      <c r="D52" s="12" t="s">
        <v>1993</v>
      </c>
      <c r="E52" s="11">
        <v>1</v>
      </c>
      <c r="F52" s="11">
        <v>1</v>
      </c>
      <c r="G52" s="12" t="s">
        <v>1961</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1994</v>
      </c>
      <c r="C53" s="11" t="s">
        <v>2412</v>
      </c>
      <c r="D53" s="12" t="s">
        <v>1995</v>
      </c>
      <c r="E53" s="11">
        <v>1</v>
      </c>
      <c r="F53" s="11">
        <v>1</v>
      </c>
      <c r="G53" s="12" t="s">
        <v>1461</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1996</v>
      </c>
      <c r="C54" s="11" t="s">
        <v>2415</v>
      </c>
      <c r="D54" s="12" t="s">
        <v>1997</v>
      </c>
      <c r="E54" s="11">
        <v>1</v>
      </c>
      <c r="F54" s="11">
        <v>1</v>
      </c>
      <c r="G54" s="12" t="s">
        <v>1961</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1485</v>
      </c>
      <c r="C55" s="12" t="s">
        <v>1374</v>
      </c>
      <c r="D55" s="12" t="s">
        <v>1375</v>
      </c>
      <c r="E55" s="11">
        <v>0</v>
      </c>
      <c r="F55" s="11">
        <v>1</v>
      </c>
      <c r="G55" s="12" t="s">
        <v>1461</v>
      </c>
      <c r="H55" s="12" t="s">
        <v>2017</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1486</v>
      </c>
      <c r="C56" s="12" t="s">
        <v>1376</v>
      </c>
      <c r="D56" s="12" t="s">
        <v>1377</v>
      </c>
      <c r="E56" s="11">
        <v>0</v>
      </c>
      <c r="F56" s="11">
        <v>1</v>
      </c>
      <c r="G56" s="12" t="s">
        <v>1461</v>
      </c>
      <c r="H56" s="12" t="s">
        <v>2018</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1487</v>
      </c>
      <c r="C57" s="12" t="s">
        <v>1782</v>
      </c>
      <c r="D57" s="12" t="s">
        <v>1378</v>
      </c>
      <c r="E57" s="11">
        <v>0</v>
      </c>
      <c r="F57" s="11">
        <v>1</v>
      </c>
      <c r="G57" s="12" t="s">
        <v>1461</v>
      </c>
      <c r="H57" s="12" t="s">
        <v>2019</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1462</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1383</v>
      </c>
    </row>
    <row r="67" spans="3:3" x14ac:dyDescent="0.75">
      <c r="C67" s="24" t="s">
        <v>1454</v>
      </c>
    </row>
    <row r="68" spans="3:3" x14ac:dyDescent="0.75">
      <c r="C68" s="24" t="s">
        <v>1383</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1519</v>
      </c>
      <c r="D3" s="47" t="s">
        <v>1466</v>
      </c>
      <c r="E3" s="71" t="str">
        <f>$C$1&amp;CancerEpisode!B5</f>
        <v>http://hl7.eu/fhir/ig/idea4rc/StructureDefinition/CancerEpisode</v>
      </c>
    </row>
    <row r="4" spans="1:19" x14ac:dyDescent="0.75">
      <c r="B4" s="47" t="s">
        <v>16</v>
      </c>
      <c r="C4" s="28" t="s">
        <v>1475</v>
      </c>
      <c r="D4" s="47" t="s">
        <v>1467</v>
      </c>
      <c r="E4" s="157" t="s">
        <v>1479</v>
      </c>
      <c r="F4" s="158"/>
      <c r="G4" s="158"/>
    </row>
    <row r="5" spans="1:19" x14ac:dyDescent="0.75">
      <c r="B5" s="47" t="s">
        <v>10</v>
      </c>
      <c r="C5" s="7" t="s">
        <v>1476</v>
      </c>
      <c r="D5" s="47"/>
      <c r="E5" s="7"/>
    </row>
    <row r="6" spans="1:19" x14ac:dyDescent="0.75">
      <c r="B6" s="47" t="s">
        <v>18</v>
      </c>
      <c r="C6" s="41"/>
      <c r="D6" s="47" t="s">
        <v>1468</v>
      </c>
      <c r="E6" s="157" t="str">
        <f>E3</f>
        <v>http://hl7.eu/fhir/ig/idea4rc/StructureDefinition/CancerEpisode</v>
      </c>
      <c r="F6" s="158"/>
      <c r="G6" s="158"/>
    </row>
    <row r="7" spans="1:19" x14ac:dyDescent="0.75">
      <c r="B7" s="47" t="s">
        <v>15</v>
      </c>
      <c r="C7" s="72"/>
      <c r="D7" s="47" t="s">
        <v>1469</v>
      </c>
      <c r="E7" s="157" t="s">
        <v>1479</v>
      </c>
      <c r="F7" s="158"/>
      <c r="G7" s="158"/>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119"/>
      <c r="B14" s="4" t="str">
        <f>CancerEpisode!B5</f>
        <v>CancerEpisode</v>
      </c>
      <c r="C14" s="11"/>
      <c r="D14" s="4" t="s">
        <v>1488</v>
      </c>
      <c r="E14" s="6"/>
      <c r="F14" s="49"/>
      <c r="G14" s="49"/>
      <c r="I14" s="12"/>
      <c r="J14" s="11"/>
      <c r="K14" s="11"/>
      <c r="L14" s="11"/>
      <c r="M14" s="48"/>
      <c r="N14" s="51"/>
    </row>
    <row r="15" spans="1:19" ht="44.25" x14ac:dyDescent="0.75">
      <c r="A15" s="12"/>
      <c r="B15" s="11" t="str">
        <f>CancerEpisode!B8</f>
        <v>patient</v>
      </c>
      <c r="C15" s="11" t="str">
        <f>CancerEpisode!C8</f>
        <v>Patient</v>
      </c>
      <c r="D15" s="1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2247</v>
      </c>
      <c r="E16" s="11"/>
      <c r="F16" s="49" t="s">
        <v>1290</v>
      </c>
      <c r="G16" s="74" t="s">
        <v>2342</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2338</v>
      </c>
      <c r="E17" s="11"/>
      <c r="F17" s="49" t="s">
        <v>1290</v>
      </c>
      <c r="G17" s="74" t="s">
        <v>2246</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2338</v>
      </c>
      <c r="E18" s="11"/>
      <c r="F18" s="49" t="s">
        <v>1290</v>
      </c>
      <c r="G18" s="74" t="s">
        <v>2246</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2338</v>
      </c>
      <c r="E19" s="11"/>
      <c r="F19" s="49" t="s">
        <v>1290</v>
      </c>
      <c r="G19" s="74" t="s">
        <v>2246</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1491</v>
      </c>
      <c r="E20" s="11"/>
      <c r="F20" s="49" t="s">
        <v>1313</v>
      </c>
      <c r="G20" s="76" t="s">
        <v>2339</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2245</v>
      </c>
      <c r="E21" s="11"/>
      <c r="F21" s="49" t="s">
        <v>1312</v>
      </c>
      <c r="G21" s="143" t="s">
        <v>2340</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1492</v>
      </c>
      <c r="E22" s="11"/>
      <c r="F22" s="49" t="s">
        <v>1290</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1325</v>
      </c>
      <c r="E23" s="11"/>
      <c r="F23" s="49" t="s">
        <v>1290</v>
      </c>
      <c r="G23" s="76" t="s">
        <v>2341</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1325</v>
      </c>
      <c r="E24" s="11"/>
      <c r="F24" s="49" t="s">
        <v>1290</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1325</v>
      </c>
      <c r="E25" s="11"/>
      <c r="F25" s="49" t="s">
        <v>1290</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1325</v>
      </c>
      <c r="E26" s="11"/>
      <c r="F26" s="49" t="s">
        <v>1290</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1325</v>
      </c>
      <c r="E27" s="11"/>
      <c r="F27" s="49" t="s">
        <v>1290</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1325</v>
      </c>
      <c r="E28" s="12"/>
      <c r="F28" s="49" t="s">
        <v>1290</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1325</v>
      </c>
      <c r="E29" s="12"/>
      <c r="F29" s="49" t="s">
        <v>1290</v>
      </c>
      <c r="G29" s="76" t="s">
        <v>2341</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1325</v>
      </c>
      <c r="E30" s="12"/>
      <c r="F30" s="49" t="s">
        <v>1290</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1325</v>
      </c>
      <c r="E31" s="12"/>
      <c r="F31" s="49" t="s">
        <v>1290</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1325</v>
      </c>
      <c r="E32" s="12"/>
      <c r="F32" s="49" t="s">
        <v>1290</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1325</v>
      </c>
      <c r="E33" s="12"/>
      <c r="F33" s="49" t="s">
        <v>1290</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1325</v>
      </c>
      <c r="E34" s="12"/>
      <c r="F34" s="49" t="s">
        <v>1290</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1325</v>
      </c>
      <c r="E35" s="12"/>
      <c r="F35" s="49" t="s">
        <v>1290</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1325</v>
      </c>
      <c r="E36" s="12"/>
      <c r="F36" s="49" t="s">
        <v>1290</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1325</v>
      </c>
      <c r="E37" s="12"/>
      <c r="F37" s="49" t="s">
        <v>1290</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1325</v>
      </c>
      <c r="E38" s="12"/>
      <c r="F38" s="49" t="s">
        <v>1290</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1325</v>
      </c>
      <c r="E39" s="12"/>
      <c r="F39" s="49" t="s">
        <v>1290</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1325</v>
      </c>
      <c r="E40" s="12"/>
      <c r="F40" s="49" t="s">
        <v>1290</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1325</v>
      </c>
      <c r="E41" s="12"/>
      <c r="F41" s="49" t="s">
        <v>1290</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1325</v>
      </c>
      <c r="E42" s="12"/>
      <c r="F42" s="49" t="s">
        <v>1290</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1325</v>
      </c>
      <c r="E43" s="12"/>
      <c r="F43" s="49" t="s">
        <v>1290</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1598</v>
      </c>
      <c r="E44" s="12"/>
      <c r="F44" s="49" t="s">
        <v>1312</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1598</v>
      </c>
      <c r="E45" s="12"/>
      <c r="F45" s="49" t="s">
        <v>1312</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1598</v>
      </c>
      <c r="E46" s="12"/>
      <c r="F46" s="49" t="s">
        <v>1312</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1598</v>
      </c>
      <c r="E47" s="12"/>
      <c r="F47" s="49" t="s">
        <v>1312</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1598</v>
      </c>
      <c r="E48" s="12"/>
      <c r="F48" s="49" t="s">
        <v>1312</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1598</v>
      </c>
      <c r="E49" s="12"/>
      <c r="F49" s="49" t="s">
        <v>1312</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1598</v>
      </c>
      <c r="E50" s="12"/>
      <c r="F50" s="49" t="s">
        <v>1312</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1598</v>
      </c>
      <c r="E51" s="12"/>
      <c r="F51" s="49" t="s">
        <v>1312</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1598</v>
      </c>
      <c r="E52" s="12"/>
      <c r="F52" s="49" t="s">
        <v>1312</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1598</v>
      </c>
      <c r="E53" s="12"/>
      <c r="F53" s="49" t="s">
        <v>1312</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1598</v>
      </c>
      <c r="E54" s="12"/>
      <c r="F54" s="49" t="s">
        <v>1312</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1598</v>
      </c>
      <c r="E55" s="12"/>
      <c r="F55" s="49" t="s">
        <v>1312</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1598</v>
      </c>
      <c r="E56" s="12"/>
      <c r="F56" s="49" t="s">
        <v>1312</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1598</v>
      </c>
      <c r="E57" s="12"/>
      <c r="F57" s="49" t="s">
        <v>1312</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1598</v>
      </c>
      <c r="E58" s="12"/>
      <c r="F58" s="49" t="s">
        <v>1312</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1598</v>
      </c>
      <c r="E59" s="12"/>
      <c r="F59" s="49" t="s">
        <v>1312</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2508</v>
      </c>
      <c r="E60" s="12"/>
      <c r="F60" s="49" t="s">
        <v>1312</v>
      </c>
      <c r="G60" s="144" t="s">
        <v>2510</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2515</v>
      </c>
      <c r="E61" s="12"/>
      <c r="F61" s="49" t="s">
        <v>1312</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2509</v>
      </c>
      <c r="E62" s="12"/>
      <c r="F62" s="49" t="s">
        <v>1290</v>
      </c>
      <c r="G62" s="77" t="s">
        <v>2511</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2509</v>
      </c>
      <c r="E63" s="12"/>
      <c r="F63" s="49" t="s">
        <v>1290</v>
      </c>
      <c r="G63" s="77" t="s">
        <v>2512</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2509</v>
      </c>
      <c r="E64" s="12"/>
      <c r="F64" s="49" t="s">
        <v>1290</v>
      </c>
      <c r="G64" s="77" t="s">
        <v>2513</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2509</v>
      </c>
      <c r="E65" s="12"/>
      <c r="F65" s="49" t="s">
        <v>1290</v>
      </c>
      <c r="G65" s="77" t="s">
        <v>2514</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1519</v>
      </c>
      <c r="D3" s="47" t="s">
        <v>1466</v>
      </c>
      <c r="E3" s="71" t="str">
        <f>$C$1&amp;CancerEpisode!B5</f>
        <v>http://hl7.eu/fhir/ig/idea4rc/StructureDefinition/CancerEpisode</v>
      </c>
    </row>
    <row r="4" spans="1:19" x14ac:dyDescent="0.75">
      <c r="B4" s="47" t="s">
        <v>16</v>
      </c>
      <c r="C4" s="28" t="s">
        <v>1475</v>
      </c>
      <c r="D4" s="47" t="s">
        <v>1467</v>
      </c>
      <c r="E4" s="71" t="s">
        <v>1490</v>
      </c>
    </row>
    <row r="5" spans="1:19" x14ac:dyDescent="0.75">
      <c r="B5" s="47" t="s">
        <v>10</v>
      </c>
      <c r="C5" s="7" t="s">
        <v>1476</v>
      </c>
      <c r="D5" s="47"/>
      <c r="E5" s="7"/>
    </row>
    <row r="6" spans="1:19" x14ac:dyDescent="0.75">
      <c r="B6" s="47" t="s">
        <v>18</v>
      </c>
      <c r="C6" s="41"/>
      <c r="D6" s="47" t="s">
        <v>1468</v>
      </c>
      <c r="E6" s="157" t="str">
        <f>E3</f>
        <v>http://hl7.eu/fhir/ig/idea4rc/StructureDefinition/CancerEpisode</v>
      </c>
      <c r="F6" s="158"/>
      <c r="G6" s="158"/>
    </row>
    <row r="7" spans="1:19" x14ac:dyDescent="0.75">
      <c r="B7" s="47" t="s">
        <v>15</v>
      </c>
      <c r="C7" s="72"/>
      <c r="D7" s="47" t="s">
        <v>1469</v>
      </c>
      <c r="E7" s="157" t="s">
        <v>1536</v>
      </c>
      <c r="F7" s="158"/>
      <c r="G7" s="158"/>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CancerEpisode!B5</f>
        <v>CancerEpisode</v>
      </c>
      <c r="C14" s="11"/>
      <c r="D14" s="4" t="s">
        <v>1526</v>
      </c>
      <c r="E14" s="6"/>
      <c r="F14" s="49"/>
      <c r="G14" s="49"/>
      <c r="I14" s="12"/>
      <c r="J14" s="11"/>
      <c r="K14" s="11"/>
      <c r="L14" s="11"/>
      <c r="M14" s="48"/>
      <c r="N14" s="51"/>
    </row>
    <row r="15" spans="1:19" ht="44.25" x14ac:dyDescent="0.75">
      <c r="A15" s="44"/>
      <c r="B15" s="11" t="str">
        <f>CancerEpisode!B8</f>
        <v>patient</v>
      </c>
      <c r="C15" s="11" t="str">
        <f>CancerEpisode!C8</f>
        <v>Patient</v>
      </c>
      <c r="D15" s="6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1538</v>
      </c>
      <c r="E16" s="11"/>
      <c r="F16" s="49" t="s">
        <v>1312</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2250</v>
      </c>
      <c r="E17" s="11"/>
      <c r="F17" s="49" t="s">
        <v>1290</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1537</v>
      </c>
      <c r="E18" s="11"/>
      <c r="F18" s="49" t="s">
        <v>1290</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1474</v>
      </c>
    </row>
    <row r="3" spans="2:7" x14ac:dyDescent="0.75">
      <c r="B3" s="24" t="s">
        <v>20</v>
      </c>
    </row>
    <row r="4" spans="2:7" x14ac:dyDescent="0.75">
      <c r="B4" s="50" t="str">
        <f>"Instance: "&amp;'CancerEpisode-ConceptMap-1'!C4</f>
        <v>Instance: cancerEpisode2FHIR</v>
      </c>
    </row>
    <row r="5" spans="2:7" x14ac:dyDescent="0.75">
      <c r="B5" s="50" t="s">
        <v>1330</v>
      </c>
    </row>
    <row r="6" spans="2:7" x14ac:dyDescent="0.75">
      <c r="B6" s="50" t="s">
        <v>1321</v>
      </c>
    </row>
    <row r="7" spans="2:7" x14ac:dyDescent="0.75">
      <c r="B7" s="50" t="s">
        <v>1473</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1322</v>
      </c>
    </row>
    <row r="11" spans="2:7" x14ac:dyDescent="0.75">
      <c r="B11" s="50" t="s">
        <v>1323</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5.5" thickBot="1" x14ac:dyDescent="0.9">
      <c r="L3" s="24" t="str">
        <f>L1</f>
        <v>//===================================================</v>
      </c>
      <c r="N3" s="24" t="str">
        <f>N1</f>
        <v>// -------------------------------------------------------------------------------</v>
      </c>
      <c r="P3" s="24" t="str">
        <f>P1</f>
        <v>// -------------------------------------------------------------------------------</v>
      </c>
      <c r="R3" s="24" t="str">
        <f>R1</f>
        <v>// -------------------------------------------------------------------------------</v>
      </c>
    </row>
    <row r="4" spans="1:18" x14ac:dyDescent="0.75">
      <c r="A4" s="5" t="s">
        <v>11</v>
      </c>
      <c r="B4" s="30" t="s">
        <v>1894</v>
      </c>
      <c r="L4" s="16" t="str">
        <f>CONCATENATE("Logical: ",B4)</f>
        <v>Logical: EpisodeEventI4rc</v>
      </c>
    </row>
    <row r="5" spans="1:18" x14ac:dyDescent="0.75">
      <c r="A5" s="14" t="s">
        <v>16</v>
      </c>
      <c r="B5" s="31" t="s">
        <v>1587</v>
      </c>
      <c r="L5" s="16" t="str">
        <f>CONCATENATE("Id: ",B5)</f>
        <v>Id: EpisodeEvent</v>
      </c>
    </row>
    <row r="6" spans="1:18" x14ac:dyDescent="0.75">
      <c r="A6" s="14" t="s">
        <v>10</v>
      </c>
      <c r="B6" s="32" t="s">
        <v>1548</v>
      </c>
      <c r="L6" s="17" t="str">
        <f>CONCATENATE("Title: ##34#",B6,"##34#")</f>
        <v>Title: ##34#Episode Event##34#</v>
      </c>
    </row>
    <row r="7" spans="1:18" x14ac:dyDescent="0.75">
      <c r="A7" s="26" t="s">
        <v>2</v>
      </c>
      <c r="B7" s="32" t="s">
        <v>1548</v>
      </c>
      <c r="C7" s="9" t="s">
        <v>3</v>
      </c>
      <c r="D7" s="1" t="s">
        <v>4</v>
      </c>
      <c r="E7" s="3" t="s">
        <v>5</v>
      </c>
      <c r="F7" s="3" t="s">
        <v>6</v>
      </c>
      <c r="G7" s="3" t="s">
        <v>7</v>
      </c>
      <c r="H7" s="64" t="s">
        <v>1380</v>
      </c>
      <c r="I7" s="118" t="s">
        <v>2045</v>
      </c>
      <c r="J7" s="118" t="s">
        <v>2046</v>
      </c>
      <c r="L7" s="17" t="str">
        <f>CONCATENATE("Description: "," ##334#",B7,"##334#",)</f>
        <v>Description:  ##334#Episode Event##334#</v>
      </c>
    </row>
    <row r="8" spans="1:18" ht="59" x14ac:dyDescent="0.75">
      <c r="A8" s="59">
        <v>0</v>
      </c>
      <c r="B8" s="42" t="s">
        <v>1588</v>
      </c>
      <c r="C8" s="11" t="s">
        <v>1579</v>
      </c>
      <c r="D8" s="11" t="s">
        <v>1580</v>
      </c>
      <c r="E8" s="11">
        <v>1</v>
      </c>
      <c r="F8" s="11">
        <v>1</v>
      </c>
      <c r="G8" t="s">
        <v>1592</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1589</v>
      </c>
      <c r="C9" s="11" t="s">
        <v>1581</v>
      </c>
      <c r="D9" s="11" t="s">
        <v>1582</v>
      </c>
      <c r="E9" s="11">
        <v>1</v>
      </c>
      <c r="F9" s="11">
        <v>1</v>
      </c>
      <c r="G9" s="42" t="s">
        <v>1461</v>
      </c>
      <c r="H9" s="4" t="s">
        <v>2043</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1590</v>
      </c>
      <c r="C10" s="11" t="s">
        <v>1583</v>
      </c>
      <c r="D10" s="12" t="s">
        <v>1584</v>
      </c>
      <c r="E10" s="11">
        <v>0</v>
      </c>
      <c r="F10" s="11">
        <v>1</v>
      </c>
      <c r="G10" s="42" t="s">
        <v>1461</v>
      </c>
      <c r="H10" s="12" t="s">
        <v>2044</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1591</v>
      </c>
      <c r="C11" s="11" t="s">
        <v>1585</v>
      </c>
      <c r="D11" s="11" t="s">
        <v>1586</v>
      </c>
      <c r="E11" s="11">
        <v>1</v>
      </c>
      <c r="F11" s="11">
        <v>1</v>
      </c>
      <c r="G11" s="42" t="s">
        <v>39</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2347</v>
      </c>
      <c r="D19" s="148" t="s">
        <v>2364</v>
      </c>
      <c r="I19" s="12"/>
      <c r="J19" s="12"/>
      <c r="P19" s="12"/>
      <c r="R19" s="12"/>
    </row>
    <row r="20" spans="2:18" x14ac:dyDescent="0.75">
      <c r="B20" s="146" t="s">
        <v>2343</v>
      </c>
      <c r="C20" s="147" t="s">
        <v>2348</v>
      </c>
      <c r="D20" s="147" t="s">
        <v>2370</v>
      </c>
      <c r="I20" s="12"/>
      <c r="J20" s="12"/>
      <c r="P20" s="12"/>
      <c r="R20" s="12"/>
    </row>
    <row r="21" spans="2:18" x14ac:dyDescent="0.75">
      <c r="B21" s="146" t="s">
        <v>2344</v>
      </c>
      <c r="C21" s="147" t="s">
        <v>2368</v>
      </c>
      <c r="D21" s="147" t="s">
        <v>2367</v>
      </c>
      <c r="I21" s="12"/>
      <c r="J21" s="12"/>
      <c r="P21" s="12"/>
      <c r="R21" s="12"/>
    </row>
    <row r="22" spans="2:18" x14ac:dyDescent="0.75">
      <c r="B22" s="146" t="s">
        <v>2345</v>
      </c>
      <c r="C22" s="147" t="s">
        <v>2368</v>
      </c>
      <c r="D22" s="147" t="s">
        <v>2366</v>
      </c>
      <c r="I22" s="12"/>
      <c r="J22" s="12"/>
      <c r="P22" s="12"/>
      <c r="R22" s="12"/>
    </row>
    <row r="23" spans="2:18" x14ac:dyDescent="0.75">
      <c r="B23" s="146" t="s">
        <v>2346</v>
      </c>
      <c r="C23" s="147" t="s">
        <v>2365</v>
      </c>
      <c r="D23" s="147" t="s">
        <v>2357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2349</v>
      </c>
      <c r="C28" s="2" t="s">
        <v>2350</v>
      </c>
      <c r="F28" s="2"/>
      <c r="G28" s="12"/>
      <c r="H28" s="12"/>
      <c r="I28"/>
      <c r="L28"/>
      <c r="M28" s="2"/>
      <c r="N28" s="12"/>
      <c r="O28"/>
      <c r="P28" s="12"/>
    </row>
    <row r="29" spans="2:18" ht="44.25" x14ac:dyDescent="0.75">
      <c r="B29" t="s">
        <v>2351</v>
      </c>
      <c r="C29" s="2" t="s">
        <v>2352</v>
      </c>
      <c r="F29" s="2"/>
      <c r="G29" s="12"/>
      <c r="H29" s="12"/>
      <c r="I29"/>
      <c r="L29"/>
      <c r="M29" s="2"/>
      <c r="N29" s="12"/>
      <c r="O29"/>
      <c r="P29" s="12"/>
    </row>
    <row r="30" spans="2:18" ht="59" x14ac:dyDescent="0.75">
      <c r="B30" t="s">
        <v>2353</v>
      </c>
      <c r="C30" s="2" t="s">
        <v>2354</v>
      </c>
      <c r="F30" s="2"/>
      <c r="G30" s="12"/>
      <c r="H30" s="12"/>
      <c r="I30"/>
      <c r="L30"/>
      <c r="M30" s="2"/>
      <c r="N30" s="12"/>
      <c r="O30"/>
      <c r="P30" s="12"/>
    </row>
    <row r="31" spans="2:18" ht="88.5" x14ac:dyDescent="0.75">
      <c r="B31" t="s">
        <v>2355</v>
      </c>
      <c r="C31" s="2" t="s">
        <v>2356</v>
      </c>
      <c r="F31" s="2"/>
      <c r="G31" s="12"/>
      <c r="H31" s="12"/>
      <c r="I31"/>
      <c r="L31"/>
      <c r="M31" s="2"/>
      <c r="N31" s="12"/>
      <c r="O31"/>
      <c r="P31" s="12"/>
    </row>
    <row r="32" spans="2:18" ht="44.25" x14ac:dyDescent="0.75">
      <c r="B32" t="s">
        <v>2358</v>
      </c>
      <c r="C32" s="2" t="s">
        <v>2359</v>
      </c>
      <c r="F32" s="2"/>
      <c r="G32" s="12"/>
      <c r="H32" s="12"/>
      <c r="I32"/>
      <c r="L32"/>
      <c r="M32" s="2"/>
      <c r="N32" s="12"/>
      <c r="O32"/>
      <c r="P32" s="12"/>
    </row>
    <row r="33" spans="2:18" ht="44.25" x14ac:dyDescent="0.75">
      <c r="B33" t="s">
        <v>2360</v>
      </c>
      <c r="C33" s="2" t="s">
        <v>2361</v>
      </c>
      <c r="F33" s="2"/>
      <c r="G33" s="12"/>
      <c r="H33" s="12"/>
      <c r="I33"/>
      <c r="L33"/>
      <c r="M33" s="2"/>
      <c r="N33" s="12"/>
      <c r="O33"/>
      <c r="P33" s="12"/>
    </row>
    <row r="34" spans="2:18" ht="44.25" x14ac:dyDescent="0.75">
      <c r="B34" t="s">
        <v>2362</v>
      </c>
      <c r="C34" s="2" t="s">
        <v>2363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1593</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1383</v>
      </c>
    </row>
    <row r="25" spans="3:3" x14ac:dyDescent="0.75">
      <c r="C25" s="24" t="s">
        <v>1454</v>
      </c>
    </row>
    <row r="26" spans="3:3" x14ac:dyDescent="0.75">
      <c r="C26" s="24" t="s">
        <v>1383</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9" zoomScaleNormal="100" workbookViewId="0">
      <selection activeCell="G17" sqref="G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c r="E2" s="145"/>
    </row>
    <row r="3" spans="1:19" ht="15.5" thickBot="1" x14ac:dyDescent="0.9">
      <c r="B3" s="47" t="s">
        <v>17</v>
      </c>
      <c r="C3" s="28" t="s">
        <v>1599</v>
      </c>
      <c r="D3" s="47" t="s">
        <v>1466</v>
      </c>
      <c r="E3" s="71" t="str">
        <f>$C$1&amp;EpisodeEvent!B5</f>
        <v>http://hl7.eu/fhir/ig/idea4rc/StructureDefinition/EpisodeEvent</v>
      </c>
    </row>
    <row r="4" spans="1:19" x14ac:dyDescent="0.75">
      <c r="B4" s="47" t="s">
        <v>16</v>
      </c>
      <c r="C4" s="28" t="s">
        <v>1604</v>
      </c>
      <c r="D4" s="47" t="s">
        <v>1467</v>
      </c>
      <c r="E4" s="157" t="s">
        <v>1479</v>
      </c>
      <c r="F4" s="158"/>
      <c r="G4" s="158"/>
    </row>
    <row r="5" spans="1:19" x14ac:dyDescent="0.75">
      <c r="B5" s="47" t="s">
        <v>10</v>
      </c>
      <c r="C5" s="7" t="s">
        <v>1600</v>
      </c>
      <c r="D5" s="47"/>
      <c r="E5" s="7"/>
    </row>
    <row r="6" spans="1:19" x14ac:dyDescent="0.75">
      <c r="B6" s="47" t="s">
        <v>18</v>
      </c>
      <c r="C6" s="41"/>
      <c r="D6" s="47" t="s">
        <v>1468</v>
      </c>
      <c r="E6" s="157" t="str">
        <f>E3</f>
        <v>http://hl7.eu/fhir/ig/idea4rc/StructureDefinition/EpisodeEvent</v>
      </c>
      <c r="F6" s="158"/>
      <c r="G6" s="158"/>
    </row>
    <row r="7" spans="1:19" x14ac:dyDescent="0.75">
      <c r="B7" s="47" t="s">
        <v>15</v>
      </c>
      <c r="C7" s="72"/>
      <c r="D7" s="47" t="s">
        <v>1469</v>
      </c>
      <c r="E7" s="157" t="s">
        <v>1479</v>
      </c>
      <c r="F7" s="158"/>
      <c r="G7" s="158"/>
    </row>
    <row r="8" spans="1:19" ht="45" thickBot="1" x14ac:dyDescent="0.9">
      <c r="B8" s="47" t="s">
        <v>1470</v>
      </c>
      <c r="C8" s="73" t="s">
        <v>1600</v>
      </c>
      <c r="D8" s="47"/>
      <c r="E8" s="7"/>
      <c r="I8" s="12" t="s">
        <v>1285</v>
      </c>
      <c r="J8" s="12" t="s">
        <v>1286</v>
      </c>
      <c r="K8" s="12" t="s">
        <v>1287</v>
      </c>
      <c r="L8" s="12" t="s">
        <v>1288</v>
      </c>
      <c r="M8" s="11" t="s">
        <v>1289</v>
      </c>
      <c r="P8" s="34" t="s">
        <v>1324</v>
      </c>
      <c r="Q8" s="34">
        <v>6</v>
      </c>
    </row>
    <row r="9" spans="1:19" ht="30.25" thickBot="1" x14ac:dyDescent="0.9">
      <c r="B9" s="47" t="s">
        <v>1471</v>
      </c>
      <c r="C9" s="12" t="s">
        <v>1601</v>
      </c>
      <c r="D9" s="92"/>
      <c r="E9" s="162"/>
      <c r="F9" s="163"/>
      <c r="G9" s="164"/>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EpisodeEvent!B5</f>
        <v>EpisodeEvent</v>
      </c>
      <c r="C14" s="11"/>
      <c r="D14" s="4" t="s">
        <v>1488</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1595</v>
      </c>
      <c r="E15" s="12"/>
      <c r="F15" s="49" t="s">
        <v>1312</v>
      </c>
      <c r="G15" s="77" t="s">
        <v>1608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1312</v>
      </c>
      <c r="G16" s="77" t="s">
        <v>1609</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1596</v>
      </c>
      <c r="E17" s="12"/>
      <c r="F17" s="49" t="s">
        <v>1290</v>
      </c>
      <c r="G17" s="76" t="s">
        <v>2534</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- 4113134 =&gt; status='active'; extension:condition-occurredFollowing.empty()
Progression - 32949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2303</v>
      </c>
      <c r="E18" s="12"/>
      <c r="F18" s="49" t="s">
        <v>1290</v>
      </c>
      <c r="G18" s="76" t="s">
        <v>2304</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2251</v>
      </c>
      <c r="E19" s="12"/>
      <c r="F19" s="49" t="s">
        <v>1313</v>
      </c>
      <c r="G19" s="76" t="s">
        <v>2252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177"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- 4113134 =&gt; status='active'; extension:condition-occurredFollowing.empty()
Progression - 32949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1602</v>
      </c>
    </row>
    <row r="3" spans="2:7" x14ac:dyDescent="0.75">
      <c r="B3" s="24" t="s">
        <v>20</v>
      </c>
    </row>
    <row r="4" spans="2:7" x14ac:dyDescent="0.75">
      <c r="B4" s="50" t="str">
        <f>"Instance: "&amp;'EpisodeEvent-ConceptMap-1'!C4</f>
        <v>Instance: episodeEvent2FHIR</v>
      </c>
    </row>
    <row r="5" spans="2:7" x14ac:dyDescent="0.75">
      <c r="B5" s="50" t="s">
        <v>1330</v>
      </c>
    </row>
    <row r="6" spans="2:7" x14ac:dyDescent="0.75">
      <c r="B6" s="50" t="s">
        <v>1321</v>
      </c>
    </row>
    <row r="7" spans="2:7" x14ac:dyDescent="0.75">
      <c r="B7" s="50" t="s">
        <v>1473</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1322</v>
      </c>
    </row>
    <row r="11" spans="2:7" x14ac:dyDescent="0.75">
      <c r="B11" s="50" t="s">
        <v>1323</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03.2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- 4113134 =&gt; status='active'; extension:condition-occurredFollowing.empty()
Progression - 32949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1891</v>
      </c>
      <c r="L4" s="16" t="str">
        <f>CONCATENATE("Logical: ",B4)</f>
        <v>Logical: GeneticTestExpressionI4rc</v>
      </c>
    </row>
    <row r="5" spans="1:18" ht="15.5" thickBot="1" x14ac:dyDescent="0.9">
      <c r="A5" s="14" t="s">
        <v>16</v>
      </c>
      <c r="B5" s="30" t="s">
        <v>1861</v>
      </c>
      <c r="L5" s="16" t="str">
        <f>CONCATENATE("Id: ",B5)</f>
        <v>Id: GeneticTestExpression</v>
      </c>
    </row>
    <row r="6" spans="1:18" ht="15.5" thickBot="1" x14ac:dyDescent="0.9">
      <c r="A6" s="14" t="s">
        <v>10</v>
      </c>
      <c r="B6" s="30" t="s">
        <v>1862</v>
      </c>
      <c r="L6" s="17" t="str">
        <f>CONCATENATE("Title: ##34#",B6,"##34#")</f>
        <v>Title: ##34#Genetic Test Expression##34#</v>
      </c>
    </row>
    <row r="7" spans="1:18" x14ac:dyDescent="0.75">
      <c r="A7" s="26" t="s">
        <v>2</v>
      </c>
      <c r="B7" s="95" t="s">
        <v>1862</v>
      </c>
      <c r="C7" s="9" t="s">
        <v>3</v>
      </c>
      <c r="D7" s="1" t="s">
        <v>4</v>
      </c>
      <c r="E7" s="3" t="s">
        <v>5</v>
      </c>
      <c r="F7" s="3" t="s">
        <v>6</v>
      </c>
      <c r="G7" s="3" t="s">
        <v>7</v>
      </c>
      <c r="H7" s="64" t="s">
        <v>1380</v>
      </c>
      <c r="I7" s="118" t="s">
        <v>2045</v>
      </c>
      <c r="J7" s="118" t="s">
        <v>2046</v>
      </c>
      <c r="L7" s="17" t="str">
        <f>CONCATENATE("Description: "," ##334#",B7,"##334#",)</f>
        <v>Description:  ##334#Genetic Test Expression##334#</v>
      </c>
    </row>
    <row r="8" spans="1:18" ht="59" x14ac:dyDescent="0.75">
      <c r="A8" s="59">
        <v>0</v>
      </c>
      <c r="B8" s="11" t="s">
        <v>1573</v>
      </c>
      <c r="C8" s="11" t="s">
        <v>1579</v>
      </c>
      <c r="D8" t="s">
        <v>1542</v>
      </c>
      <c r="E8" s="11">
        <v>1</v>
      </c>
      <c r="F8" s="11">
        <v>1</v>
      </c>
      <c r="G8" s="11" t="s">
        <v>1594</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1863</v>
      </c>
      <c r="C9" s="142" t="s">
        <v>2320</v>
      </c>
      <c r="D9" t="s">
        <v>1864</v>
      </c>
      <c r="E9" s="11">
        <v>0</v>
      </c>
      <c r="F9" s="11">
        <v>1</v>
      </c>
      <c r="G9" s="11" t="s">
        <v>40</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1865</v>
      </c>
      <c r="C10" s="142" t="s">
        <v>1866</v>
      </c>
      <c r="D10" t="s">
        <v>1866</v>
      </c>
      <c r="E10" s="11">
        <v>0</v>
      </c>
      <c r="F10" s="11">
        <v>1</v>
      </c>
      <c r="G10" s="11" t="s">
        <v>39</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1867</v>
      </c>
      <c r="C11" s="142" t="s">
        <v>2321</v>
      </c>
      <c r="D11" t="s">
        <v>1868</v>
      </c>
      <c r="E11" s="11">
        <v>0</v>
      </c>
      <c r="F11" s="11">
        <v>1</v>
      </c>
      <c r="G11" s="11" t="s">
        <v>40</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1869</v>
      </c>
      <c r="C12" s="142" t="s">
        <v>1870</v>
      </c>
      <c r="D12" t="s">
        <v>1870</v>
      </c>
      <c r="E12" s="11">
        <v>0</v>
      </c>
      <c r="F12" s="11">
        <v>1</v>
      </c>
      <c r="G12" s="11" t="s">
        <v>39</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1871</v>
      </c>
      <c r="C13" s="142" t="s">
        <v>2322</v>
      </c>
      <c r="D13" t="s">
        <v>1872</v>
      </c>
      <c r="E13" s="11">
        <v>0</v>
      </c>
      <c r="F13" s="11">
        <v>1</v>
      </c>
      <c r="G13" s="11" t="s">
        <v>40</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1873</v>
      </c>
      <c r="C14" s="142" t="s">
        <v>1874</v>
      </c>
      <c r="D14" t="s">
        <v>1874</v>
      </c>
      <c r="E14" s="11">
        <v>0</v>
      </c>
      <c r="F14" s="11">
        <v>1</v>
      </c>
      <c r="G14" s="11" t="s">
        <v>39</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2091</v>
      </c>
      <c r="C15" s="142" t="s">
        <v>2323</v>
      </c>
      <c r="D15" t="s">
        <v>1875</v>
      </c>
      <c r="E15" s="11">
        <v>0</v>
      </c>
      <c r="F15" s="11">
        <v>1</v>
      </c>
      <c r="G15" s="11" t="s">
        <v>40</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1876</v>
      </c>
      <c r="C16" s="142" t="s">
        <v>1877</v>
      </c>
      <c r="D16" t="s">
        <v>1877</v>
      </c>
      <c r="E16" s="11">
        <v>0</v>
      </c>
      <c r="F16" s="11">
        <v>1</v>
      </c>
      <c r="G16" s="11" t="s">
        <v>39</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2092</v>
      </c>
      <c r="C17" s="142" t="s">
        <v>2324</v>
      </c>
      <c r="D17" t="s">
        <v>1878</v>
      </c>
      <c r="E17" s="11">
        <v>0</v>
      </c>
      <c r="F17" s="11">
        <v>1</v>
      </c>
      <c r="G17" s="11" t="s">
        <v>40</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1879</v>
      </c>
      <c r="C18" s="142" t="s">
        <v>1880</v>
      </c>
      <c r="D18" t="s">
        <v>1880</v>
      </c>
      <c r="E18" s="11">
        <v>0</v>
      </c>
      <c r="F18" s="11">
        <v>1</v>
      </c>
      <c r="G18" s="11" t="s">
        <v>39</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1881</v>
      </c>
      <c r="C19" s="142" t="s">
        <v>2325</v>
      </c>
      <c r="D19" t="s">
        <v>1882</v>
      </c>
      <c r="E19" s="11">
        <v>0</v>
      </c>
      <c r="F19" s="11">
        <v>1</v>
      </c>
      <c r="G19" s="11" t="s">
        <v>40</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1883</v>
      </c>
      <c r="C20" s="142" t="s">
        <v>1884</v>
      </c>
      <c r="D20" t="s">
        <v>1884</v>
      </c>
      <c r="E20" s="11">
        <v>0</v>
      </c>
      <c r="F20" s="11">
        <v>1</v>
      </c>
      <c r="G20" s="11" t="s">
        <v>39</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2093</v>
      </c>
      <c r="C21" s="142" t="s">
        <v>2326</v>
      </c>
      <c r="D21" t="s">
        <v>1885</v>
      </c>
      <c r="E21" s="11">
        <v>0</v>
      </c>
      <c r="F21" s="11">
        <v>1</v>
      </c>
      <c r="G21" s="11" t="s">
        <v>40</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1886</v>
      </c>
      <c r="C22" s="142" t="s">
        <v>1887</v>
      </c>
      <c r="D22" t="s">
        <v>1887</v>
      </c>
      <c r="E22" s="11">
        <v>0</v>
      </c>
      <c r="F22" s="11">
        <v>1</v>
      </c>
      <c r="G22" s="11" t="s">
        <v>39</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1888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2317</v>
      </c>
      <c r="D3" s="47" t="s">
        <v>1466</v>
      </c>
      <c r="E3" s="71" t="str">
        <f>$C$1&amp;B14</f>
        <v>http://hl7.eu/fhir/ig/idea4rc/StructureDefinition/GeneticTestExpression</v>
      </c>
    </row>
    <row r="4" spans="1:19" x14ac:dyDescent="0.75">
      <c r="B4" s="47" t="s">
        <v>16</v>
      </c>
      <c r="C4" s="28" t="s">
        <v>2316</v>
      </c>
      <c r="D4" s="47" t="s">
        <v>1467</v>
      </c>
      <c r="E4" s="157" t="s">
        <v>1479</v>
      </c>
      <c r="F4" s="158"/>
      <c r="G4" s="158"/>
    </row>
    <row r="5" spans="1:19" x14ac:dyDescent="0.75">
      <c r="B5" s="47" t="s">
        <v>10</v>
      </c>
      <c r="C5" s="7" t="s">
        <v>2318</v>
      </c>
      <c r="D5" s="47"/>
      <c r="E5" s="7"/>
    </row>
    <row r="6" spans="1:19" x14ac:dyDescent="0.75">
      <c r="B6" s="47" t="s">
        <v>18</v>
      </c>
      <c r="C6" s="41"/>
      <c r="D6" s="47" t="s">
        <v>1468</v>
      </c>
      <c r="E6" s="157" t="str">
        <f>E3</f>
        <v>http://hl7.eu/fhir/ig/idea4rc/StructureDefinition/GeneticTestExpression</v>
      </c>
      <c r="F6" s="158"/>
      <c r="G6" s="158"/>
    </row>
    <row r="7" spans="1:19" x14ac:dyDescent="0.75">
      <c r="B7" s="47" t="s">
        <v>15</v>
      </c>
      <c r="C7" s="72"/>
      <c r="D7" s="47" t="s">
        <v>1469</v>
      </c>
      <c r="E7" s="157" t="s">
        <v>1479</v>
      </c>
      <c r="F7" s="158"/>
      <c r="G7" s="158"/>
    </row>
    <row r="8" spans="1:19" ht="45" thickBot="1" x14ac:dyDescent="0.9">
      <c r="B8" s="47" t="s">
        <v>1470</v>
      </c>
      <c r="C8" s="7" t="s">
        <v>2318</v>
      </c>
      <c r="D8" s="47"/>
      <c r="E8" s="7"/>
      <c r="I8" s="12" t="s">
        <v>1285</v>
      </c>
      <c r="J8" s="12" t="s">
        <v>1286</v>
      </c>
      <c r="K8" s="12" t="s">
        <v>1287</v>
      </c>
      <c r="L8" s="12" t="s">
        <v>1288</v>
      </c>
      <c r="M8" s="11" t="s">
        <v>1289</v>
      </c>
      <c r="P8" s="34" t="s">
        <v>1324</v>
      </c>
      <c r="Q8" s="34">
        <v>6</v>
      </c>
    </row>
    <row r="9" spans="1:19" ht="15.5" thickBot="1" x14ac:dyDescent="0.9">
      <c r="B9" s="47" t="s">
        <v>1471</v>
      </c>
      <c r="C9" s="12" t="s">
        <v>2319</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GeneticTestExpression!B5</f>
        <v>GeneticTestExpression</v>
      </c>
      <c r="C14" s="11"/>
      <c r="D14" s="4" t="s">
        <v>1488</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1313</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2327</v>
      </c>
      <c r="E16" s="12"/>
      <c r="F16" s="49" t="s">
        <v>1312</v>
      </c>
      <c r="G16" s="77" t="s">
        <v>2329</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2328</v>
      </c>
      <c r="E17" s="12"/>
      <c r="F17" s="49" t="s">
        <v>1312</v>
      </c>
      <c r="G17" s="77" t="s">
        <v>2330</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2327</v>
      </c>
      <c r="E18" s="12"/>
      <c r="F18" s="49" t="s">
        <v>1312</v>
      </c>
      <c r="G18" s="77" t="s">
        <v>2331</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2328</v>
      </c>
      <c r="E19" s="12"/>
      <c r="F19" s="49" t="s">
        <v>1312</v>
      </c>
      <c r="G19" s="77" t="s">
        <v>2331</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2327</v>
      </c>
      <c r="E20" s="12"/>
      <c r="F20" s="49" t="s">
        <v>1312</v>
      </c>
      <c r="G20" s="77" t="s">
        <v>2332</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2328</v>
      </c>
      <c r="E21" s="12"/>
      <c r="F21" s="49" t="s">
        <v>1312</v>
      </c>
      <c r="G21" s="77" t="s">
        <v>2332</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2327</v>
      </c>
      <c r="E22" s="12"/>
      <c r="F22" s="49" t="s">
        <v>1312</v>
      </c>
      <c r="G22" s="77" t="s">
        <v>2333</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2328</v>
      </c>
      <c r="E23" s="12"/>
      <c r="F23" s="49" t="s">
        <v>1312</v>
      </c>
      <c r="G23" s="77" t="s">
        <v>2333</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2327</v>
      </c>
      <c r="E24" s="12"/>
      <c r="F24" s="49" t="s">
        <v>1312</v>
      </c>
      <c r="G24" s="77" t="s">
        <v>2334</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2328</v>
      </c>
      <c r="E25" s="12"/>
      <c r="F25" s="49" t="s">
        <v>1312</v>
      </c>
      <c r="G25" s="77" t="s">
        <v>2334</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2327</v>
      </c>
      <c r="E26" s="12"/>
      <c r="F26" s="49" t="s">
        <v>1312</v>
      </c>
      <c r="G26" s="77" t="s">
        <v>2335</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2328</v>
      </c>
      <c r="E27" s="12"/>
      <c r="F27" s="49" t="s">
        <v>1312</v>
      </c>
      <c r="G27" s="77" t="s">
        <v>2335</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2327</v>
      </c>
      <c r="E28" s="12"/>
      <c r="F28" s="49" t="s">
        <v>1312</v>
      </c>
      <c r="G28" s="77" t="s">
        <v>2336</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2328</v>
      </c>
      <c r="E29" s="12"/>
      <c r="F29" s="49" t="s">
        <v>1312</v>
      </c>
      <c r="G29" s="77" t="s">
        <v>2336</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2337</v>
      </c>
    </row>
    <row r="3" spans="2:7" x14ac:dyDescent="0.75">
      <c r="B3" s="24" t="s">
        <v>20</v>
      </c>
    </row>
    <row r="4" spans="2:7" x14ac:dyDescent="0.75">
      <c r="B4" s="50" t="str">
        <f>"Instance: "&amp;'GeneticTestExp-ConceptMap-1'!C4</f>
        <v>Instance: geneticTest2FHIR</v>
      </c>
    </row>
    <row r="5" spans="2:7" x14ac:dyDescent="0.75">
      <c r="B5" s="50" t="s">
        <v>1330</v>
      </c>
    </row>
    <row r="6" spans="2:7" x14ac:dyDescent="0.75">
      <c r="B6" s="50" t="s">
        <v>1321</v>
      </c>
    </row>
    <row r="7" spans="2:7" x14ac:dyDescent="0.75">
      <c r="B7" s="50" t="s">
        <v>1473</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1322</v>
      </c>
    </row>
    <row r="11" spans="2:7" x14ac:dyDescent="0.75">
      <c r="B11" s="50" t="s">
        <v>1323</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2047</v>
      </c>
      <c r="R2" s="24" t="s">
        <v>2048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2439</v>
      </c>
      <c r="L4" s="16" t="str">
        <f>CONCATENATE("Logical: ",B4)</f>
        <v>Logical: HnStageI4rc</v>
      </c>
    </row>
    <row r="5" spans="1:18" ht="19.899999999999999" customHeight="1" x14ac:dyDescent="0.75">
      <c r="A5" s="14" t="s">
        <v>16</v>
      </c>
      <c r="B5" s="31" t="s">
        <v>2440</v>
      </c>
      <c r="L5" s="16" t="str">
        <f>CONCATENATE("Id: ",B5)</f>
        <v>Id: HnStage</v>
      </c>
    </row>
    <row r="6" spans="1:18" ht="19.899999999999999" customHeight="1" x14ac:dyDescent="0.75">
      <c r="A6" s="14" t="s">
        <v>10</v>
      </c>
      <c r="B6" s="32" t="s">
        <v>2441</v>
      </c>
      <c r="L6" s="17" t="str">
        <f>CONCATENATE("Title: ##34#",B6,"##34#")</f>
        <v>Title: ##34#Head Neck Stage##34#</v>
      </c>
    </row>
    <row r="7" spans="1:18" ht="19.899999999999999" customHeight="1" x14ac:dyDescent="0.75">
      <c r="A7" s="26" t="s">
        <v>2</v>
      </c>
      <c r="B7" s="32" t="s">
        <v>2441</v>
      </c>
      <c r="C7" s="9" t="s">
        <v>3</v>
      </c>
      <c r="D7" s="1" t="s">
        <v>4</v>
      </c>
      <c r="E7" s="3" t="s">
        <v>5</v>
      </c>
      <c r="F7" s="3" t="s">
        <v>6</v>
      </c>
      <c r="G7" s="3" t="s">
        <v>7</v>
      </c>
      <c r="H7" s="64" t="s">
        <v>1380</v>
      </c>
      <c r="I7" s="118" t="s">
        <v>2045</v>
      </c>
      <c r="J7" s="118" t="s">
        <v>2046</v>
      </c>
      <c r="L7" s="17" t="str">
        <f>CONCATENATE("Description: "," ##334#",B7,"##334#",)</f>
        <v>Description:  ##334#Head Neck Stage##334#</v>
      </c>
    </row>
    <row r="8" spans="1:18" ht="20.25" customHeight="1" x14ac:dyDescent="0.75">
      <c r="A8" s="59">
        <v>0</v>
      </c>
      <c r="B8" s="154" t="s">
        <v>1547</v>
      </c>
      <c r="C8" s="11" t="s">
        <v>1541</v>
      </c>
      <c r="D8" s="11" t="s">
        <v>1542</v>
      </c>
      <c r="E8" s="11">
        <v>1</v>
      </c>
      <c r="F8" s="11">
        <v>1</v>
      </c>
      <c r="G8" t="s">
        <v>1594</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2422</v>
      </c>
      <c r="C9" s="11" t="s">
        <v>2430</v>
      </c>
      <c r="D9" s="11" t="s">
        <v>1384</v>
      </c>
      <c r="E9" s="11">
        <v>1</v>
      </c>
      <c r="F9" s="11">
        <v>1</v>
      </c>
      <c r="G9" t="s">
        <v>1461</v>
      </c>
      <c r="H9" s="12" t="s">
        <v>2434</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2423</v>
      </c>
      <c r="C10" s="11" t="s">
        <v>2431</v>
      </c>
      <c r="D10" s="11" t="s">
        <v>1385</v>
      </c>
      <c r="E10" s="11">
        <v>1</v>
      </c>
      <c r="F10" s="11">
        <v>1</v>
      </c>
      <c r="G10" t="s">
        <v>1461</v>
      </c>
      <c r="H10" s="12" t="s">
        <v>2435</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2424</v>
      </c>
      <c r="C11" s="11" t="s">
        <v>2432</v>
      </c>
      <c r="D11" s="11" t="s">
        <v>1386</v>
      </c>
      <c r="E11" s="11">
        <v>1</v>
      </c>
      <c r="F11" s="11">
        <v>1</v>
      </c>
      <c r="G11" t="s">
        <v>1461</v>
      </c>
      <c r="H11" s="12" t="s">
        <v>2436</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2425</v>
      </c>
      <c r="C12" s="11" t="s">
        <v>1549</v>
      </c>
      <c r="D12" s="11" t="s">
        <v>1384</v>
      </c>
      <c r="E12" s="11">
        <v>1</v>
      </c>
      <c r="F12" s="11">
        <v>1</v>
      </c>
      <c r="G12" t="s">
        <v>1461</v>
      </c>
      <c r="H12" s="12" t="s">
        <v>2434</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2426</v>
      </c>
      <c r="C13" s="11" t="s">
        <v>1551</v>
      </c>
      <c r="D13" s="11" t="s">
        <v>1385</v>
      </c>
      <c r="E13" s="11">
        <v>1</v>
      </c>
      <c r="F13" s="11">
        <v>1</v>
      </c>
      <c r="G13" t="s">
        <v>1461</v>
      </c>
      <c r="H13" s="4" t="s">
        <v>2435</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2427</v>
      </c>
      <c r="C14" s="11" t="s">
        <v>1553</v>
      </c>
      <c r="D14" s="11" t="s">
        <v>1386</v>
      </c>
      <c r="E14" s="11">
        <v>1</v>
      </c>
      <c r="F14" s="11">
        <v>1</v>
      </c>
      <c r="G14" t="s">
        <v>1461</v>
      </c>
      <c r="H14" s="12" t="s">
        <v>2436</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2428</v>
      </c>
      <c r="C15" s="11" t="s">
        <v>2433</v>
      </c>
      <c r="D15" s="11" t="s">
        <v>1544</v>
      </c>
      <c r="E15" s="11">
        <v>0</v>
      </c>
      <c r="F15" s="11">
        <v>1</v>
      </c>
      <c r="G15" t="s">
        <v>1461</v>
      </c>
      <c r="H15" s="12" t="s">
        <v>2437</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2429</v>
      </c>
      <c r="C16" s="11" t="s">
        <v>2112</v>
      </c>
      <c r="D16" s="11" t="s">
        <v>1387</v>
      </c>
      <c r="E16" s="11">
        <v>1</v>
      </c>
      <c r="F16" s="11">
        <v>1</v>
      </c>
      <c r="G16" t="s">
        <v>1461</v>
      </c>
      <c r="H16" s="12" t="s">
        <v>2438</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2122</v>
      </c>
      <c r="C17" s="6" t="s">
        <v>2122</v>
      </c>
      <c r="D17" s="11" t="s">
        <v>1391</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2123</v>
      </c>
      <c r="C18" s="11" t="s">
        <v>1390</v>
      </c>
      <c r="D18" s="11" t="s">
        <v>1391</v>
      </c>
      <c r="E18" s="11">
        <v>0</v>
      </c>
      <c r="F18" s="11">
        <v>1</v>
      </c>
      <c r="G18" t="s">
        <v>40</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2124</v>
      </c>
      <c r="C19" s="11" t="s">
        <v>1392</v>
      </c>
      <c r="D19" s="11" t="s">
        <v>1393</v>
      </c>
      <c r="E19" s="11">
        <v>0</v>
      </c>
      <c r="F19" s="11">
        <v>1</v>
      </c>
      <c r="G19" t="s">
        <v>40</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2125</v>
      </c>
      <c r="C20" s="11" t="s">
        <v>1394</v>
      </c>
      <c r="D20" s="11" t="s">
        <v>1395</v>
      </c>
      <c r="E20" s="11">
        <v>0</v>
      </c>
      <c r="F20" s="11">
        <v>1</v>
      </c>
      <c r="G20" t="s">
        <v>40</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2126</v>
      </c>
      <c r="C21" s="11" t="s">
        <v>1396</v>
      </c>
      <c r="D21" s="11" t="s">
        <v>1397</v>
      </c>
      <c r="E21" s="11">
        <v>0</v>
      </c>
      <c r="F21" s="11">
        <v>1</v>
      </c>
      <c r="G21" t="s">
        <v>40</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2127</v>
      </c>
      <c r="C22" s="11" t="s">
        <v>1398</v>
      </c>
      <c r="D22" s="11" t="s">
        <v>1399</v>
      </c>
      <c r="E22" s="11">
        <v>0</v>
      </c>
      <c r="F22" s="11">
        <v>1</v>
      </c>
      <c r="G22" t="s">
        <v>40</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2128</v>
      </c>
      <c r="C23" s="11" t="s">
        <v>1400</v>
      </c>
      <c r="D23" s="11" t="s">
        <v>1401</v>
      </c>
      <c r="E23" s="11">
        <v>0</v>
      </c>
      <c r="F23" s="11">
        <v>1</v>
      </c>
      <c r="G23" t="s">
        <v>40</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2129</v>
      </c>
      <c r="C24" s="11" t="s">
        <v>1402</v>
      </c>
      <c r="D24" s="11" t="s">
        <v>1403</v>
      </c>
      <c r="E24" s="11">
        <v>0</v>
      </c>
      <c r="F24" s="11">
        <v>1</v>
      </c>
      <c r="G24" t="s">
        <v>40</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2130</v>
      </c>
      <c r="C25" s="11" t="s">
        <v>1404</v>
      </c>
      <c r="D25" s="11" t="s">
        <v>1405</v>
      </c>
      <c r="E25" s="11">
        <v>0</v>
      </c>
      <c r="F25" s="11">
        <v>1</v>
      </c>
      <c r="G25" t="s">
        <v>40</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2131</v>
      </c>
      <c r="C26" s="11" t="s">
        <v>1406</v>
      </c>
      <c r="D26" s="11" t="s">
        <v>1407</v>
      </c>
      <c r="E26" s="11">
        <v>0</v>
      </c>
      <c r="F26" s="11">
        <v>1</v>
      </c>
      <c r="G26" t="s">
        <v>40</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2132</v>
      </c>
      <c r="C27" s="11" t="s">
        <v>1408</v>
      </c>
      <c r="D27" s="11" t="s">
        <v>1409</v>
      </c>
      <c r="E27" s="11">
        <v>0</v>
      </c>
      <c r="F27" s="11">
        <v>1</v>
      </c>
      <c r="G27" t="s">
        <v>40</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2442</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1383</v>
      </c>
    </row>
    <row r="36" spans="3:3" x14ac:dyDescent="0.75">
      <c r="C36" s="24" t="s">
        <v>1454</v>
      </c>
    </row>
    <row r="37" spans="3:3" x14ac:dyDescent="0.75">
      <c r="C37" s="24" t="s">
        <v>1383</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2443</v>
      </c>
      <c r="D3" s="47" t="s">
        <v>1466</v>
      </c>
      <c r="E3" s="71" t="str">
        <f>$C$1&amp;B14</f>
        <v>http://hl7.eu/fhir/ig/idea4rc/StructureDefinition/HnStage</v>
      </c>
    </row>
    <row r="4" spans="1:19" x14ac:dyDescent="0.75">
      <c r="B4" s="47" t="s">
        <v>16</v>
      </c>
      <c r="C4" s="28" t="s">
        <v>2444</v>
      </c>
      <c r="D4" s="47" t="s">
        <v>1467</v>
      </c>
      <c r="E4" s="150" t="str">
        <f>C1&amp;G4</f>
        <v>http://hl7.eu/fhir/ig/idea4rc/StructureDefinition/Bundle-eu-i4rc</v>
      </c>
      <c r="G4" s="151" t="s">
        <v>2374</v>
      </c>
    </row>
    <row r="5" spans="1:19" x14ac:dyDescent="0.75">
      <c r="B5" s="47" t="s">
        <v>10</v>
      </c>
      <c r="C5" s="7" t="s">
        <v>2445</v>
      </c>
      <c r="D5" s="47"/>
      <c r="E5" s="7"/>
    </row>
    <row r="6" spans="1:19" x14ac:dyDescent="0.75">
      <c r="B6" s="47" t="s">
        <v>18</v>
      </c>
      <c r="C6" s="41"/>
      <c r="D6" s="47" t="s">
        <v>1468</v>
      </c>
      <c r="E6" s="157" t="str">
        <f>E3</f>
        <v>http://hl7.eu/fhir/ig/idea4rc/StructureDefinition/HnStage</v>
      </c>
      <c r="F6" s="158"/>
      <c r="G6" s="158"/>
    </row>
    <row r="7" spans="1:19" x14ac:dyDescent="0.75">
      <c r="B7" s="47" t="s">
        <v>15</v>
      </c>
      <c r="C7" s="72"/>
      <c r="D7" s="47" t="s">
        <v>1469</v>
      </c>
      <c r="E7" s="157" t="s">
        <v>2503</v>
      </c>
      <c r="F7" s="158"/>
      <c r="G7" s="158"/>
    </row>
    <row r="8" spans="1:19" ht="44.25" x14ac:dyDescent="0.75">
      <c r="B8" s="47" t="s">
        <v>1470</v>
      </c>
      <c r="C8" s="73" t="s">
        <v>2446</v>
      </c>
      <c r="D8" s="47"/>
      <c r="E8" s="7"/>
      <c r="I8" s="12" t="s">
        <v>1285</v>
      </c>
      <c r="J8" s="12" t="s">
        <v>1286</v>
      </c>
      <c r="K8" s="12" t="s">
        <v>1287</v>
      </c>
      <c r="L8" s="12" t="s">
        <v>1288</v>
      </c>
      <c r="M8" s="11" t="s">
        <v>1289</v>
      </c>
      <c r="P8" s="34" t="s">
        <v>1324</v>
      </c>
      <c r="Q8" s="34">
        <v>6</v>
      </c>
    </row>
    <row r="9" spans="1:19" x14ac:dyDescent="0.75">
      <c r="B9" s="47" t="s">
        <v>1471</v>
      </c>
      <c r="C9" s="12" t="s">
        <v>2447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1526</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2256</v>
      </c>
      <c r="E15" s="12"/>
      <c r="F15" s="49" t="s">
        <v>1290</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1612</v>
      </c>
      <c r="E16" s="12"/>
      <c r="F16" s="49" t="s">
        <v>1312</v>
      </c>
      <c r="G16" s="77" t="s">
        <v>2454</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1613</v>
      </c>
      <c r="E17" s="12"/>
      <c r="F17" s="49" t="s">
        <v>1312</v>
      </c>
      <c r="G17" s="77" t="s">
        <v>2455</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1614</v>
      </c>
      <c r="E18" s="12"/>
      <c r="F18" s="49" t="s">
        <v>1312</v>
      </c>
      <c r="G18" s="77" t="s">
        <v>2456</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1612</v>
      </c>
      <c r="E19" s="12"/>
      <c r="F19" s="49" t="s">
        <v>1312</v>
      </c>
      <c r="G19" s="77" t="s">
        <v>2454</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1613</v>
      </c>
      <c r="E20" s="12"/>
      <c r="F20" s="49" t="s">
        <v>1290</v>
      </c>
      <c r="G20" s="77" t="s">
        <v>2455</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1614</v>
      </c>
      <c r="E21" s="11"/>
      <c r="F21" s="49" t="s">
        <v>1290</v>
      </c>
      <c r="G21" s="77" t="s">
        <v>2456</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2458</v>
      </c>
      <c r="E22" s="12"/>
      <c r="F22" s="49" t="s">
        <v>1290</v>
      </c>
      <c r="G22" s="77" t="s">
        <v>2457</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1615</v>
      </c>
      <c r="E23" s="12"/>
      <c r="F23" s="49" t="s">
        <v>1312</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7" t="str">
        <f>'HnStage-ConceptMap-1'!E3</f>
        <v>http://hl7.eu/fhir/ig/idea4rc/StructureDefinition/HnStage</v>
      </c>
      <c r="F3" s="158"/>
      <c r="G3" s="158"/>
    </row>
    <row r="4" spans="1:19" ht="15.5" thickBot="1" x14ac:dyDescent="0.9">
      <c r="B4" s="47" t="s">
        <v>16</v>
      </c>
      <c r="C4" s="28" t="str">
        <f>'HnStage-ConceptMap-1'!C4</f>
        <v>hNstage2FHIR</v>
      </c>
      <c r="D4" s="47" t="s">
        <v>1467</v>
      </c>
      <c r="E4" s="157" t="str">
        <f>'HnStage-ConceptMap-1'!E4</f>
        <v>http://hl7.eu/fhir/ig/idea4rc/StructureDefinition/Bundle-eu-i4rc</v>
      </c>
      <c r="F4" s="158"/>
      <c r="G4" s="158"/>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7" t="str">
        <f>E3</f>
        <v>http://hl7.eu/fhir/ig/idea4rc/StructureDefinition/HnStage</v>
      </c>
      <c r="F6" s="158"/>
      <c r="G6" s="158"/>
    </row>
    <row r="7" spans="1:19" ht="15.5" thickBot="1" x14ac:dyDescent="0.9">
      <c r="B7" s="47" t="s">
        <v>15</v>
      </c>
      <c r="C7" s="28">
        <f>'HnStage-ConceptMap-1'!C7</f>
        <v>0</v>
      </c>
      <c r="D7" s="47" t="s">
        <v>1469</v>
      </c>
      <c r="E7" s="157" t="s">
        <v>1621</v>
      </c>
      <c r="F7" s="158"/>
      <c r="G7" s="158"/>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1526</v>
      </c>
      <c r="E14" s="6"/>
      <c r="F14" s="49"/>
      <c r="G14" s="49"/>
      <c r="I14" s="12"/>
      <c r="J14" s="11"/>
      <c r="K14" s="11"/>
      <c r="L14" s="11"/>
      <c r="M14" s="48"/>
      <c r="N14" s="51"/>
    </row>
    <row r="15" spans="1:19" ht="73.75" customHeight="1" x14ac:dyDescent="0.75">
      <c r="A15" s="44"/>
      <c r="B15" s="11" t="str">
        <f>HnStage!B9</f>
        <v>Ct</v>
      </c>
      <c r="C15" s="11" t="str">
        <f>HnStage!C9</f>
        <v>cT</v>
      </c>
      <c r="D15" s="62" t="s">
        <v>1615</v>
      </c>
      <c r="E15" s="62"/>
      <c r="F15" s="94" t="s">
        <v>1312</v>
      </c>
      <c r="G15" s="77" t="s">
        <v>2459</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1615</v>
      </c>
      <c r="E18" s="62"/>
      <c r="F18" s="94" t="s">
        <v>1312</v>
      </c>
      <c r="G18" s="77" t="s">
        <v>2459</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7" t="str">
        <f>'HnStage-ConceptMap-1'!E3</f>
        <v>http://hl7.eu/fhir/ig/idea4rc/StructureDefinition/HnStage</v>
      </c>
      <c r="F3" s="158"/>
      <c r="G3" s="158"/>
    </row>
    <row r="4" spans="1:19" ht="15.5" thickBot="1" x14ac:dyDescent="0.9">
      <c r="B4" s="47" t="s">
        <v>16</v>
      </c>
      <c r="C4" s="28" t="str">
        <f>'HnStage-ConceptMap-1'!C4</f>
        <v>hNstage2FHIR</v>
      </c>
      <c r="D4" s="47" t="s">
        <v>1467</v>
      </c>
      <c r="E4" s="157" t="str">
        <f>'HnStage-ConceptMap-1'!E4</f>
        <v>http://hl7.eu/fhir/ig/idea4rc/StructureDefinition/Bundle-eu-i4rc</v>
      </c>
      <c r="F4" s="158"/>
      <c r="G4" s="158"/>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7" t="str">
        <f>E3</f>
        <v>http://hl7.eu/fhir/ig/idea4rc/StructureDefinition/HnStage</v>
      </c>
      <c r="F6" s="158"/>
      <c r="G6" s="158"/>
    </row>
    <row r="7" spans="1:19" ht="15.5" thickBot="1" x14ac:dyDescent="0.9">
      <c r="B7" s="47" t="s">
        <v>15</v>
      </c>
      <c r="C7" s="28">
        <f>'HnStage-ConceptMap-1'!C7</f>
        <v>0</v>
      </c>
      <c r="D7" s="47" t="s">
        <v>1469</v>
      </c>
      <c r="E7" s="157" t="s">
        <v>1622</v>
      </c>
      <c r="F7" s="158"/>
      <c r="G7" s="158"/>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1526</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1615</v>
      </c>
      <c r="E16" s="12"/>
      <c r="F16" s="94" t="s">
        <v>1312</v>
      </c>
      <c r="G16" s="77" t="s">
        <v>2459</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1615</v>
      </c>
      <c r="E19" s="12"/>
      <c r="F19" s="94" t="s">
        <v>1312</v>
      </c>
      <c r="G19" s="77" t="s">
        <v>2459</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157" t="str">
        <f>'HnStage-ConceptMap-1'!E3</f>
        <v>http://hl7.eu/fhir/ig/idea4rc/StructureDefinition/HnStage</v>
      </c>
      <c r="F3" s="158"/>
      <c r="G3" s="158"/>
    </row>
    <row r="4" spans="1:19" x14ac:dyDescent="0.75">
      <c r="B4" s="47" t="s">
        <v>16</v>
      </c>
      <c r="C4" s="28" t="s">
        <v>1605</v>
      </c>
      <c r="D4" s="47" t="s">
        <v>1467</v>
      </c>
      <c r="E4" s="157" t="str">
        <f>'HnStage-ConceptMap-1'!E4</f>
        <v>http://hl7.eu/fhir/ig/idea4rc/StructureDefinition/Bundle-eu-i4rc</v>
      </c>
      <c r="F4" s="158"/>
      <c r="G4" s="158"/>
    </row>
    <row r="5" spans="1:19" x14ac:dyDescent="0.75">
      <c r="B5" s="47" t="s">
        <v>10</v>
      </c>
      <c r="C5" s="7" t="s">
        <v>1606</v>
      </c>
      <c r="D5" s="47"/>
      <c r="E5" s="7"/>
    </row>
    <row r="6" spans="1:19" x14ac:dyDescent="0.75">
      <c r="B6" s="47" t="s">
        <v>18</v>
      </c>
      <c r="C6" s="41"/>
      <c r="D6" s="47" t="s">
        <v>1468</v>
      </c>
      <c r="E6" s="157" t="str">
        <f>E3</f>
        <v>http://hl7.eu/fhir/ig/idea4rc/StructureDefinition/HnStage</v>
      </c>
      <c r="F6" s="158"/>
      <c r="G6" s="158"/>
    </row>
    <row r="7" spans="1:19" x14ac:dyDescent="0.75">
      <c r="B7" s="47" t="s">
        <v>15</v>
      </c>
      <c r="C7" s="72"/>
      <c r="D7" s="47" t="s">
        <v>1469</v>
      </c>
      <c r="E7" s="157" t="s">
        <v>1623</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1526</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1615</v>
      </c>
      <c r="E17" s="12"/>
      <c r="F17" s="94" t="s">
        <v>1312</v>
      </c>
      <c r="G17" s="77" t="s">
        <v>2459</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1615</v>
      </c>
      <c r="E20" s="12"/>
      <c r="F20" s="94" t="s">
        <v>1312</v>
      </c>
      <c r="G20" s="77" t="s">
        <v>2459</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157" t="str">
        <f>'HnStage-ConceptMap-1'!E3</f>
        <v>http://hl7.eu/fhir/ig/idea4rc/StructureDefinition/HnStage</v>
      </c>
      <c r="F3" s="158"/>
      <c r="G3" s="158"/>
    </row>
    <row r="4" spans="1:19" x14ac:dyDescent="0.75">
      <c r="B4" s="47" t="s">
        <v>16</v>
      </c>
      <c r="C4" s="28" t="s">
        <v>1605</v>
      </c>
      <c r="D4" s="47" t="s">
        <v>1467</v>
      </c>
      <c r="E4" s="157" t="str">
        <f>'HnStage-ConceptMap-1'!E4</f>
        <v>http://hl7.eu/fhir/ig/idea4rc/StructureDefinition/Bundle-eu-i4rc</v>
      </c>
      <c r="F4" s="158"/>
      <c r="G4" s="158"/>
    </row>
    <row r="5" spans="1:19" x14ac:dyDescent="0.75">
      <c r="B5" s="47" t="s">
        <v>10</v>
      </c>
      <c r="C5" s="7" t="s">
        <v>1606</v>
      </c>
      <c r="D5" s="47"/>
      <c r="E5" s="7"/>
    </row>
    <row r="6" spans="1:19" x14ac:dyDescent="0.75">
      <c r="B6" s="47" t="s">
        <v>18</v>
      </c>
      <c r="C6" s="41"/>
      <c r="D6" s="47" t="s">
        <v>1468</v>
      </c>
      <c r="E6" s="158" t="str">
        <f>E3</f>
        <v>http://hl7.eu/fhir/ig/idea4rc/StructureDefinition/HnStage</v>
      </c>
      <c r="F6" s="158"/>
      <c r="G6" s="158"/>
    </row>
    <row r="7" spans="1:19" x14ac:dyDescent="0.75">
      <c r="B7" s="47" t="s">
        <v>15</v>
      </c>
      <c r="C7" s="72"/>
      <c r="D7" s="47" t="s">
        <v>1469</v>
      </c>
      <c r="E7" s="158" t="s">
        <v>2269</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1526</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1615</v>
      </c>
      <c r="E15" s="62"/>
      <c r="F15" s="94" t="s">
        <v>1312</v>
      </c>
      <c r="G15" s="76" t="s">
        <v>2260</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G18" sqref="G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'HnStage-ConceptMap-1'!C3</f>
        <v>HnStage2FHIR</v>
      </c>
      <c r="D3" s="47" t="s">
        <v>1466</v>
      </c>
      <c r="E3" s="157" t="str">
        <f>'HnStage-ConceptMap-1'!E3</f>
        <v>http://hl7.eu/fhir/ig/idea4rc/StructureDefinition/HnStage</v>
      </c>
      <c r="F3" s="158"/>
      <c r="G3" s="158"/>
    </row>
    <row r="4" spans="1:19" x14ac:dyDescent="0.75">
      <c r="B4" s="47" t="s">
        <v>16</v>
      </c>
      <c r="C4" s="73" t="str">
        <f>'HnStage-ConceptMap-1'!C4</f>
        <v>hNstage2FHIR</v>
      </c>
      <c r="D4" s="47" t="s">
        <v>1467</v>
      </c>
      <c r="E4" s="157" t="str">
        <f>'HnStage-ConceptMap-1'!E4</f>
        <v>http://hl7.eu/fhir/ig/idea4rc/StructureDefinition/Bundle-eu-i4rc</v>
      </c>
      <c r="F4" s="158"/>
      <c r="G4" s="158"/>
    </row>
    <row r="5" spans="1:19" x14ac:dyDescent="0.75">
      <c r="B5" s="47" t="s">
        <v>10</v>
      </c>
      <c r="C5" s="73" t="str">
        <f>'HnStage-ConceptMap-1'!C5</f>
        <v>HN Stage Model to this guide Map</v>
      </c>
      <c r="D5" s="47"/>
      <c r="E5" s="7"/>
    </row>
    <row r="6" spans="1:19" x14ac:dyDescent="0.75">
      <c r="B6" s="47" t="s">
        <v>18</v>
      </c>
      <c r="C6" s="73">
        <f>'HnStage-ConceptMap-1'!C6</f>
        <v>0</v>
      </c>
      <c r="D6" s="47" t="s">
        <v>1468</v>
      </c>
      <c r="E6" s="157" t="str">
        <f>E3</f>
        <v>http://hl7.eu/fhir/ig/idea4rc/StructureDefinition/HnStage</v>
      </c>
      <c r="F6" s="158"/>
      <c r="G6" s="158"/>
    </row>
    <row r="7" spans="1:19" x14ac:dyDescent="0.75">
      <c r="B7" s="47" t="s">
        <v>15</v>
      </c>
      <c r="C7" s="73">
        <f>'HnStage-ConceptMap-1'!C7</f>
        <v>0</v>
      </c>
      <c r="D7" s="47" t="s">
        <v>1469</v>
      </c>
      <c r="E7" s="157" t="s">
        <v>2257</v>
      </c>
      <c r="F7" s="158"/>
      <c r="G7" s="158"/>
    </row>
    <row r="8" spans="1:19" ht="44.25" x14ac:dyDescent="0.75">
      <c r="B8" s="47" t="s">
        <v>1470</v>
      </c>
      <c r="C8" s="73" t="str">
        <f>'HnStage-ConceptMap-1'!C8</f>
        <v>Hn Stage Model to this guide Map</v>
      </c>
      <c r="D8" s="47"/>
      <c r="E8"/>
      <c r="I8" s="12" t="s">
        <v>1285</v>
      </c>
      <c r="J8" s="12" t="s">
        <v>1286</v>
      </c>
      <c r="K8" s="12" t="s">
        <v>1287</v>
      </c>
      <c r="L8" s="12" t="s">
        <v>1288</v>
      </c>
      <c r="M8" s="11" t="s">
        <v>1289</v>
      </c>
      <c r="P8" s="34" t="s">
        <v>1324</v>
      </c>
      <c r="Q8" s="34">
        <v>6</v>
      </c>
    </row>
    <row r="9" spans="1:19" x14ac:dyDescent="0.75">
      <c r="B9" s="47" t="s">
        <v>1471</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1488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2268</v>
      </c>
      <c r="E15" s="12"/>
      <c r="F15" s="49" t="s">
        <v>1312</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1290</v>
      </c>
      <c r="G16" s="155" t="s">
        <v>2517</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1290</v>
      </c>
      <c r="G17" s="155" t="s">
        <v>2518</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1290</v>
      </c>
      <c r="G18" s="155" t="s">
        <v>2519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1290</v>
      </c>
      <c r="G19" s="155" t="s">
        <v>2468</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1290</v>
      </c>
      <c r="G20" s="155" t="s">
        <v>2469</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1290</v>
      </c>
      <c r="G21" s="155" t="s">
        <v>2470</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1290</v>
      </c>
      <c r="G22" s="155" t="s">
        <v>2471</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1290</v>
      </c>
      <c r="G23" s="155" t="s">
        <v>2472</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1290</v>
      </c>
      <c r="G24" s="155" t="s">
        <v>2473</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1290</v>
      </c>
      <c r="G25" s="77" t="s">
        <v>2490</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1598</v>
      </c>
      <c r="E26" s="12"/>
      <c r="F26" s="49" t="s">
        <v>1312</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tissues##34#</v>
      </c>
    </row>
    <row r="27" spans="1:19" ht="103.25" x14ac:dyDescent="0.75">
      <c r="B27" s="11" t="str">
        <f>HnStage!B18</f>
        <v>sites.softTissue</v>
      </c>
      <c r="C27" s="11" t="str">
        <f>HnStage!C18</f>
        <v>Soft tissue</v>
      </c>
      <c r="D27" s="12" t="s">
        <v>1598</v>
      </c>
      <c r="E27" s="12"/>
      <c r="F27" s="49" t="s">
        <v>1312</v>
      </c>
      <c r="G27" s="77" t="s">
        <v>2476</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1598</v>
      </c>
      <c r="E28" s="12"/>
      <c r="F28" s="49" t="s">
        <v>1312</v>
      </c>
      <c r="G28" s="77" t="s">
        <v>2493</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1598</v>
      </c>
      <c r="E29" s="12"/>
      <c r="F29" s="49" t="s">
        <v>1312</v>
      </c>
      <c r="G29" s="77" t="s">
        <v>2478</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1598</v>
      </c>
      <c r="E30" s="12"/>
      <c r="F30" s="49" t="s">
        <v>1312</v>
      </c>
      <c r="G30" s="77" t="s">
        <v>2480</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1598</v>
      </c>
      <c r="E31" s="12"/>
      <c r="F31" s="49" t="s">
        <v>1312</v>
      </c>
      <c r="G31" s="77" t="s">
        <v>2482</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1598</v>
      </c>
      <c r="E32" s="12"/>
      <c r="F32" s="49" t="s">
        <v>1312</v>
      </c>
      <c r="G32" s="77" t="s">
        <v>2484</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node##34#</v>
      </c>
    </row>
    <row r="33" spans="1:19" ht="103.25" x14ac:dyDescent="0.75">
      <c r="B33" s="11" t="str">
        <f>HnStage!B24</f>
        <v>sites.peritoneum</v>
      </c>
      <c r="C33" s="11" t="str">
        <f>HnStage!C24</f>
        <v>peritoneum</v>
      </c>
      <c r="D33" s="12" t="s">
        <v>1598</v>
      </c>
      <c r="E33" s="12"/>
      <c r="F33" s="49" t="s">
        <v>1312</v>
      </c>
      <c r="G33" s="77" t="s">
        <v>2486</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1598</v>
      </c>
      <c r="E34" s="12"/>
      <c r="F34" s="49" t="s">
        <v>1312</v>
      </c>
      <c r="G34" s="77" t="s">
        <v>2488</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1598</v>
      </c>
      <c r="E35" s="12"/>
      <c r="F35" s="49" t="s">
        <v>1312</v>
      </c>
      <c r="G35" s="76" t="s">
        <v>2474</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F3" sqref="F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2460</v>
      </c>
    </row>
    <row r="3" spans="2:7" x14ac:dyDescent="0.75">
      <c r="B3" s="24" t="s">
        <v>20</v>
      </c>
    </row>
    <row r="4" spans="2:7" x14ac:dyDescent="0.75">
      <c r="B4" s="50" t="str">
        <f>"Instance: "&amp;'HnStage-ConceptMap-1'!C4</f>
        <v>Instance: hNstage2FHIR</v>
      </c>
    </row>
    <row r="5" spans="2:7" x14ac:dyDescent="0.75">
      <c r="B5" s="50" t="s">
        <v>1330</v>
      </c>
    </row>
    <row r="6" spans="2:7" x14ac:dyDescent="0.75">
      <c r="B6" s="50" t="s">
        <v>1321</v>
      </c>
    </row>
    <row r="7" spans="2:7" x14ac:dyDescent="0.75">
      <c r="B7" s="50" t="s">
        <v>1473</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1322</v>
      </c>
    </row>
    <row r="11" spans="2:7" x14ac:dyDescent="0.75">
      <c r="B11" s="50" t="s">
        <v>1323</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2047</v>
      </c>
      <c r="R2" s="24" t="s">
        <v>2048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2448</v>
      </c>
      <c r="L4" s="16" t="str">
        <f>CONCATENATE("Logical: ",B4)</f>
        <v>Logical: SarcomaStageI4rc</v>
      </c>
    </row>
    <row r="5" spans="1:18" ht="19.899999999999999" customHeight="1" x14ac:dyDescent="0.75">
      <c r="A5" s="14" t="s">
        <v>16</v>
      </c>
      <c r="B5" s="31" t="s">
        <v>2449</v>
      </c>
      <c r="L5" s="16" t="str">
        <f>CONCATENATE("Id: ",B5)</f>
        <v>Id: SarcomaStage</v>
      </c>
    </row>
    <row r="6" spans="1:18" ht="19.899999999999999" customHeight="1" x14ac:dyDescent="0.75">
      <c r="A6" s="14" t="s">
        <v>10</v>
      </c>
      <c r="B6" s="32" t="s">
        <v>2450</v>
      </c>
      <c r="L6" s="17" t="str">
        <f>CONCATENATE("Title: ##34#",B6,"##34#")</f>
        <v>Title: ##34#Sarcoma Stage##34#</v>
      </c>
    </row>
    <row r="7" spans="1:18" ht="19.899999999999999" customHeight="1" x14ac:dyDescent="0.75">
      <c r="A7" s="26" t="s">
        <v>2</v>
      </c>
      <c r="B7" s="32" t="s">
        <v>2450</v>
      </c>
      <c r="C7" s="9" t="s">
        <v>3</v>
      </c>
      <c r="D7" s="1" t="s">
        <v>4</v>
      </c>
      <c r="E7" s="3" t="s">
        <v>5</v>
      </c>
      <c r="F7" s="3" t="s">
        <v>6</v>
      </c>
      <c r="G7" s="3" t="s">
        <v>7</v>
      </c>
      <c r="H7" s="64" t="s">
        <v>1380</v>
      </c>
      <c r="I7" s="118" t="s">
        <v>2045</v>
      </c>
      <c r="J7" s="118" t="s">
        <v>2046</v>
      </c>
      <c r="L7" s="17" t="str">
        <f>CONCATENATE("Description: "," ##334#",B7,"##334#",)</f>
        <v>Description:  ##334#Sarcoma Stage##334#</v>
      </c>
    </row>
    <row r="8" spans="1:18" ht="20.25" customHeight="1" x14ac:dyDescent="0.75">
      <c r="A8" s="124">
        <v>0</v>
      </c>
      <c r="B8" s="42" t="s">
        <v>1547</v>
      </c>
      <c r="C8" s="11" t="s">
        <v>1541</v>
      </c>
      <c r="D8" s="11" t="s">
        <v>1542</v>
      </c>
      <c r="E8" s="11">
        <v>1</v>
      </c>
      <c r="F8" s="11">
        <v>1</v>
      </c>
      <c r="G8" t="s">
        <v>1594</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2098</v>
      </c>
      <c r="C9" s="11" t="s">
        <v>2104</v>
      </c>
      <c r="D9" s="11" t="s">
        <v>2105</v>
      </c>
      <c r="E9" s="11">
        <v>1</v>
      </c>
      <c r="F9" s="11">
        <v>1</v>
      </c>
      <c r="G9" t="s">
        <v>1461</v>
      </c>
      <c r="H9" s="4" t="s">
        <v>2451</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2099</v>
      </c>
      <c r="C10" s="11" t="s">
        <v>2106</v>
      </c>
      <c r="D10" s="11" t="s">
        <v>2107</v>
      </c>
      <c r="E10" s="11">
        <v>1</v>
      </c>
      <c r="F10" s="11">
        <v>1</v>
      </c>
      <c r="G10" t="s">
        <v>1461</v>
      </c>
      <c r="H10" s="12" t="s">
        <v>2452</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2101</v>
      </c>
      <c r="C11" s="11" t="s">
        <v>2110</v>
      </c>
      <c r="D11" s="11" t="s">
        <v>2111</v>
      </c>
      <c r="E11" s="11">
        <v>1</v>
      </c>
      <c r="F11" s="11">
        <v>1</v>
      </c>
      <c r="G11" t="s">
        <v>40</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2122</v>
      </c>
      <c r="C12" s="6" t="s">
        <v>2122</v>
      </c>
      <c r="D12" s="11" t="s">
        <v>1391</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2123</v>
      </c>
      <c r="C13" s="11" t="s">
        <v>1390</v>
      </c>
      <c r="D13" s="11" t="s">
        <v>1391</v>
      </c>
      <c r="E13" s="11">
        <v>0</v>
      </c>
      <c r="F13" s="11">
        <v>1</v>
      </c>
      <c r="G13" t="s">
        <v>40</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2124</v>
      </c>
      <c r="C14" s="11" t="s">
        <v>1392</v>
      </c>
      <c r="D14" s="11" t="s">
        <v>1393</v>
      </c>
      <c r="E14" s="11">
        <v>0</v>
      </c>
      <c r="F14" s="11">
        <v>1</v>
      </c>
      <c r="G14" t="s">
        <v>40</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2125</v>
      </c>
      <c r="C15" s="11" t="s">
        <v>1394</v>
      </c>
      <c r="D15" s="11" t="s">
        <v>1395</v>
      </c>
      <c r="E15" s="11">
        <v>0</v>
      </c>
      <c r="F15" s="11">
        <v>1</v>
      </c>
      <c r="G15" t="s">
        <v>40</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2126</v>
      </c>
      <c r="C16" s="11" t="s">
        <v>1396</v>
      </c>
      <c r="D16" s="11" t="s">
        <v>1397</v>
      </c>
      <c r="E16" s="11">
        <v>0</v>
      </c>
      <c r="F16" s="11">
        <v>1</v>
      </c>
      <c r="G16" t="s">
        <v>40</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2127</v>
      </c>
      <c r="C17" s="11" t="s">
        <v>1398</v>
      </c>
      <c r="D17" s="11" t="s">
        <v>1399</v>
      </c>
      <c r="E17" s="11">
        <v>0</v>
      </c>
      <c r="F17" s="11">
        <v>1</v>
      </c>
      <c r="G17" t="s">
        <v>40</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2128</v>
      </c>
      <c r="C18" s="11" t="s">
        <v>1400</v>
      </c>
      <c r="D18" s="11" t="s">
        <v>1401</v>
      </c>
      <c r="E18" s="11">
        <v>0</v>
      </c>
      <c r="F18" s="11">
        <v>1</v>
      </c>
      <c r="G18" t="s">
        <v>40</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2129</v>
      </c>
      <c r="C19" s="11" t="s">
        <v>1402</v>
      </c>
      <c r="D19" s="11" t="s">
        <v>1403</v>
      </c>
      <c r="E19" s="11">
        <v>0</v>
      </c>
      <c r="F19" s="11">
        <v>1</v>
      </c>
      <c r="G19" t="s">
        <v>40</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2130</v>
      </c>
      <c r="C20" s="11" t="s">
        <v>1404</v>
      </c>
      <c r="D20" s="11" t="s">
        <v>1405</v>
      </c>
      <c r="E20" s="11">
        <v>0</v>
      </c>
      <c r="F20" s="11">
        <v>1</v>
      </c>
      <c r="G20" t="s">
        <v>40</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2131</v>
      </c>
      <c r="C21" s="11" t="s">
        <v>1406</v>
      </c>
      <c r="D21" s="11" t="s">
        <v>1407</v>
      </c>
      <c r="E21" s="11">
        <v>0</v>
      </c>
      <c r="F21" s="11">
        <v>1</v>
      </c>
      <c r="G21" t="s">
        <v>40</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2132</v>
      </c>
      <c r="C22" s="11" t="s">
        <v>1408</v>
      </c>
      <c r="D22" s="11" t="s">
        <v>1409</v>
      </c>
      <c r="E22" s="11">
        <v>0</v>
      </c>
      <c r="F22" s="11">
        <v>1</v>
      </c>
      <c r="G22" t="s">
        <v>40</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2453</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1383</v>
      </c>
    </row>
    <row r="36" spans="3:3" x14ac:dyDescent="0.75">
      <c r="C36" s="24" t="s">
        <v>1454</v>
      </c>
    </row>
    <row r="37" spans="3:3" x14ac:dyDescent="0.75">
      <c r="C37" s="24" t="s">
        <v>1383</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2461</v>
      </c>
      <c r="D3" s="47" t="s">
        <v>1466</v>
      </c>
      <c r="E3" s="71" t="str">
        <f>$C$1&amp;B14</f>
        <v>http://hl7.eu/fhir/ig/idea4rc/StructureDefinition/SarcomaStage</v>
      </c>
    </row>
    <row r="4" spans="1:19" x14ac:dyDescent="0.75">
      <c r="B4" s="47" t="s">
        <v>16</v>
      </c>
      <c r="C4" s="28" t="s">
        <v>2462</v>
      </c>
      <c r="D4" s="47" t="s">
        <v>1467</v>
      </c>
      <c r="E4" s="150" t="str">
        <f>C1&amp;G4</f>
        <v>http://hl7.eu/fhir/ig/idea4rc/StructureDefinition/Bundle-eu-i4rc</v>
      </c>
      <c r="G4" s="151" t="s">
        <v>2374</v>
      </c>
    </row>
    <row r="5" spans="1:19" x14ac:dyDescent="0.75">
      <c r="B5" s="47" t="s">
        <v>10</v>
      </c>
      <c r="C5" s="7" t="s">
        <v>2265</v>
      </c>
      <c r="D5" s="47"/>
      <c r="E5" s="7"/>
    </row>
    <row r="6" spans="1:19" x14ac:dyDescent="0.75">
      <c r="B6" s="47" t="s">
        <v>18</v>
      </c>
      <c r="C6" s="41"/>
      <c r="D6" s="47" t="s">
        <v>1468</v>
      </c>
      <c r="E6" s="157" t="str">
        <f>E3</f>
        <v>http://hl7.eu/fhir/ig/idea4rc/StructureDefinition/SarcomaStage</v>
      </c>
      <c r="F6" s="158"/>
      <c r="G6" s="158"/>
    </row>
    <row r="7" spans="1:19" x14ac:dyDescent="0.75">
      <c r="B7" s="47" t="s">
        <v>15</v>
      </c>
      <c r="C7" s="72"/>
      <c r="D7" s="47" t="s">
        <v>1469</v>
      </c>
      <c r="E7" s="157" t="s">
        <v>2500</v>
      </c>
      <c r="F7" s="158"/>
      <c r="G7" s="158"/>
    </row>
    <row r="8" spans="1:19" ht="44.25" x14ac:dyDescent="0.75">
      <c r="B8" s="47" t="s">
        <v>1470</v>
      </c>
      <c r="C8" s="73" t="s">
        <v>2265</v>
      </c>
      <c r="D8" s="47"/>
      <c r="E8"/>
      <c r="I8" s="12" t="s">
        <v>1285</v>
      </c>
      <c r="J8" s="12" t="s">
        <v>1286</v>
      </c>
      <c r="K8" s="12" t="s">
        <v>1287</v>
      </c>
      <c r="L8" s="12" t="s">
        <v>1288</v>
      </c>
      <c r="M8" s="11" t="s">
        <v>1289</v>
      </c>
      <c r="P8" s="34" t="s">
        <v>1324</v>
      </c>
      <c r="Q8" s="34">
        <v>6</v>
      </c>
    </row>
    <row r="9" spans="1:19" x14ac:dyDescent="0.75">
      <c r="B9" s="47" t="s">
        <v>1471</v>
      </c>
      <c r="C9" s="12" t="s">
        <v>2266</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1526</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2256</v>
      </c>
      <c r="E15" s="12"/>
      <c r="F15" s="49" t="s">
        <v>1290</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2463</v>
      </c>
      <c r="E16" s="12"/>
      <c r="F16" s="49" t="s">
        <v>1312</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2464</v>
      </c>
      <c r="E17" s="12"/>
      <c r="F17" s="49" t="s">
        <v>1312</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7" t="str">
        <f>'SarcomaStage-ConceptMap-1'!E3</f>
        <v>http://hl7.eu/fhir/ig/idea4rc/StructureDefinition/SarcomaStage</v>
      </c>
      <c r="F3" s="158"/>
      <c r="G3" s="158"/>
    </row>
    <row r="4" spans="1:19" ht="15.5" thickBot="1" x14ac:dyDescent="0.9">
      <c r="B4" s="47" t="s">
        <v>16</v>
      </c>
      <c r="C4" s="28" t="str">
        <f>'SarcomaStage-ConceptMap-1'!C4</f>
        <v>sarcomaStage2FHIR</v>
      </c>
      <c r="D4" s="47" t="s">
        <v>1467</v>
      </c>
      <c r="E4" s="157" t="str">
        <f>'SarcomaStage-ConceptMap-1'!E4</f>
        <v>http://hl7.eu/fhir/ig/idea4rc/StructureDefinition/Bundle-eu-i4rc</v>
      </c>
      <c r="F4" s="158"/>
      <c r="G4" s="158"/>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7" t="str">
        <f>E3</f>
        <v>http://hl7.eu/fhir/ig/idea4rc/StructureDefinition/SarcomaStage</v>
      </c>
      <c r="F6" s="158"/>
      <c r="G6" s="158"/>
    </row>
    <row r="7" spans="1:19" ht="15.5" thickBot="1" x14ac:dyDescent="0.9">
      <c r="B7" s="47" t="s">
        <v>15</v>
      </c>
      <c r="C7" s="28">
        <f>'SarcomaStage-ConceptMap-1'!C7</f>
        <v>0</v>
      </c>
      <c r="D7" s="47" t="s">
        <v>1469</v>
      </c>
      <c r="E7" s="157" t="s">
        <v>2501</v>
      </c>
      <c r="F7" s="158"/>
      <c r="G7" s="158"/>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1526</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1615</v>
      </c>
      <c r="E15" s="62"/>
      <c r="F15" s="94" t="s">
        <v>1312</v>
      </c>
      <c r="G15" s="77" t="s">
        <v>2465</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2466</v>
      </c>
      <c r="E16" s="62"/>
      <c r="F16" s="94" t="s">
        <v>1312</v>
      </c>
      <c r="G16" s="137" t="s">
        <v>2467</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7" t="str">
        <f>'SarcomaStage-ConceptMap-1'!E3</f>
        <v>http://hl7.eu/fhir/ig/idea4rc/StructureDefinition/SarcomaStage</v>
      </c>
      <c r="F3" s="158"/>
      <c r="G3" s="158"/>
    </row>
    <row r="4" spans="1:19" ht="15.5" thickBot="1" x14ac:dyDescent="0.9">
      <c r="B4" s="47" t="s">
        <v>16</v>
      </c>
      <c r="C4" s="28" t="str">
        <f>'SarcomaStage-ConceptMap-1'!C4</f>
        <v>sarcomaStage2FHIR</v>
      </c>
      <c r="D4" s="47" t="s">
        <v>1467</v>
      </c>
      <c r="E4" s="157" t="str">
        <f>'SarcomaStage-ConceptMap-1'!E4</f>
        <v>http://hl7.eu/fhir/ig/idea4rc/StructureDefinition/Bundle-eu-i4rc</v>
      </c>
      <c r="F4" s="158"/>
      <c r="G4" s="158"/>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7" t="str">
        <f>E3</f>
        <v>http://hl7.eu/fhir/ig/idea4rc/StructureDefinition/SarcomaStage</v>
      </c>
      <c r="F6" s="158"/>
      <c r="G6" s="158"/>
    </row>
    <row r="7" spans="1:19" ht="15.5" thickBot="1" x14ac:dyDescent="0.9">
      <c r="B7" s="47" t="s">
        <v>15</v>
      </c>
      <c r="C7" s="28">
        <f>'SarcomaStage-ConceptMap-1'!C7</f>
        <v>0</v>
      </c>
      <c r="D7" s="47" t="s">
        <v>1469</v>
      </c>
      <c r="E7" s="157" t="s">
        <v>2502</v>
      </c>
      <c r="F7" s="158"/>
      <c r="G7" s="158"/>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1526</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1615</v>
      </c>
      <c r="E15" s="62"/>
      <c r="F15" s="94" t="s">
        <v>1312</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G19" sqref="G19"/>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'SarcomaStage-ConceptMap-1'!C3</f>
        <v>SarcomaStage2FHIR</v>
      </c>
      <c r="D3" s="47" t="s">
        <v>1466</v>
      </c>
      <c r="E3" s="157" t="str">
        <f>'SarcomaStage-ConceptMap-1'!E3</f>
        <v>http://hl7.eu/fhir/ig/idea4rc/StructureDefinition/SarcomaStage</v>
      </c>
      <c r="F3" s="158"/>
      <c r="G3" s="158"/>
    </row>
    <row r="4" spans="1:19" x14ac:dyDescent="0.75">
      <c r="B4" s="47" t="s">
        <v>16</v>
      </c>
      <c r="C4" s="73" t="str">
        <f>'SarcomaStage-ConceptMap-1'!C4</f>
        <v>sarcomaStage2FHIR</v>
      </c>
      <c r="D4" s="47" t="s">
        <v>1467</v>
      </c>
      <c r="E4" s="157" t="str">
        <f>'SarcomaStage-ConceptMap-1'!E4</f>
        <v>http://hl7.eu/fhir/ig/idea4rc/StructureDefinition/Bundle-eu-i4rc</v>
      </c>
      <c r="F4" s="158"/>
      <c r="G4" s="158"/>
    </row>
    <row r="5" spans="1:19" x14ac:dyDescent="0.75">
      <c r="B5" s="47" t="s">
        <v>10</v>
      </c>
      <c r="C5" s="73" t="str">
        <f>'SarcomaStage-ConceptMap-1'!C5</f>
        <v>Stage Model to this guide Map</v>
      </c>
      <c r="D5" s="47"/>
      <c r="E5" s="7"/>
    </row>
    <row r="6" spans="1:19" x14ac:dyDescent="0.75">
      <c r="B6" s="47" t="s">
        <v>18</v>
      </c>
      <c r="C6" s="73">
        <f>'SarcomaStage-ConceptMap-1'!C6</f>
        <v>0</v>
      </c>
      <c r="D6" s="47" t="s">
        <v>1468</v>
      </c>
      <c r="E6" s="157" t="str">
        <f>E3</f>
        <v>http://hl7.eu/fhir/ig/idea4rc/StructureDefinition/SarcomaStage</v>
      </c>
      <c r="F6" s="158"/>
      <c r="G6" s="158"/>
    </row>
    <row r="7" spans="1:19" x14ac:dyDescent="0.75">
      <c r="B7" s="47" t="s">
        <v>15</v>
      </c>
      <c r="C7" s="73">
        <f>'SarcomaStage-ConceptMap-1'!C7</f>
        <v>0</v>
      </c>
      <c r="D7" s="47" t="s">
        <v>1469</v>
      </c>
      <c r="E7" s="157" t="s">
        <v>2257</v>
      </c>
      <c r="F7" s="158"/>
      <c r="G7" s="158"/>
    </row>
    <row r="8" spans="1:19" ht="44.25" x14ac:dyDescent="0.75">
      <c r="B8" s="47" t="s">
        <v>1470</v>
      </c>
      <c r="C8" s="73"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1488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2268</v>
      </c>
      <c r="E15" s="12"/>
      <c r="F15" s="49" t="s">
        <v>1312</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1312</v>
      </c>
      <c r="G16" s="155" t="s">
        <v>2475</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1290</v>
      </c>
      <c r="G17" s="155" t="s">
        <v>2517</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1290</v>
      </c>
      <c r="G18" s="155" t="s">
        <v>2518</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1290</v>
      </c>
      <c r="G19" s="155" t="s">
        <v>2519</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1290</v>
      </c>
      <c r="G20" s="155" t="s">
        <v>2468</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1290</v>
      </c>
      <c r="G21" s="155" t="s">
        <v>2469</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1290</v>
      </c>
      <c r="G22" s="155" t="s">
        <v>2470</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1290</v>
      </c>
      <c r="G23" s="155" t="s">
        <v>2471</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1290</v>
      </c>
      <c r="G24" s="155" t="s">
        <v>2472</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1290</v>
      </c>
      <c r="G25" s="155" t="s">
        <v>2473</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1290</v>
      </c>
      <c r="G26" s="77" t="s">
        <v>2490</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1598</v>
      </c>
      <c r="E27" s="12"/>
      <c r="F27" s="49" t="s">
        <v>1312</v>
      </c>
      <c r="G27" s="77" t="s">
        <v>2492</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1598</v>
      </c>
      <c r="E28" s="12"/>
      <c r="F28" s="49" t="s">
        <v>1312</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1598</v>
      </c>
      <c r="E29" s="12"/>
      <c r="F29" s="49" t="s">
        <v>1312</v>
      </c>
      <c r="G29" s="77" t="s">
        <v>2476</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1598</v>
      </c>
      <c r="E30" s="12"/>
      <c r="F30" s="49" t="s">
        <v>1312</v>
      </c>
      <c r="G30" s="77" t="s">
        <v>2493</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1598</v>
      </c>
      <c r="E31" s="12"/>
      <c r="F31" s="49" t="s">
        <v>1312</v>
      </c>
      <c r="G31" s="77" t="s">
        <v>2478</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1598</v>
      </c>
      <c r="E32" s="12"/>
      <c r="F32" s="49" t="s">
        <v>1312</v>
      </c>
      <c r="G32" s="77" t="s">
        <v>2480</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tissues##34#</v>
      </c>
    </row>
    <row r="33" spans="1:19" s="2" customFormat="1" ht="103.25" x14ac:dyDescent="0.75">
      <c r="A33"/>
      <c r="B33" s="11" t="str">
        <f>SarcomaStage!B17</f>
        <v>sites.liver</v>
      </c>
      <c r="C33" s="11" t="str">
        <f>SarcomaStage!C17</f>
        <v>liver</v>
      </c>
      <c r="D33" s="12" t="s">
        <v>1598</v>
      </c>
      <c r="E33" s="12"/>
      <c r="F33" s="49" t="s">
        <v>1312</v>
      </c>
      <c r="G33" s="77" t="s">
        <v>2482</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1598</v>
      </c>
      <c r="E34" s="12"/>
      <c r="F34" s="49" t="s">
        <v>1312</v>
      </c>
      <c r="G34" s="77" t="s">
        <v>2484</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1598</v>
      </c>
      <c r="E35" s="12"/>
      <c r="F35" s="49" t="s">
        <v>1312</v>
      </c>
      <c r="G35" s="77" t="s">
        <v>2486</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1598</v>
      </c>
      <c r="E36" s="12"/>
      <c r="F36" s="49" t="s">
        <v>1312</v>
      </c>
      <c r="G36" s="77" t="s">
        <v>2488</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1598</v>
      </c>
      <c r="E37" s="12"/>
      <c r="F37" s="49" t="s">
        <v>1312</v>
      </c>
      <c r="G37" s="76" t="s">
        <v>2474</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2494</v>
      </c>
    </row>
    <row r="3" spans="2:7" x14ac:dyDescent="0.75">
      <c r="B3" s="24" t="s">
        <v>20</v>
      </c>
    </row>
    <row r="4" spans="2:7" x14ac:dyDescent="0.75">
      <c r="B4" s="50" t="str">
        <f>"Instance: "&amp;'SarcomaStage-ConceptMap-1'!C4</f>
        <v>Instance: sarcomaStage2FHIR</v>
      </c>
    </row>
    <row r="5" spans="2:7" x14ac:dyDescent="0.75">
      <c r="B5" s="50" t="s">
        <v>1330</v>
      </c>
    </row>
    <row r="6" spans="2:7" x14ac:dyDescent="0.75">
      <c r="B6" s="50" t="s">
        <v>1321</v>
      </c>
    </row>
    <row r="7" spans="2:7" x14ac:dyDescent="0.75">
      <c r="B7" s="50" t="s">
        <v>1473</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1322</v>
      </c>
    </row>
    <row r="11" spans="2:7" x14ac:dyDescent="0.75">
      <c r="B11" s="50" t="s">
        <v>1323</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C2"/>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2133</v>
      </c>
      <c r="L4" s="16" t="str">
        <f>CONCATENATE("Logical: ",B4)</f>
        <v>Logical: PathologicalReportInfoI4rc</v>
      </c>
    </row>
    <row r="5" spans="1:18" ht="15.5" thickBot="1" x14ac:dyDescent="0.9">
      <c r="A5" s="14" t="s">
        <v>16</v>
      </c>
      <c r="B5" s="30" t="s">
        <v>2134</v>
      </c>
      <c r="L5" s="16" t="str">
        <f>CONCATENATE("Id: ",B5)</f>
        <v>Id: PathologicalReportInfo</v>
      </c>
    </row>
    <row r="6" spans="1:18" ht="15.5" thickBot="1" x14ac:dyDescent="0.9">
      <c r="A6" s="14" t="s">
        <v>10</v>
      </c>
      <c r="B6" s="30" t="s">
        <v>2135</v>
      </c>
      <c r="L6" s="17" t="str">
        <f>CONCATENATE("Title: ##34#",B6,"##34#")</f>
        <v>Title: ##34#Pathological Report Info##34#</v>
      </c>
    </row>
    <row r="7" spans="1:18" x14ac:dyDescent="0.75">
      <c r="A7" s="26" t="s">
        <v>2</v>
      </c>
      <c r="B7" s="95" t="s">
        <v>2135</v>
      </c>
      <c r="C7" s="9" t="s">
        <v>3</v>
      </c>
      <c r="D7" s="1" t="s">
        <v>4</v>
      </c>
      <c r="E7" s="3" t="s">
        <v>5</v>
      </c>
      <c r="F7" s="3" t="s">
        <v>6</v>
      </c>
      <c r="G7" s="116" t="s">
        <v>7</v>
      </c>
      <c r="H7" s="64" t="s">
        <v>1380</v>
      </c>
      <c r="I7" s="118" t="s">
        <v>2045</v>
      </c>
      <c r="J7" s="118" t="s">
        <v>2046</v>
      </c>
      <c r="L7" s="17" t="str">
        <f>CONCATENATE("Description: "," ##334#",B7,"##334#",)</f>
        <v>Description:  ##334#Pathological Report Info##334#</v>
      </c>
    </row>
    <row r="8" spans="1:18" ht="59" x14ac:dyDescent="0.75">
      <c r="A8" s="59">
        <v>0</v>
      </c>
      <c r="B8" s="11" t="s">
        <v>1547</v>
      </c>
      <c r="C8" s="11" t="s">
        <v>1541</v>
      </c>
      <c r="D8" s="11" t="s">
        <v>1542</v>
      </c>
      <c r="E8" s="11">
        <v>1</v>
      </c>
      <c r="F8" s="11">
        <v>1</v>
      </c>
      <c r="G8" s="78" t="s">
        <v>1594</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2203</v>
      </c>
      <c r="C9" s="11" t="s">
        <v>2211</v>
      </c>
      <c r="D9" s="11" t="s">
        <v>2212</v>
      </c>
      <c r="E9" s="11">
        <v>0</v>
      </c>
      <c r="F9" s="11">
        <v>1</v>
      </c>
      <c r="G9" s="12" t="s">
        <v>1461</v>
      </c>
      <c r="H9" s="12" t="s">
        <v>2213</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2204</v>
      </c>
      <c r="C10" s="11" t="s">
        <v>2214</v>
      </c>
      <c r="D10" s="11" t="s">
        <v>2214</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2205</v>
      </c>
      <c r="C11" s="11" t="s">
        <v>2215</v>
      </c>
      <c r="D11" s="11" t="s">
        <v>2215</v>
      </c>
      <c r="E11" s="11">
        <v>0</v>
      </c>
      <c r="F11" s="11">
        <v>1</v>
      </c>
      <c r="G11" s="12" t="s">
        <v>1961</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2206</v>
      </c>
      <c r="C12" s="11" t="s">
        <v>2216</v>
      </c>
      <c r="D12" s="11" t="s">
        <v>2216</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2207</v>
      </c>
      <c r="C13" s="11" t="s">
        <v>2217</v>
      </c>
      <c r="D13" s="11" t="s">
        <v>2217</v>
      </c>
      <c r="E13" s="11">
        <v>0</v>
      </c>
      <c r="F13" s="11">
        <v>1</v>
      </c>
      <c r="G13" s="12" t="s">
        <v>1461</v>
      </c>
      <c r="H13" s="12" t="s">
        <v>2218</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2208</v>
      </c>
      <c r="C14" s="11" t="s">
        <v>2219</v>
      </c>
      <c r="D14" s="11" t="s">
        <v>2219</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2209</v>
      </c>
      <c r="C15" s="11" t="s">
        <v>2220</v>
      </c>
      <c r="D15" s="11" t="s">
        <v>2220</v>
      </c>
      <c r="E15" s="11">
        <v>0</v>
      </c>
      <c r="F15" s="11">
        <v>1</v>
      </c>
      <c r="G15" s="12" t="s">
        <v>40</v>
      </c>
      <c r="H15" s="12" t="s">
        <v>2221</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2210</v>
      </c>
      <c r="C16" s="11" t="s">
        <v>2222</v>
      </c>
      <c r="D16" s="11" t="s">
        <v>2222</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2223</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1383</v>
      </c>
    </row>
    <row r="24" spans="3:3" x14ac:dyDescent="0.75">
      <c r="C24" s="24" t="s">
        <v>1417</v>
      </c>
    </row>
    <row r="25" spans="3:3" x14ac:dyDescent="0.75">
      <c r="C25" s="24" t="s">
        <v>1383</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1898</v>
      </c>
      <c r="D3" s="47" t="s">
        <v>1466</v>
      </c>
      <c r="E3" s="71" t="str">
        <f>$C$1&amp;B14</f>
        <v>http://hl7.eu/fhir/ig/idea4rc/StructureDefinition/PathologicalReportInfo</v>
      </c>
    </row>
    <row r="4" spans="1:19" x14ac:dyDescent="0.75">
      <c r="B4" s="47" t="s">
        <v>16</v>
      </c>
      <c r="C4" s="28" t="s">
        <v>1898</v>
      </c>
      <c r="D4" s="47" t="s">
        <v>1467</v>
      </c>
      <c r="E4" s="157" t="s">
        <v>1901</v>
      </c>
      <c r="F4" s="158"/>
      <c r="G4" s="158"/>
    </row>
    <row r="5" spans="1:19" x14ac:dyDescent="0.75">
      <c r="B5" s="47" t="s">
        <v>10</v>
      </c>
      <c r="C5" s="7" t="s">
        <v>1899</v>
      </c>
      <c r="D5" s="47"/>
      <c r="E5" s="7"/>
    </row>
    <row r="6" spans="1:19" x14ac:dyDescent="0.75">
      <c r="B6" s="47" t="s">
        <v>18</v>
      </c>
      <c r="C6" s="41"/>
      <c r="D6" s="47" t="s">
        <v>1468</v>
      </c>
      <c r="E6" s="157" t="str">
        <f>E3</f>
        <v>http://hl7.eu/fhir/ig/idea4rc/StructureDefinition/PathologicalReportInfo</v>
      </c>
      <c r="F6" s="158"/>
      <c r="G6" s="158"/>
    </row>
    <row r="7" spans="1:19" x14ac:dyDescent="0.75">
      <c r="B7" s="47" t="s">
        <v>15</v>
      </c>
      <c r="C7" s="72"/>
      <c r="D7" s="47" t="s">
        <v>1469</v>
      </c>
      <c r="E7" s="157" t="str">
        <f>E4</f>
        <v>http://hl7.eu/fhir/ig/idea4rc/StructureDefinition/episodeOfCare-eu-i4rc</v>
      </c>
      <c r="F7" s="158"/>
      <c r="G7" s="158"/>
    </row>
    <row r="8" spans="1:19" ht="45" thickBot="1" x14ac:dyDescent="0.9">
      <c r="B8" s="47" t="s">
        <v>1470</v>
      </c>
      <c r="C8" t="s">
        <v>1899</v>
      </c>
      <c r="D8" s="47"/>
      <c r="E8" s="7"/>
      <c r="I8" s="12" t="s">
        <v>1285</v>
      </c>
      <c r="J8" s="12" t="s">
        <v>1286</v>
      </c>
      <c r="K8" s="12" t="s">
        <v>1287</v>
      </c>
      <c r="L8" s="12" t="s">
        <v>1288</v>
      </c>
      <c r="M8" s="11" t="s">
        <v>1289</v>
      </c>
      <c r="P8" s="34" t="s">
        <v>1324</v>
      </c>
      <c r="Q8" s="34">
        <v>6</v>
      </c>
    </row>
    <row r="9" spans="1:19" ht="30.25" thickBot="1" x14ac:dyDescent="0.9">
      <c r="B9" s="47" t="s">
        <v>1471</v>
      </c>
      <c r="C9" s="12" t="s">
        <v>1900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PathologicalReportInfo!B5</f>
        <v>PathologicalReportInfo</v>
      </c>
      <c r="C14" s="11"/>
      <c r="D14" s="4" t="s">
        <v>1902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1480</v>
      </c>
      <c r="E15" s="12"/>
      <c r="F15" s="49" t="s">
        <v>1313</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1903</v>
      </c>
      <c r="E16" s="12"/>
      <c r="F16" s="49" t="s">
        <v>1312</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1904</v>
      </c>
      <c r="E17" s="12"/>
      <c r="F17" s="49" t="s">
        <v>1312</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1905</v>
      </c>
      <c r="E18" s="12"/>
      <c r="F18" s="49" t="s">
        <v>1313</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1837</v>
      </c>
    </row>
    <row r="3" spans="2:7" x14ac:dyDescent="0.75">
      <c r="B3" s="24" t="s">
        <v>20</v>
      </c>
    </row>
    <row r="4" spans="2:7" x14ac:dyDescent="0.75">
      <c r="B4" s="50" t="str">
        <f>"Instance: "&amp;'PathologicalReportInfo-CM'!C4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1322</v>
      </c>
    </row>
    <row r="11" spans="2:7" x14ac:dyDescent="0.75">
      <c r="B11" s="50" t="s">
        <v>1323</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7" zoomScale="85" zoomScaleNormal="85" workbookViewId="0">
      <selection activeCell="B18" sqref="B18"/>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1896</v>
      </c>
      <c r="L4" s="16" t="str">
        <f>CONCATENATE("Logical: ",B4)</f>
        <v>Logical: SurgeryI4rc</v>
      </c>
    </row>
    <row r="5" spans="1:18" ht="15.5" thickBot="1" x14ac:dyDescent="0.9">
      <c r="A5" s="14" t="s">
        <v>16</v>
      </c>
      <c r="B5" s="30" t="s">
        <v>1642</v>
      </c>
      <c r="L5" s="16" t="str">
        <f>CONCATENATE("Id: ",B5)</f>
        <v>Id: Surgery</v>
      </c>
    </row>
    <row r="6" spans="1:18" ht="15.5" thickBot="1" x14ac:dyDescent="0.9">
      <c r="A6" s="14" t="s">
        <v>10</v>
      </c>
      <c r="B6" s="30" t="s">
        <v>1642</v>
      </c>
      <c r="L6" s="17" t="str">
        <f>CONCATENATE("Title: ##34#",B6,"##34#")</f>
        <v>Title: ##34#Surgery##34#</v>
      </c>
    </row>
    <row r="7" spans="1:18" x14ac:dyDescent="0.75">
      <c r="A7" s="26" t="s">
        <v>2</v>
      </c>
      <c r="B7" s="95" t="s">
        <v>1642</v>
      </c>
      <c r="C7" s="9" t="s">
        <v>3</v>
      </c>
      <c r="D7" s="1" t="s">
        <v>4</v>
      </c>
      <c r="E7" s="3" t="s">
        <v>5</v>
      </c>
      <c r="F7" s="3" t="s">
        <v>6</v>
      </c>
      <c r="G7" s="3" t="s">
        <v>7</v>
      </c>
      <c r="H7" s="64" t="s">
        <v>1380</v>
      </c>
      <c r="I7" s="118" t="s">
        <v>2045</v>
      </c>
      <c r="J7" s="118" t="s">
        <v>2046</v>
      </c>
      <c r="L7" s="17" t="str">
        <f>CONCATENATE("Description: "," ##334#",B7,"##334#",)</f>
        <v>Description:  ##334#Surgery##334#</v>
      </c>
    </row>
    <row r="8" spans="1:18" ht="59" x14ac:dyDescent="0.75">
      <c r="A8" s="128">
        <v>0</v>
      </c>
      <c r="B8" s="11" t="s">
        <v>1547</v>
      </c>
      <c r="C8" s="11" t="s">
        <v>1629</v>
      </c>
      <c r="D8" s="11" t="s">
        <v>1542</v>
      </c>
      <c r="E8" s="11">
        <v>1</v>
      </c>
      <c r="F8" s="11">
        <v>1</v>
      </c>
      <c r="G8" s="42" t="s">
        <v>1594</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1856</v>
      </c>
      <c r="C9" s="11" t="s">
        <v>2141</v>
      </c>
      <c r="D9" s="11" t="s">
        <v>2142</v>
      </c>
      <c r="E9" s="11">
        <v>1</v>
      </c>
      <c r="F9" s="11">
        <v>1</v>
      </c>
      <c r="G9" s="11" t="s">
        <v>1461</v>
      </c>
      <c r="H9" s="12" t="s">
        <v>2149</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1805</v>
      </c>
      <c r="C10" s="11" t="s">
        <v>2143</v>
      </c>
      <c r="D10" s="11" t="s">
        <v>1643</v>
      </c>
      <c r="E10" s="11">
        <v>1</v>
      </c>
      <c r="F10" s="11">
        <v>1</v>
      </c>
      <c r="G10" s="11" t="s">
        <v>1461</v>
      </c>
      <c r="H10" s="12" t="s">
        <v>1644</v>
      </c>
      <c r="I10" s="12" t="b">
        <v>1</v>
      </c>
      <c r="J10" s="12" t="b">
        <v>0</v>
      </c>
      <c r="K10" s="11"/>
      <c r="L10" s="12" t="str">
        <f t="shared" si="2"/>
        <v>* hospital 1..1 CodeableConcept ##34#Surgery Hospital##34# ##334#Whether or not a surgical procedure was performed and whether it was performed at the registering hospital or another hospital. Diagnostic procedures (biopsy) are not included.##334#</v>
      </c>
      <c r="N10" s="12" t="str">
        <f t="shared" si="3"/>
        <v>* hospital ^comment = ##334#Yes done at the hospital; Yes done at a different hospital; Not Done; Unknown.
Custom##334#</v>
      </c>
      <c r="P10" s="12" t="str">
        <f t="shared" si="0"/>
        <v>* hospital insert ObligationActorAndCode($actor-headneck, #SHALL:handle)</v>
      </c>
      <c r="R10" s="12" t="str">
        <f t="shared" si="1"/>
        <v/>
      </c>
    </row>
    <row r="11" spans="1:18" ht="29.5" x14ac:dyDescent="0.75">
      <c r="A11" s="128">
        <v>3</v>
      </c>
      <c r="B11" s="11" t="s">
        <v>39</v>
      </c>
      <c r="C11" s="11" t="s">
        <v>1645</v>
      </c>
      <c r="D11" s="11" t="s">
        <v>1646</v>
      </c>
      <c r="E11" s="11">
        <v>1</v>
      </c>
      <c r="F11" s="11">
        <v>1</v>
      </c>
      <c r="G11" s="11" t="s">
        <v>39</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2156</v>
      </c>
      <c r="C12" s="11" t="s">
        <v>1647</v>
      </c>
      <c r="D12" s="12" t="s">
        <v>1648</v>
      </c>
      <c r="E12" s="11">
        <v>1</v>
      </c>
      <c r="F12" s="11">
        <v>1</v>
      </c>
      <c r="G12" s="11" t="s">
        <v>1461</v>
      </c>
      <c r="H12" s="12" t="s">
        <v>2150</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2157</v>
      </c>
      <c r="C13" s="11" t="s">
        <v>1649</v>
      </c>
      <c r="D13" s="11" t="s">
        <v>1650</v>
      </c>
      <c r="E13" s="11">
        <v>1</v>
      </c>
      <c r="F13" s="11">
        <v>1</v>
      </c>
      <c r="G13" s="11" t="s">
        <v>1461</v>
      </c>
      <c r="H13" s="12" t="s">
        <v>1651</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1652</v>
      </c>
      <c r="C14" s="11" t="s">
        <v>1653</v>
      </c>
      <c r="D14" s="11" t="s">
        <v>1654</v>
      </c>
      <c r="E14" s="11">
        <v>0</v>
      </c>
      <c r="F14" s="11">
        <v>1</v>
      </c>
      <c r="G14" s="11" t="s">
        <v>1461</v>
      </c>
      <c r="H14" s="12" t="s">
        <v>2151</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2138</v>
      </c>
      <c r="C15" s="11" t="s">
        <v>2144</v>
      </c>
      <c r="D15" s="11" t="s">
        <v>2145</v>
      </c>
      <c r="E15" s="11">
        <v>1</v>
      </c>
      <c r="F15" s="11">
        <v>1</v>
      </c>
      <c r="G15" s="11" t="s">
        <v>1461</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2528</v>
      </c>
      <c r="C16" s="11" t="s">
        <v>2146</v>
      </c>
      <c r="D16" s="11" t="s">
        <v>2146</v>
      </c>
      <c r="E16" s="11">
        <v>1</v>
      </c>
      <c r="F16" s="11">
        <v>1</v>
      </c>
      <c r="G16" s="11" t="s">
        <v>1961</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2529</v>
      </c>
      <c r="C17" s="11" t="s">
        <v>2147</v>
      </c>
      <c r="D17" s="11" t="s">
        <v>2147</v>
      </c>
      <c r="E17" s="11">
        <v>1</v>
      </c>
      <c r="F17" s="11">
        <v>1</v>
      </c>
      <c r="G17" s="11" t="s">
        <v>1461</v>
      </c>
      <c r="H17" s="12" t="s">
        <v>2152</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2139</v>
      </c>
      <c r="C18" s="11" t="s">
        <v>2148</v>
      </c>
      <c r="D18" s="11" t="s">
        <v>2148</v>
      </c>
      <c r="E18" s="11">
        <v>1</v>
      </c>
      <c r="F18" s="11">
        <v>1</v>
      </c>
      <c r="G18" s="11" t="s">
        <v>1461</v>
      </c>
      <c r="H18" s="12" t="s">
        <v>2153</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1655</v>
      </c>
      <c r="C19" s="11" t="s">
        <v>1656</v>
      </c>
      <c r="D19" s="11" t="s">
        <v>1657</v>
      </c>
      <c r="E19" s="11">
        <v>1</v>
      </c>
      <c r="F19" s="11">
        <v>1</v>
      </c>
      <c r="G19" s="11" t="s">
        <v>1461</v>
      </c>
      <c r="H19" s="12" t="s">
        <v>1658</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1659</v>
      </c>
      <c r="C20" s="11" t="s">
        <v>1660</v>
      </c>
      <c r="D20" s="11" t="s">
        <v>1661</v>
      </c>
      <c r="E20" s="6">
        <v>1</v>
      </c>
      <c r="F20" s="6">
        <v>1</v>
      </c>
      <c r="G20" s="11" t="s">
        <v>1461</v>
      </c>
      <c r="H20" s="12" t="s">
        <v>1662</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1663</v>
      </c>
      <c r="C21" s="11" t="s">
        <v>1664</v>
      </c>
      <c r="D21" s="11" t="s">
        <v>1665</v>
      </c>
      <c r="E21" s="11">
        <v>0</v>
      </c>
      <c r="F21" s="11">
        <v>1</v>
      </c>
      <c r="G21" s="11" t="s">
        <v>39</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1666</v>
      </c>
      <c r="C22" s="11" t="s">
        <v>1667</v>
      </c>
      <c r="D22" s="11" t="s">
        <v>1668</v>
      </c>
      <c r="E22" s="11">
        <v>0</v>
      </c>
      <c r="F22" s="11">
        <v>1</v>
      </c>
      <c r="G22" s="11" t="s">
        <v>1461</v>
      </c>
      <c r="H22" s="12" t="s">
        <v>2154</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1669</v>
      </c>
      <c r="C23" s="11" t="s">
        <v>1670</v>
      </c>
      <c r="D23" s="11" t="s">
        <v>1671</v>
      </c>
      <c r="E23" s="11">
        <v>0</v>
      </c>
      <c r="F23" s="11">
        <v>1</v>
      </c>
      <c r="G23" s="11" t="s">
        <v>1461</v>
      </c>
      <c r="H23" s="12" t="s">
        <v>1662</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1672</v>
      </c>
      <c r="C24" s="11" t="s">
        <v>1673</v>
      </c>
      <c r="D24" s="11" t="s">
        <v>1674</v>
      </c>
      <c r="E24" s="11">
        <v>0</v>
      </c>
      <c r="F24" s="11">
        <v>1</v>
      </c>
      <c r="G24" s="11" t="s">
        <v>39</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2158</v>
      </c>
      <c r="C25" s="11" t="s">
        <v>1765</v>
      </c>
      <c r="D25" s="11" t="s">
        <v>1676</v>
      </c>
      <c r="E25" s="11">
        <v>0</v>
      </c>
      <c r="F25" s="11">
        <v>1</v>
      </c>
      <c r="G25" s="11" t="s">
        <v>40</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2159</v>
      </c>
      <c r="C26" s="11" t="s">
        <v>1675</v>
      </c>
      <c r="D26" s="11" t="s">
        <v>1676</v>
      </c>
      <c r="E26" s="11">
        <v>0</v>
      </c>
      <c r="F26" s="11">
        <v>1</v>
      </c>
      <c r="G26" s="11" t="s">
        <v>40</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2160</v>
      </c>
      <c r="C27" s="11" t="s">
        <v>1677</v>
      </c>
      <c r="D27" s="11" t="s">
        <v>1678</v>
      </c>
      <c r="E27" s="11">
        <v>0</v>
      </c>
      <c r="F27" s="11">
        <v>1</v>
      </c>
      <c r="G27" s="11" t="s">
        <v>40</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2161</v>
      </c>
      <c r="C28" s="11" t="s">
        <v>1679</v>
      </c>
      <c r="D28" s="11" t="s">
        <v>1680</v>
      </c>
      <c r="E28">
        <v>0</v>
      </c>
      <c r="F28">
        <v>1</v>
      </c>
      <c r="G28" s="11" t="s">
        <v>40</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2162</v>
      </c>
      <c r="C29" s="11" t="s">
        <v>1681</v>
      </c>
      <c r="D29" s="11" t="s">
        <v>1682</v>
      </c>
      <c r="E29">
        <v>0</v>
      </c>
      <c r="F29">
        <v>1</v>
      </c>
      <c r="G29" s="11" t="s">
        <v>40</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2163</v>
      </c>
      <c r="C30" s="11" t="s">
        <v>1683</v>
      </c>
      <c r="D30" s="11" t="s">
        <v>1684</v>
      </c>
      <c r="E30">
        <v>0</v>
      </c>
      <c r="F30">
        <v>1</v>
      </c>
      <c r="G30" s="11" t="s">
        <v>40</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2164</v>
      </c>
      <c r="C31" s="11" t="s">
        <v>1685</v>
      </c>
      <c r="D31" s="11" t="s">
        <v>1686</v>
      </c>
      <c r="E31">
        <v>0</v>
      </c>
      <c r="F31">
        <v>1</v>
      </c>
      <c r="G31" s="11" t="s">
        <v>40</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2165</v>
      </c>
      <c r="C32" s="11" t="s">
        <v>1687</v>
      </c>
      <c r="D32" s="11" t="s">
        <v>1688</v>
      </c>
      <c r="E32">
        <v>0</v>
      </c>
      <c r="F32">
        <v>1</v>
      </c>
      <c r="G32" s="11" t="s">
        <v>40</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2166</v>
      </c>
      <c r="C33" s="11" t="s">
        <v>1689</v>
      </c>
      <c r="D33" s="11" t="s">
        <v>1690</v>
      </c>
      <c r="E33">
        <v>0</v>
      </c>
      <c r="F33">
        <v>1</v>
      </c>
      <c r="G33" s="11" t="s">
        <v>40</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2167</v>
      </c>
      <c r="C34" s="11" t="s">
        <v>1691</v>
      </c>
      <c r="D34" s="11" t="s">
        <v>1692</v>
      </c>
      <c r="E34">
        <v>0</v>
      </c>
      <c r="F34">
        <v>1</v>
      </c>
      <c r="G34" s="11" t="s">
        <v>40</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2168</v>
      </c>
      <c r="C35" s="11" t="s">
        <v>1693</v>
      </c>
      <c r="D35" s="11" t="s">
        <v>1694</v>
      </c>
      <c r="E35">
        <v>0</v>
      </c>
      <c r="F35">
        <v>1</v>
      </c>
      <c r="G35" s="11" t="s">
        <v>40</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2140</v>
      </c>
      <c r="C36" s="11" t="s">
        <v>1695</v>
      </c>
      <c r="D36" s="11" t="s">
        <v>1696</v>
      </c>
      <c r="E36">
        <v>1</v>
      </c>
      <c r="F36">
        <v>1</v>
      </c>
      <c r="G36" s="11" t="s">
        <v>1461</v>
      </c>
      <c r="H36" s="12" t="s">
        <v>2155</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1641</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1383</v>
      </c>
    </row>
    <row r="47" spans="3:3" x14ac:dyDescent="0.75">
      <c r="C47" s="24" t="s">
        <v>1417</v>
      </c>
    </row>
    <row r="48" spans="3:3" x14ac:dyDescent="0.75">
      <c r="C48" s="24" t="s">
        <v>1383</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zoomScale="85" zoomScaleNormal="85" workbookViewId="0">
      <selection activeCell="G24" sqref="G2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2522</v>
      </c>
      <c r="D3" s="47" t="s">
        <v>1466</v>
      </c>
      <c r="E3" s="71" t="str">
        <f>$C$1&amp;B14</f>
        <v>http://hl7.eu/fhir/ig/idea4rc/StructureDefinition/Surgery</v>
      </c>
    </row>
    <row r="4" spans="1:19" x14ac:dyDescent="0.75">
      <c r="B4" s="47" t="s">
        <v>16</v>
      </c>
      <c r="C4" s="28" t="s">
        <v>1768</v>
      </c>
      <c r="D4" s="47" t="s">
        <v>1467</v>
      </c>
      <c r="E4" s="157" t="s">
        <v>1771</v>
      </c>
      <c r="F4" s="158"/>
      <c r="G4" s="158"/>
    </row>
    <row r="5" spans="1:19" x14ac:dyDescent="0.75">
      <c r="B5" s="47" t="s">
        <v>10</v>
      </c>
      <c r="C5" s="7" t="s">
        <v>1769</v>
      </c>
      <c r="D5" s="47"/>
      <c r="E5" s="7"/>
    </row>
    <row r="6" spans="1:19" x14ac:dyDescent="0.75">
      <c r="B6" s="47" t="s">
        <v>18</v>
      </c>
      <c r="C6" s="41"/>
      <c r="D6" s="47" t="s">
        <v>1468</v>
      </c>
      <c r="E6" s="157" t="str">
        <f>E3</f>
        <v>http://hl7.eu/fhir/ig/idea4rc/StructureDefinition/Surgery</v>
      </c>
      <c r="F6" s="158"/>
      <c r="G6" s="158"/>
    </row>
    <row r="7" spans="1:19" x14ac:dyDescent="0.75">
      <c r="B7" s="47" t="s">
        <v>15</v>
      </c>
      <c r="C7" s="72"/>
      <c r="D7" s="47" t="s">
        <v>1469</v>
      </c>
      <c r="E7" s="157" t="str">
        <f>E4</f>
        <v>http://hl7.eu/fhir/ig/idea4rc/StructureDefinition/Procedure-surgery-eu-i4rc</v>
      </c>
      <c r="F7" s="158"/>
      <c r="G7" s="158"/>
    </row>
    <row r="8" spans="1:19" ht="45" thickBot="1" x14ac:dyDescent="0.9">
      <c r="B8" s="47" t="s">
        <v>1470</v>
      </c>
      <c r="C8" s="7" t="s">
        <v>1769</v>
      </c>
      <c r="D8" s="47"/>
      <c r="E8" s="7"/>
      <c r="I8" s="12" t="s">
        <v>1285</v>
      </c>
      <c r="J8" s="12" t="s">
        <v>1286</v>
      </c>
      <c r="K8" s="12" t="s">
        <v>1287</v>
      </c>
      <c r="L8" s="12" t="s">
        <v>1288</v>
      </c>
      <c r="M8" s="11" t="s">
        <v>1289</v>
      </c>
      <c r="P8" s="34" t="s">
        <v>1324</v>
      </c>
      <c r="Q8" s="34">
        <v>6</v>
      </c>
    </row>
    <row r="9" spans="1:19" ht="15.5" thickBot="1" x14ac:dyDescent="0.9">
      <c r="B9" s="47" t="s">
        <v>1471</v>
      </c>
      <c r="C9" s="12" t="s">
        <v>1770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
        <v>1642</v>
      </c>
      <c r="C14" s="11"/>
      <c r="D14" s="4" t="s">
        <v>1772</v>
      </c>
      <c r="E14" s="6"/>
      <c r="F14" s="49"/>
      <c r="G14" s="49"/>
      <c r="I14" s="12"/>
      <c r="J14" s="11"/>
      <c r="K14" s="11"/>
      <c r="L14" s="11"/>
      <c r="M14" s="48"/>
      <c r="N14" s="51"/>
    </row>
    <row r="15" spans="1:19" ht="44.25" x14ac:dyDescent="0.75">
      <c r="A15" s="44"/>
      <c r="B15" s="11" t="str">
        <f>Surgery!B8</f>
        <v>episodeEvent</v>
      </c>
      <c r="C15" s="11" t="str">
        <f>Surgery!C8</f>
        <v>Episode Event reference</v>
      </c>
      <c r="D15" s="12" t="s">
        <v>1773</v>
      </c>
      <c r="E15" s="12"/>
      <c r="F15" s="49" t="s">
        <v>1290</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88.5" x14ac:dyDescent="0.75">
      <c r="A16" s="44"/>
      <c r="B16" s="11" t="str">
        <f>Surgery!B9</f>
        <v>type</v>
      </c>
      <c r="C16" s="11" t="str">
        <f>Surgery!C9</f>
        <v>Surgery type</v>
      </c>
      <c r="D16" s="12" t="s">
        <v>2526</v>
      </c>
      <c r="E16" s="12"/>
      <c r="F16" s="49" t="s">
        <v>1290</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#Procedure.extension:ProcedureCategoryR5/type.valueCodeableConcept</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hospital</v>
      </c>
      <c r="C17" s="11" t="str">
        <f>Surgery!C10</f>
        <v>Surgery Hospital</v>
      </c>
      <c r="D17" s="12" t="s">
        <v>1537</v>
      </c>
      <c r="E17" s="12"/>
      <c r="F17" s="49" t="s">
        <v>1290</v>
      </c>
      <c r="G17" s="76" t="s">
        <v>2305</v>
      </c>
      <c r="H17" s="43"/>
      <c r="I17" s="12" t="str">
        <f t="shared" ref="I17:I40" si="15">"* group[=].element[+].code = #"&amp;$B$14&amp;"."&amp;B17</f>
        <v>* group[=].element[+].code = #Surgery.hospital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hospital</v>
      </c>
      <c r="C18" s="11" t="str">
        <f>Surgery!C10</f>
        <v>Surgery Hospital</v>
      </c>
      <c r="D18" s="12" t="s">
        <v>2306</v>
      </c>
      <c r="E18" s="12"/>
      <c r="F18" s="49" t="s">
        <v>1290</v>
      </c>
      <c r="G18" s="76" t="s">
        <v>2304</v>
      </c>
      <c r="H18" s="43"/>
      <c r="I18" s="12" t="str">
        <f t="shared" si="15"/>
        <v>* group[=].element[+].code = #Surgery.hospital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2270</v>
      </c>
      <c r="E19" s="12"/>
      <c r="F19" s="49" t="s">
        <v>1313</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88.5" x14ac:dyDescent="0.75">
      <c r="A20" s="44"/>
      <c r="B20" s="11" t="str">
        <f>Surgery!B12</f>
        <v>intention</v>
      </c>
      <c r="C20" s="11" t="str">
        <f>Surgery!C12</f>
        <v>Surgery intention</v>
      </c>
      <c r="D20" s="12" t="s">
        <v>2527</v>
      </c>
      <c r="E20" s="12"/>
      <c r="F20" s="49" t="s">
        <v>1290</v>
      </c>
      <c r="G20" s="76"/>
      <c r="H20" s="43"/>
      <c r="I20" s="12" t="str">
        <f t="shared" si="15"/>
        <v>* group[=].element[+].code = #Surgery.intention</v>
      </c>
      <c r="J20" s="12" t="str">
        <f t="shared" si="16"/>
        <v>* group[=].element[=].display = ##34#Surgery intention##34#</v>
      </c>
      <c r="K20" s="12" t="str">
        <f t="shared" si="17"/>
        <v>* group[=].element[=].target.code = #Procedure.extension:ProcedureCategoryR5/intent.valueCodeableConcept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2530</v>
      </c>
      <c r="E21" s="12"/>
      <c r="F21" s="49" t="s">
        <v>1290</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#Procedure.extension:procedure-method.valueCodeableConcept</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1774</v>
      </c>
      <c r="E22" s="12"/>
      <c r="F22" s="49" t="s">
        <v>1290</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77" x14ac:dyDescent="0.75">
      <c r="A23" s="44"/>
      <c r="B23" s="11" t="str">
        <f>Surgery!B15</f>
        <v>tumorRupture</v>
      </c>
      <c r="C23" s="11" t="str">
        <f>Surgery!C15</f>
        <v>Tumor rupture</v>
      </c>
      <c r="D23" s="12" t="s">
        <v>2531</v>
      </c>
      <c r="E23" s="12"/>
      <c r="F23" s="49" t="s">
        <v>1290</v>
      </c>
      <c r="G23" s="76" t="s">
        <v>2532</v>
      </c>
      <c r="H23" s="43"/>
      <c r="I23" s="12" t="str">
        <f t="shared" si="15"/>
        <v>* group[=].element[+].code = #Surgery.tumorRupture</v>
      </c>
      <c r="J23" s="12" t="str">
        <f t="shared" si="16"/>
        <v>* group[=].element[=].display = ##34#Tumor rupture##34#</v>
      </c>
      <c r="K23" s="12" t="str">
        <f t="shared" si="17"/>
        <v>* group[=].element[=].target.code = #Procedure.extension:supportingInfoR5</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
add map group including the target profile##34#</v>
      </c>
      <c r="P23" s="11">
        <v>9</v>
      </c>
      <c r="Q23" s="11">
        <f t="shared" si="13"/>
        <v>1</v>
      </c>
      <c r="R23" s="11">
        <f t="shared" si="14"/>
        <v>3</v>
      </c>
      <c r="S23" s="12" t="str" cm="1">
        <f t="array" ref="S23">INDEX('Surgery-ConceptMap-1'!$I$15:$N$125,Q23+1,R23)</f>
        <v>* group[=].element[=].target.code = #Procedure.extension:ProcedureCategoryR5/type.valueCodeableConcept</v>
      </c>
    </row>
    <row r="24" spans="1:19" ht="191.75" x14ac:dyDescent="0.75">
      <c r="A24" s="44"/>
      <c r="B24" s="11" t="str">
        <f>Surgery!B16</f>
        <v>specimenMitoticCount</v>
      </c>
      <c r="C24" s="11" t="str">
        <f>Surgery!C16</f>
        <v>Surgical specimen Mitotic count</v>
      </c>
      <c r="D24" s="12" t="s">
        <v>2531</v>
      </c>
      <c r="E24" s="11"/>
      <c r="F24" s="49" t="s">
        <v>1290</v>
      </c>
      <c r="G24" s="76" t="s">
        <v>2533</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1775</v>
      </c>
      <c r="E25" s="11"/>
      <c r="F25" s="49" t="s">
        <v>1290</v>
      </c>
      <c r="G25" s="76" t="s">
        <v>2259</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1325</v>
      </c>
      <c r="E26" s="11"/>
      <c r="F26" s="49" t="s">
        <v>1290</v>
      </c>
      <c r="G26" s="76" t="s">
        <v>2520</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1325</v>
      </c>
      <c r="E27" s="12"/>
      <c r="F27" s="49" t="s">
        <v>1290</v>
      </c>
      <c r="G27" s="76" t="s">
        <v>2521</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procedure'##34#</v>
      </c>
      <c r="P27" s="11">
        <v>13</v>
      </c>
      <c r="Q27" s="11">
        <f t="shared" si="13"/>
        <v>2</v>
      </c>
      <c r="R27" s="11">
        <f t="shared" si="14"/>
        <v>1</v>
      </c>
      <c r="S27" s="12" t="str" cm="1">
        <f t="array" ref="S27">INDEX('Surgery-ConceptMap-1'!$I$15:$N$125,Q27+1,R27)</f>
        <v>* group[=].element[+].code = #Surgery.hospital</v>
      </c>
    </row>
    <row r="28" spans="1:19" ht="73.75" x14ac:dyDescent="0.75">
      <c r="A28" s="44"/>
      <c r="B28" s="11" t="str">
        <f>Surgery!B20</f>
        <v>neckSurgery</v>
      </c>
      <c r="C28" s="11" t="str">
        <f>Surgery!C20</f>
        <v>Neck surgery</v>
      </c>
      <c r="D28" s="4" t="s">
        <v>1325</v>
      </c>
      <c r="E28" s="12"/>
      <c r="F28" s="49" t="s">
        <v>1290</v>
      </c>
      <c r="G28" s="76" t="s">
        <v>2271</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2270</v>
      </c>
      <c r="E29" s="12"/>
      <c r="F29" s="49" t="s">
        <v>1312</v>
      </c>
      <c r="G29" s="76" t="s">
        <v>2272</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2274</v>
      </c>
      <c r="E30" s="12"/>
      <c r="F30" s="49" t="s">
        <v>1312</v>
      </c>
      <c r="G30" s="76" t="s">
        <v>2273</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1312</v>
      </c>
      <c r="G31" s="76" t="s">
        <v>1776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2270</v>
      </c>
      <c r="E32" s="12"/>
      <c r="F32" s="49" t="s">
        <v>1312</v>
      </c>
      <c r="G32" s="76" t="s">
        <v>2275</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1598</v>
      </c>
      <c r="E33" s="12"/>
      <c r="F33" s="49" t="s">
        <v>1312</v>
      </c>
      <c r="G33" s="76" t="s">
        <v>2377</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#Surgery.hospital</v>
      </c>
    </row>
    <row r="34" spans="1:19" ht="88.5" x14ac:dyDescent="0.75">
      <c r="B34" s="11" t="str">
        <f>Surgery!B27</f>
        <v>siteOnMetastasis.distantLymphNodes</v>
      </c>
      <c r="C34" s="11" t="str">
        <f>Surgery!C27</f>
        <v>Site of surgery on metastasis_distant lymph nodes</v>
      </c>
      <c r="D34" s="12" t="s">
        <v>1598</v>
      </c>
      <c r="E34" s="12"/>
      <c r="F34" s="49" t="s">
        <v>1312</v>
      </c>
      <c r="G34" s="76" t="s">
        <v>2377</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1598</v>
      </c>
      <c r="E35" s="12"/>
      <c r="F35" s="49" t="s">
        <v>1312</v>
      </c>
      <c r="G35" s="76" t="s">
        <v>2377</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1598</v>
      </c>
      <c r="E36" s="12"/>
      <c r="F36" s="49" t="s">
        <v>1312</v>
      </c>
      <c r="G36" s="76" t="s">
        <v>2377</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1598</v>
      </c>
      <c r="E37" s="12"/>
      <c r="F37" s="49" t="s">
        <v>1312</v>
      </c>
      <c r="G37" s="76" t="s">
        <v>2377</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1598</v>
      </c>
      <c r="E38" s="12"/>
      <c r="F38" s="49" t="s">
        <v>1312</v>
      </c>
      <c r="G38" s="76" t="s">
        <v>2377</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1598</v>
      </c>
      <c r="E39" s="12"/>
      <c r="F39" s="49" t="s">
        <v>1312</v>
      </c>
      <c r="G39" s="76" t="s">
        <v>2377</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1598</v>
      </c>
      <c r="E40" s="12"/>
      <c r="F40" s="49" t="s">
        <v>1312</v>
      </c>
      <c r="G40" s="76" t="s">
        <v>2377</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1598</v>
      </c>
      <c r="E41" s="12"/>
      <c r="F41" s="49" t="s">
        <v>1312</v>
      </c>
      <c r="G41" s="76" t="s">
        <v>2377</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1598</v>
      </c>
      <c r="E42" s="12"/>
      <c r="F42" s="49" t="s">
        <v>1312</v>
      </c>
      <c r="G42" s="76" t="s">
        <v>2377</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2378</v>
      </c>
      <c r="E43" s="12"/>
      <c r="F43" s="49" t="s">
        <v>1312</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#Procedure.extension:ProcedureCategoryR5/intent.valueCodeableConcept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#Procedure.extension:procedure-method.valueCodeableConcept</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x14ac:dyDescent="0.75">
      <c r="P65" s="11">
        <v>51</v>
      </c>
      <c r="Q65" s="11">
        <f t="shared" si="13"/>
        <v>8</v>
      </c>
      <c r="R65" s="11">
        <f t="shared" si="14"/>
        <v>3</v>
      </c>
      <c r="S65" s="12" t="str" cm="1">
        <f t="array" ref="S65">INDEX('Surgery-ConceptMap-1'!$I$15:$N$125,Q65+1,R65)</f>
        <v>* group[=].element[=].target.code = #Procedure.extension:supportingInfoR5</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73.75"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
add map group including the target profile##34#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x14ac:dyDescent="0.75">
      <c r="P71" s="11">
        <v>57</v>
      </c>
      <c r="Q71" s="11">
        <f t="shared" si="13"/>
        <v>9</v>
      </c>
      <c r="R71" s="11">
        <f t="shared" si="14"/>
        <v>3</v>
      </c>
      <c r="S71" s="12" t="str" cm="1">
        <f t="array" ref="S71">INDEX('Surgery-ConceptMap-1'!$I$15:$N$125,Q71+1,R71)</f>
        <v>* group[=].element[=].target.code = #Procedure.extension:supportingInfoR5</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88.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pageSetup paperSize="9" orientation="portrait" r:id="rId6"/>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1777</v>
      </c>
    </row>
    <row r="3" spans="2:7" x14ac:dyDescent="0.75">
      <c r="B3" s="24" t="s">
        <v>20</v>
      </c>
    </row>
    <row r="4" spans="2:7" x14ac:dyDescent="0.75">
      <c r="B4" s="50" t="str">
        <f>"Instance: "&amp;'Surgery-ConceptMap-1'!C4</f>
        <v>Instance: surgery2FHIR</v>
      </c>
    </row>
    <row r="5" spans="2:7" x14ac:dyDescent="0.75">
      <c r="B5" s="50" t="s">
        <v>1330</v>
      </c>
    </row>
    <row r="6" spans="2:7" x14ac:dyDescent="0.75">
      <c r="B6" s="50" t="s">
        <v>1321</v>
      </c>
    </row>
    <row r="7" spans="2:7" x14ac:dyDescent="0.75">
      <c r="B7" s="50" t="s">
        <v>1473</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1322</v>
      </c>
    </row>
    <row r="11" spans="2:7" x14ac:dyDescent="0.75">
      <c r="B11" s="50" t="s">
        <v>1323</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#Procedure.extension:ProcedureCategoryR5/type.valueCodeableConcept</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#Procedure.extension:ProcedureCategoryR5/intent.valueCodeableConcept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#Procedure.extension:procedure-method.valueCodeableConcept</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44.2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
add map group including the target profile##34#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59"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5.5" thickBot="1" x14ac:dyDescent="0.9">
      <c r="L3" s="24" t="str">
        <f>L1</f>
        <v>//===================================================</v>
      </c>
      <c r="N3" s="24" t="str">
        <f>N1</f>
        <v>// -------------------------------------------------------------------------------</v>
      </c>
      <c r="P3" s="24" t="str">
        <f>P1</f>
        <v>// -------------------------------------------------------------------------------</v>
      </c>
      <c r="R3" s="24" t="str">
        <f>R1</f>
        <v>// -------------------------------------------------------------------------------</v>
      </c>
    </row>
    <row r="4" spans="1:18" ht="15.5" thickBot="1" x14ac:dyDescent="0.9">
      <c r="A4" s="5" t="s">
        <v>11</v>
      </c>
      <c r="B4" s="30" t="s">
        <v>2397</v>
      </c>
      <c r="L4" s="16" t="str">
        <f>CONCATENATE("Logical: ",B4)</f>
        <v>Logical: SystemicTreatmentI4rc</v>
      </c>
    </row>
    <row r="5" spans="1:18" ht="15.5" thickBot="1" x14ac:dyDescent="0.9">
      <c r="A5" s="14" t="s">
        <v>16</v>
      </c>
      <c r="B5" s="30" t="s">
        <v>2398</v>
      </c>
      <c r="L5" s="16" t="str">
        <f>CONCATENATE("Id: ",B5)</f>
        <v>Id: SystemicTreatment</v>
      </c>
    </row>
    <row r="6" spans="1:18" ht="15.5" thickBot="1" x14ac:dyDescent="0.9">
      <c r="A6" s="14" t="s">
        <v>10</v>
      </c>
      <c r="B6" s="30" t="s">
        <v>2400</v>
      </c>
      <c r="L6" s="17" t="str">
        <f>CONCATENATE("Title: ##34#",B6,"##34#")</f>
        <v>Title: ##34#Systemic Treatment##34#</v>
      </c>
    </row>
    <row r="7" spans="1:18" x14ac:dyDescent="0.75">
      <c r="A7" s="26" t="s">
        <v>2</v>
      </c>
      <c r="B7" s="30" t="s">
        <v>2400</v>
      </c>
      <c r="C7" s="9" t="s">
        <v>3</v>
      </c>
      <c r="D7" s="1" t="s">
        <v>4</v>
      </c>
      <c r="E7" s="3" t="s">
        <v>5</v>
      </c>
      <c r="F7" s="3" t="s">
        <v>6</v>
      </c>
      <c r="G7" s="3" t="s">
        <v>7</v>
      </c>
      <c r="H7" s="64" t="s">
        <v>1380</v>
      </c>
      <c r="I7" s="118" t="s">
        <v>2045</v>
      </c>
      <c r="J7" s="118" t="s">
        <v>2046</v>
      </c>
      <c r="L7" s="17" t="str">
        <f>CONCATENATE("Description: "," ##334#",B7,"##334#",)</f>
        <v>Description:  ##334#Systemic Treatment##334#</v>
      </c>
    </row>
    <row r="8" spans="1:18" ht="59" x14ac:dyDescent="0.75">
      <c r="A8" s="59">
        <v>0</v>
      </c>
      <c r="B8" s="12" t="s">
        <v>1573</v>
      </c>
      <c r="C8" s="12" t="s">
        <v>1629</v>
      </c>
      <c r="D8" s="12" t="s">
        <v>1542</v>
      </c>
      <c r="E8" s="11">
        <v>1</v>
      </c>
      <c r="F8" s="11">
        <v>1</v>
      </c>
      <c r="G8" s="129" t="s">
        <v>1594</v>
      </c>
      <c r="H8" s="12"/>
      <c r="I8" s="12" t="b">
        <v>1</v>
      </c>
      <c r="J8" s="12" t="b">
        <v>1</v>
      </c>
      <c r="K8" s="25" t="s">
        <v>1547</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2395</v>
      </c>
      <c r="C9" s="12" t="s">
        <v>2401</v>
      </c>
      <c r="D9" s="12" t="s">
        <v>2402</v>
      </c>
      <c r="E9" s="11">
        <v>1</v>
      </c>
      <c r="F9" s="11">
        <v>1</v>
      </c>
      <c r="G9" s="86" t="s">
        <v>1461</v>
      </c>
      <c r="H9" s="12" t="s">
        <v>1630</v>
      </c>
      <c r="I9" s="12" t="b">
        <v>1</v>
      </c>
      <c r="J9" s="12" t="b">
        <v>1</v>
      </c>
      <c r="K9" s="25" t="s">
        <v>2292</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1427</v>
      </c>
      <c r="C10" s="12" t="s">
        <v>1418</v>
      </c>
      <c r="D10" s="12" t="s">
        <v>2293</v>
      </c>
      <c r="E10" s="11">
        <v>1</v>
      </c>
      <c r="F10" s="11">
        <v>1</v>
      </c>
      <c r="G10" s="100" t="s">
        <v>1461</v>
      </c>
      <c r="H10" s="12" t="s">
        <v>1631</v>
      </c>
      <c r="I10" s="12" t="b">
        <v>1</v>
      </c>
      <c r="J10" s="12" t="b">
        <v>0</v>
      </c>
      <c r="K10" s="25" t="s">
        <v>1427</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1428</v>
      </c>
      <c r="C11" s="12" t="s">
        <v>1632</v>
      </c>
      <c r="D11" s="12" t="s">
        <v>1633</v>
      </c>
      <c r="E11" s="11">
        <v>1</v>
      </c>
      <c r="F11" s="11">
        <v>1</v>
      </c>
      <c r="G11" s="100" t="s">
        <v>1461</v>
      </c>
      <c r="H11" s="12" t="s">
        <v>2294</v>
      </c>
      <c r="I11" s="12" t="b">
        <v>1</v>
      </c>
      <c r="J11" s="12" t="b">
        <v>0</v>
      </c>
      <c r="K11" s="25" t="s">
        <v>1428</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2169</v>
      </c>
      <c r="C12" s="12" t="s">
        <v>2175</v>
      </c>
      <c r="D12" s="11" t="s">
        <v>2176</v>
      </c>
      <c r="E12" s="11">
        <v>0</v>
      </c>
      <c r="F12" s="11">
        <v>1</v>
      </c>
      <c r="G12" t="s">
        <v>1461</v>
      </c>
      <c r="H12" s="2" t="s">
        <v>2177</v>
      </c>
      <c r="I12" s="12" t="b">
        <v>0</v>
      </c>
      <c r="J12" s="12" t="b">
        <v>1</v>
      </c>
      <c r="K12" s="25" t="s">
        <v>2169</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2396</v>
      </c>
      <c r="C13" s="12" t="s">
        <v>2407</v>
      </c>
      <c r="D13" s="12" t="s">
        <v>2296</v>
      </c>
      <c r="E13" s="11">
        <v>1</v>
      </c>
      <c r="F13" s="11">
        <v>1</v>
      </c>
      <c r="G13" s="86" t="s">
        <v>39</v>
      </c>
      <c r="H13" s="12"/>
      <c r="I13" s="12" t="b">
        <v>1</v>
      </c>
      <c r="J13" s="12" t="b">
        <v>1</v>
      </c>
      <c r="K13" s="25" t="s">
        <v>2295</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2399</v>
      </c>
      <c r="C14" s="12" t="s">
        <v>2408</v>
      </c>
      <c r="D14" s="12" t="s">
        <v>2298</v>
      </c>
      <c r="E14" s="11">
        <v>1</v>
      </c>
      <c r="F14" s="11">
        <v>1</v>
      </c>
      <c r="G14" s="86" t="s">
        <v>39</v>
      </c>
      <c r="H14" s="12"/>
      <c r="I14" s="12" t="b">
        <v>1</v>
      </c>
      <c r="J14" s="12" t="b">
        <v>1</v>
      </c>
      <c r="K14" s="25" t="s">
        <v>2297</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1429</v>
      </c>
      <c r="C15" s="12" t="s">
        <v>1634</v>
      </c>
      <c r="D15" s="12" t="s">
        <v>1635</v>
      </c>
      <c r="E15" s="11">
        <v>0</v>
      </c>
      <c r="F15" s="11">
        <v>1</v>
      </c>
      <c r="G15" s="130" t="s">
        <v>1766</v>
      </c>
      <c r="H15" s="12"/>
      <c r="I15" s="12" t="b">
        <v>1</v>
      </c>
      <c r="J15" s="12" t="b">
        <v>1</v>
      </c>
      <c r="K15" s="25" t="s">
        <v>1429</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1430</v>
      </c>
      <c r="C16" s="12" t="s">
        <v>1419</v>
      </c>
      <c r="D16" s="13" t="s">
        <v>1419</v>
      </c>
      <c r="E16" s="11">
        <v>0</v>
      </c>
      <c r="F16" s="11">
        <v>1</v>
      </c>
      <c r="G16" s="131" t="s">
        <v>1</v>
      </c>
      <c r="H16" s="12"/>
      <c r="I16" s="12" t="b">
        <v>1</v>
      </c>
      <c r="J16" s="12" t="b">
        <v>1</v>
      </c>
      <c r="K16" s="25" t="s">
        <v>1430</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1760</v>
      </c>
      <c r="C17" s="12" t="s">
        <v>1420</v>
      </c>
      <c r="D17" s="13" t="s">
        <v>1420</v>
      </c>
      <c r="E17" s="11">
        <v>1</v>
      </c>
      <c r="F17" s="11">
        <v>1</v>
      </c>
      <c r="G17" s="86" t="s">
        <v>1461</v>
      </c>
      <c r="H17" s="12" t="s">
        <v>1636</v>
      </c>
      <c r="I17" s="12" t="b">
        <v>1</v>
      </c>
      <c r="J17" s="12" t="b">
        <v>1</v>
      </c>
      <c r="K17" s="25" t="s">
        <v>2170</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1761</v>
      </c>
      <c r="C18" s="12" t="s">
        <v>1421</v>
      </c>
      <c r="D18" s="13" t="s">
        <v>1421</v>
      </c>
      <c r="E18" s="11">
        <v>1</v>
      </c>
      <c r="F18" s="11">
        <v>1</v>
      </c>
      <c r="G18" s="86" t="s">
        <v>1461</v>
      </c>
      <c r="H18" s="12" t="s">
        <v>1636</v>
      </c>
      <c r="I18" s="12" t="b">
        <v>1</v>
      </c>
      <c r="J18" s="12" t="b">
        <v>1</v>
      </c>
      <c r="K18" s="25" t="s">
        <v>2171</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1762</v>
      </c>
      <c r="C19" s="12" t="s">
        <v>1422</v>
      </c>
      <c r="D19" s="13" t="s">
        <v>1422</v>
      </c>
      <c r="E19" s="11">
        <v>1</v>
      </c>
      <c r="F19" s="11">
        <v>1</v>
      </c>
      <c r="G19" s="86" t="s">
        <v>1461</v>
      </c>
      <c r="H19" s="12" t="s">
        <v>1636</v>
      </c>
      <c r="I19" s="12" t="b">
        <v>1</v>
      </c>
      <c r="J19" s="12" t="b">
        <v>1</v>
      </c>
      <c r="K19" t="s">
        <v>2172</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1763</v>
      </c>
      <c r="C20" s="12" t="s">
        <v>1425</v>
      </c>
      <c r="D20" s="12" t="s">
        <v>2299</v>
      </c>
      <c r="E20" s="11">
        <v>1</v>
      </c>
      <c r="F20" s="11">
        <v>1</v>
      </c>
      <c r="G20" s="86" t="s">
        <v>39</v>
      </c>
      <c r="H20" s="12"/>
      <c r="I20" s="12" t="b">
        <v>1</v>
      </c>
      <c r="J20" s="12" t="b">
        <v>0</v>
      </c>
      <c r="K20" t="s">
        <v>2173</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1764</v>
      </c>
      <c r="C21" s="12" t="s">
        <v>1426</v>
      </c>
      <c r="D21" s="12" t="s">
        <v>2300</v>
      </c>
      <c r="E21" s="11">
        <v>1</v>
      </c>
      <c r="F21" s="11">
        <v>1</v>
      </c>
      <c r="G21" s="86" t="s">
        <v>39</v>
      </c>
      <c r="H21" s="12"/>
      <c r="I21" s="12" t="b">
        <v>1</v>
      </c>
      <c r="J21" s="12" t="b">
        <v>0</v>
      </c>
      <c r="K21" t="s">
        <v>2174</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1431</v>
      </c>
      <c r="C22" s="12" t="s">
        <v>1423</v>
      </c>
      <c r="D22" s="12" t="s">
        <v>1424</v>
      </c>
      <c r="E22" s="11">
        <v>1</v>
      </c>
      <c r="F22" s="11">
        <v>1</v>
      </c>
      <c r="G22" s="86" t="s">
        <v>1461</v>
      </c>
      <c r="H22" s="12" t="s">
        <v>1637</v>
      </c>
      <c r="I22" s="12" t="b">
        <v>1</v>
      </c>
      <c r="J22" s="12" t="b">
        <v>1</v>
      </c>
      <c r="K22" t="s">
        <v>1431</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1839</v>
      </c>
      <c r="C23" s="12" t="s">
        <v>1638</v>
      </c>
      <c r="D23" s="11" t="s">
        <v>1639</v>
      </c>
      <c r="E23" s="11">
        <v>1</v>
      </c>
      <c r="F23" s="11">
        <v>1</v>
      </c>
      <c r="G23" t="s">
        <v>1461</v>
      </c>
      <c r="H23" s="12" t="s">
        <v>1640</v>
      </c>
      <c r="I23" s="12" t="b">
        <v>1</v>
      </c>
      <c r="J23" s="12" t="b">
        <v>1</v>
      </c>
      <c r="K23" t="s">
        <v>1839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2403</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1383</v>
      </c>
    </row>
    <row r="34" spans="3:3" x14ac:dyDescent="0.75">
      <c r="C34" s="24" t="s">
        <v>1417</v>
      </c>
    </row>
    <row r="35" spans="3:3" x14ac:dyDescent="0.75">
      <c r="C35" s="24" t="s">
        <v>1383</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2404</v>
      </c>
      <c r="D3" s="47" t="s">
        <v>1466</v>
      </c>
      <c r="E3" s="71" t="str">
        <f>$C$1&amp;B14</f>
        <v>http://hl7.eu/fhir/ig/idea4rc/StructureDefinition/SystemicTreatment</v>
      </c>
    </row>
    <row r="4" spans="1:19" x14ac:dyDescent="0.75">
      <c r="B4" s="47" t="s">
        <v>16</v>
      </c>
      <c r="C4" s="28" t="s">
        <v>2409</v>
      </c>
      <c r="D4" s="47" t="s">
        <v>1467</v>
      </c>
      <c r="E4" s="157" t="s">
        <v>1799</v>
      </c>
      <c r="F4" s="165"/>
      <c r="G4" s="165"/>
    </row>
    <row r="5" spans="1:19" x14ac:dyDescent="0.75">
      <c r="B5" s="47" t="s">
        <v>10</v>
      </c>
      <c r="C5" t="s">
        <v>2405</v>
      </c>
      <c r="D5" s="47"/>
      <c r="E5" s="7"/>
    </row>
    <row r="6" spans="1:19" x14ac:dyDescent="0.75">
      <c r="B6" s="47" t="s">
        <v>18</v>
      </c>
      <c r="C6" s="41"/>
      <c r="D6" s="47" t="s">
        <v>1468</v>
      </c>
      <c r="E6" s="157" t="str">
        <f>E3</f>
        <v>http://hl7.eu/fhir/ig/idea4rc/StructureDefinition/SystemicTreatment</v>
      </c>
      <c r="F6" s="158"/>
      <c r="G6" s="158"/>
    </row>
    <row r="7" spans="1:19" x14ac:dyDescent="0.75">
      <c r="B7" s="47" t="s">
        <v>15</v>
      </c>
      <c r="C7" s="72"/>
      <c r="D7" s="47" t="s">
        <v>1469</v>
      </c>
      <c r="E7" s="157" t="str">
        <f>E4</f>
        <v>http://hl7.eu/fhir/ig/idea4rc/StructureDefinition/MedicationAdministration-eu-i4rc</v>
      </c>
      <c r="F7" s="158"/>
      <c r="G7" s="158"/>
    </row>
    <row r="8" spans="1:19" ht="45" thickBot="1" x14ac:dyDescent="0.9">
      <c r="B8" s="47" t="s">
        <v>1470</v>
      </c>
      <c r="C8" s="7" t="s">
        <v>2405</v>
      </c>
      <c r="D8" s="47"/>
      <c r="E8" s="7"/>
      <c r="I8" s="12" t="s">
        <v>1285</v>
      </c>
      <c r="J8" s="12" t="s">
        <v>1286</v>
      </c>
      <c r="K8" s="12" t="s">
        <v>1287</v>
      </c>
      <c r="L8" s="12" t="s">
        <v>1288</v>
      </c>
      <c r="M8" s="11" t="s">
        <v>1289</v>
      </c>
      <c r="P8" s="34" t="s">
        <v>1324</v>
      </c>
      <c r="Q8" s="34">
        <v>6</v>
      </c>
    </row>
    <row r="9" spans="1:19" ht="30.25" thickBot="1" x14ac:dyDescent="0.9">
      <c r="B9" s="47" t="s">
        <v>1471</v>
      </c>
      <c r="C9" s="12" t="s">
        <v>2302</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SystemicTreatment!B5</f>
        <v>SystemicTreatment</v>
      </c>
      <c r="C14" s="11"/>
      <c r="D14" s="4" t="s">
        <v>1772</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1773</v>
      </c>
      <c r="E15" s="12"/>
      <c r="F15" s="49" t="s">
        <v>1290</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1793</v>
      </c>
      <c r="E16" s="12"/>
      <c r="F16" s="49" t="s">
        <v>1312</v>
      </c>
      <c r="G16" s="77" t="s">
        <v>2276</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1793</v>
      </c>
      <c r="E17" s="12"/>
      <c r="F17" s="49" t="s">
        <v>1290</v>
      </c>
      <c r="G17" s="49" t="s">
        <v>1472</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1793</v>
      </c>
      <c r="E18" s="12"/>
      <c r="F18" s="49" t="s">
        <v>1290</v>
      </c>
      <c r="G18" s="76" t="s">
        <v>1472</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1597</v>
      </c>
      <c r="E19" s="12"/>
      <c r="F19" s="49" t="s">
        <v>1312</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1794</v>
      </c>
      <c r="E20" s="12"/>
      <c r="F20" s="49" t="s">
        <v>1312</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1290</v>
      </c>
      <c r="G21" s="76" t="s">
        <v>2259</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1290</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1795</v>
      </c>
      <c r="E23" s="11"/>
      <c r="F23" s="49" t="s">
        <v>1290</v>
      </c>
      <c r="G23" s="76" t="s">
        <v>1472</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1795</v>
      </c>
      <c r="E24" s="11"/>
      <c r="F24" s="49" t="s">
        <v>1290</v>
      </c>
      <c r="G24" s="76" t="s">
        <v>1472</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1795</v>
      </c>
      <c r="E25" s="11"/>
      <c r="F25" s="49" t="s">
        <v>1290</v>
      </c>
      <c r="G25" s="76" t="s">
        <v>1472</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1290</v>
      </c>
      <c r="G26" s="76" t="s">
        <v>1472</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1290</v>
      </c>
      <c r="G27" s="76" t="s">
        <v>1472</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1796</v>
      </c>
      <c r="E28" s="12"/>
      <c r="F28" s="49" t="s">
        <v>1290</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1797</v>
      </c>
      <c r="E29" s="12"/>
      <c r="F29" s="49" t="s">
        <v>1290</v>
      </c>
      <c r="G29" s="76" t="s">
        <v>1798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2406</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1800</v>
      </c>
    </row>
    <row r="3" spans="2:7" x14ac:dyDescent="0.75">
      <c r="B3" s="24" t="s">
        <v>20</v>
      </c>
    </row>
    <row r="4" spans="2:7" x14ac:dyDescent="0.75">
      <c r="B4" s="50" t="str">
        <f>"Instance: "&amp;'SystemicTreatm-ConceptMap-1'!C4</f>
        <v>Instance: systemicTreatment2FHIR</v>
      </c>
    </row>
    <row r="5" spans="2:7" x14ac:dyDescent="0.75">
      <c r="B5" s="50" t="s">
        <v>1330</v>
      </c>
    </row>
    <row r="6" spans="2:7" x14ac:dyDescent="0.75">
      <c r="B6" s="50" t="s">
        <v>1321</v>
      </c>
    </row>
    <row r="7" spans="2:7" x14ac:dyDescent="0.75">
      <c r="B7" s="50" t="s">
        <v>1473</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1322</v>
      </c>
    </row>
    <row r="11" spans="2:7" x14ac:dyDescent="0.75">
      <c r="B11" s="50" t="s">
        <v>1323</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1897</v>
      </c>
      <c r="L4" s="16" t="str">
        <f>CONCATENATE("Logical: ",B4)</f>
        <v>Logical: RadiotherapyI4rc</v>
      </c>
    </row>
    <row r="5" spans="1:18" ht="15.5" thickBot="1" x14ac:dyDescent="0.9">
      <c r="A5" s="14" t="s">
        <v>16</v>
      </c>
      <c r="B5" s="30" t="s">
        <v>1698</v>
      </c>
      <c r="L5" s="16" t="str">
        <f>CONCATENATE("Id: ",B5)</f>
        <v>Id: Radiotherapy</v>
      </c>
    </row>
    <row r="6" spans="1:18" ht="15.5" thickBot="1" x14ac:dyDescent="0.9">
      <c r="A6" s="14" t="s">
        <v>10</v>
      </c>
      <c r="B6" s="30" t="s">
        <v>1698</v>
      </c>
      <c r="L6" s="17" t="str">
        <f>CONCATENATE("Title: ##34#",B6,"##34#")</f>
        <v>Title: ##34#Radiotherapy##34#</v>
      </c>
    </row>
    <row r="7" spans="1:18" x14ac:dyDescent="0.75">
      <c r="A7" s="26" t="s">
        <v>2</v>
      </c>
      <c r="B7" s="30" t="s">
        <v>1698</v>
      </c>
      <c r="C7" s="9" t="s">
        <v>3</v>
      </c>
      <c r="D7" s="1" t="s">
        <v>4</v>
      </c>
      <c r="E7" s="3" t="s">
        <v>5</v>
      </c>
      <c r="F7" s="3" t="s">
        <v>6</v>
      </c>
      <c r="G7" s="3" t="s">
        <v>7</v>
      </c>
      <c r="H7" s="64" t="s">
        <v>1380</v>
      </c>
      <c r="I7" s="118" t="s">
        <v>2045</v>
      </c>
      <c r="J7" s="118" t="s">
        <v>2046</v>
      </c>
      <c r="L7" s="17" t="str">
        <f>CONCATENATE("Description: "," ##334#",B7,"##334#",)</f>
        <v>Description:  ##334#Radiotherapy##334#</v>
      </c>
    </row>
    <row r="8" spans="1:18" ht="59" x14ac:dyDescent="0.75">
      <c r="A8" s="59">
        <v>0</v>
      </c>
      <c r="B8" s="11" t="s">
        <v>1573</v>
      </c>
      <c r="C8" s="11" t="s">
        <v>1629</v>
      </c>
      <c r="D8" s="12" t="s">
        <v>1542</v>
      </c>
      <c r="E8" s="11">
        <v>1</v>
      </c>
      <c r="F8" s="11">
        <v>1</v>
      </c>
      <c r="G8" s="132" t="s">
        <v>1594</v>
      </c>
      <c r="H8" s="12"/>
      <c r="I8" s="12" t="b">
        <v>1</v>
      </c>
      <c r="J8" s="12" t="b">
        <v>1</v>
      </c>
      <c r="K8" s="25" t="s">
        <v>1547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1697</v>
      </c>
      <c r="C9" s="11" t="s">
        <v>1698</v>
      </c>
      <c r="D9" s="12" t="s">
        <v>2308</v>
      </c>
      <c r="E9" s="11">
        <v>1</v>
      </c>
      <c r="F9" s="11">
        <v>1</v>
      </c>
      <c r="G9" s="11" t="s">
        <v>1461</v>
      </c>
      <c r="H9" s="12" t="s">
        <v>1644</v>
      </c>
      <c r="I9" s="12" t="b">
        <v>1</v>
      </c>
      <c r="J9" s="12" t="b">
        <v>1</v>
      </c>
      <c r="K9" s="25" t="s">
        <v>1697</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1427</v>
      </c>
      <c r="C10" s="11" t="s">
        <v>1418</v>
      </c>
      <c r="D10" s="12" t="s">
        <v>1699</v>
      </c>
      <c r="E10" s="11">
        <v>1</v>
      </c>
      <c r="F10" s="11">
        <v>1</v>
      </c>
      <c r="G10" s="11" t="s">
        <v>1461</v>
      </c>
      <c r="H10" s="12" t="s">
        <v>1631</v>
      </c>
      <c r="I10" s="12" t="b">
        <v>1</v>
      </c>
      <c r="J10" s="12" t="b">
        <v>1</v>
      </c>
      <c r="K10" s="25" t="s">
        <v>1427</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1428</v>
      </c>
      <c r="C11" s="11" t="s">
        <v>1632</v>
      </c>
      <c r="D11" s="12" t="s">
        <v>1700</v>
      </c>
      <c r="E11" s="11">
        <v>0</v>
      </c>
      <c r="F11" s="11">
        <v>1</v>
      </c>
      <c r="G11" s="11" t="s">
        <v>1461</v>
      </c>
      <c r="H11" s="12" t="s">
        <v>1701</v>
      </c>
      <c r="I11" s="12" t="b">
        <v>1</v>
      </c>
      <c r="J11" s="12" t="b">
        <v>1</v>
      </c>
      <c r="K11" s="25" t="s">
        <v>1428</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1702</v>
      </c>
      <c r="C12" s="11" t="s">
        <v>1703</v>
      </c>
      <c r="D12" s="12" t="s">
        <v>1704</v>
      </c>
      <c r="E12" s="11">
        <v>1</v>
      </c>
      <c r="F12" s="11">
        <v>1</v>
      </c>
      <c r="G12" s="11" t="s">
        <v>1461</v>
      </c>
      <c r="H12" s="12" t="s">
        <v>1705</v>
      </c>
      <c r="I12" s="12" t="b">
        <v>1</v>
      </c>
      <c r="J12" s="12" t="b">
        <v>1</v>
      </c>
      <c r="K12" s="25" t="s">
        <v>1702</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2380</v>
      </c>
      <c r="C13" s="11" t="s">
        <v>2381</v>
      </c>
      <c r="D13" s="11" t="s">
        <v>2381</v>
      </c>
      <c r="E13" s="11">
        <v>0</v>
      </c>
      <c r="F13" s="11">
        <v>1</v>
      </c>
      <c r="G13" s="11" t="s">
        <v>0</v>
      </c>
      <c r="H13" s="12"/>
      <c r="I13" s="12" t="b">
        <v>1</v>
      </c>
      <c r="J13" s="12" t="b">
        <v>0</v>
      </c>
      <c r="K13" s="25" t="s">
        <v>1706</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1707</v>
      </c>
      <c r="C14" s="11" t="s">
        <v>1708</v>
      </c>
      <c r="D14" s="12" t="s">
        <v>1709</v>
      </c>
      <c r="E14" s="11">
        <v>1</v>
      </c>
      <c r="F14" s="11">
        <v>1</v>
      </c>
      <c r="G14" s="11" t="s">
        <v>1461</v>
      </c>
      <c r="H14" s="12" t="s">
        <v>1710</v>
      </c>
      <c r="I14" s="12" t="b">
        <v>1</v>
      </c>
      <c r="J14" s="12" t="b">
        <v>1</v>
      </c>
      <c r="K14" s="25" t="s">
        <v>1707</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1711</v>
      </c>
      <c r="C15" s="11" t="s">
        <v>1712</v>
      </c>
      <c r="D15" s="12" t="s">
        <v>1713</v>
      </c>
      <c r="E15" s="11">
        <v>1</v>
      </c>
      <c r="F15" s="11">
        <v>1</v>
      </c>
      <c r="G15" s="42" t="s">
        <v>1766</v>
      </c>
      <c r="H15" s="12"/>
      <c r="I15" s="12" t="b">
        <v>1</v>
      </c>
      <c r="J15" s="12" t="b">
        <v>1</v>
      </c>
      <c r="K15" s="25" t="s">
        <v>2178</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1714</v>
      </c>
      <c r="C16" s="11" t="s">
        <v>1715</v>
      </c>
      <c r="D16" s="12" t="s">
        <v>1716</v>
      </c>
      <c r="E16" s="11">
        <v>1</v>
      </c>
      <c r="F16" s="11">
        <v>1</v>
      </c>
      <c r="G16" s="42" t="s">
        <v>1766</v>
      </c>
      <c r="H16" s="12"/>
      <c r="I16" s="12" t="b">
        <v>1</v>
      </c>
      <c r="J16" s="12" t="b">
        <v>0</v>
      </c>
      <c r="K16" s="25" t="s">
        <v>2179</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1717</v>
      </c>
      <c r="C17" s="11" t="s">
        <v>1718</v>
      </c>
      <c r="D17" s="12" t="s">
        <v>1719</v>
      </c>
      <c r="E17" s="11">
        <v>1</v>
      </c>
      <c r="F17" s="11">
        <v>1</v>
      </c>
      <c r="G17" s="42" t="s">
        <v>1766</v>
      </c>
      <c r="H17" s="12"/>
      <c r="I17" s="12" t="b">
        <v>1</v>
      </c>
      <c r="J17" s="12" t="b">
        <v>1</v>
      </c>
      <c r="K17" s="25" t="s">
        <v>1717</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1720</v>
      </c>
      <c r="C18" s="11" t="s">
        <v>1721</v>
      </c>
      <c r="D18" s="12" t="s">
        <v>1722</v>
      </c>
      <c r="E18" s="11">
        <v>0</v>
      </c>
      <c r="F18" s="11">
        <v>1</v>
      </c>
      <c r="G18" s="11" t="s">
        <v>1461</v>
      </c>
      <c r="H18" s="12" t="s">
        <v>1662</v>
      </c>
      <c r="I18" s="12" t="b">
        <v>1</v>
      </c>
      <c r="J18" s="12" t="b">
        <v>0</v>
      </c>
      <c r="K18" t="s">
        <v>1720</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1723</v>
      </c>
      <c r="C19" s="11" t="s">
        <v>1724</v>
      </c>
      <c r="D19" s="12" t="s">
        <v>1725</v>
      </c>
      <c r="E19" s="11">
        <v>0</v>
      </c>
      <c r="F19" s="11">
        <v>1</v>
      </c>
      <c r="G19" s="11" t="s">
        <v>1461</v>
      </c>
      <c r="H19" s="12" t="s">
        <v>1662</v>
      </c>
      <c r="I19" s="12" t="b">
        <v>1</v>
      </c>
      <c r="J19" s="12" t="b">
        <v>0</v>
      </c>
      <c r="K19" t="s">
        <v>2180</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1726</v>
      </c>
      <c r="C20" s="11" t="s">
        <v>1727</v>
      </c>
      <c r="D20" s="12" t="s">
        <v>1728</v>
      </c>
      <c r="E20" s="11">
        <v>1</v>
      </c>
      <c r="F20" s="11">
        <v>1</v>
      </c>
      <c r="G20" s="11" t="s">
        <v>39</v>
      </c>
      <c r="H20" s="12"/>
      <c r="I20" s="12" t="b">
        <v>1</v>
      </c>
      <c r="J20" s="12" t="b">
        <v>1</v>
      </c>
      <c r="K20" t="s">
        <v>1726</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1729</v>
      </c>
      <c r="C21" s="11" t="s">
        <v>1730</v>
      </c>
      <c r="D21" s="12" t="s">
        <v>1731</v>
      </c>
      <c r="E21" s="11">
        <v>1</v>
      </c>
      <c r="F21" s="11">
        <v>1</v>
      </c>
      <c r="G21" s="11" t="s">
        <v>39</v>
      </c>
      <c r="H21" s="12"/>
      <c r="I21" s="12" t="b">
        <v>1</v>
      </c>
      <c r="J21" s="12" t="b">
        <v>1</v>
      </c>
      <c r="K21" t="s">
        <v>1729</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1732</v>
      </c>
      <c r="C22" s="11" t="s">
        <v>1733</v>
      </c>
      <c r="D22" s="12" t="s">
        <v>1734</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1750</v>
      </c>
      <c r="C23" s="11" t="s">
        <v>1735</v>
      </c>
      <c r="D23" s="13" t="s">
        <v>1735</v>
      </c>
      <c r="E23" s="11">
        <v>0</v>
      </c>
      <c r="F23" s="11">
        <v>1</v>
      </c>
      <c r="G23" s="11" t="s">
        <v>40</v>
      </c>
      <c r="H23" s="12"/>
      <c r="I23" s="12" t="b">
        <v>1</v>
      </c>
      <c r="J23" s="12" t="b">
        <v>0</v>
      </c>
      <c r="K23" t="s">
        <v>2181</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1751</v>
      </c>
      <c r="C24" s="11" t="s">
        <v>1736</v>
      </c>
      <c r="D24" s="13" t="s">
        <v>1736</v>
      </c>
      <c r="E24" s="11">
        <v>0</v>
      </c>
      <c r="F24" s="11">
        <v>1</v>
      </c>
      <c r="G24" s="11" t="s">
        <v>40</v>
      </c>
      <c r="H24" s="12"/>
      <c r="I24" s="12" t="b">
        <v>1</v>
      </c>
      <c r="J24" s="12" t="b">
        <v>0</v>
      </c>
      <c r="K24" t="s">
        <v>2182</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1752</v>
      </c>
      <c r="C25" s="11" t="s">
        <v>1737</v>
      </c>
      <c r="D25" s="13" t="s">
        <v>1737</v>
      </c>
      <c r="E25" s="11">
        <v>1</v>
      </c>
      <c r="F25" s="11">
        <v>1</v>
      </c>
      <c r="G25" s="11" t="s">
        <v>40</v>
      </c>
      <c r="H25" s="12"/>
      <c r="I25" s="12" t="b">
        <v>1</v>
      </c>
      <c r="J25" s="12" t="b">
        <v>0</v>
      </c>
      <c r="K25" t="s">
        <v>2183</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1753</v>
      </c>
      <c r="C26" s="11" t="s">
        <v>1738</v>
      </c>
      <c r="D26" s="13" t="s">
        <v>1738</v>
      </c>
      <c r="E26" s="11">
        <v>1</v>
      </c>
      <c r="F26" s="11">
        <v>1</v>
      </c>
      <c r="G26" s="11" t="s">
        <v>40</v>
      </c>
      <c r="H26" s="12"/>
      <c r="I26" s="12" t="b">
        <v>1</v>
      </c>
      <c r="J26" s="12" t="b">
        <v>0</v>
      </c>
      <c r="K26" t="s">
        <v>2184</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1754</v>
      </c>
      <c r="C27" s="11" t="s">
        <v>1739</v>
      </c>
      <c r="D27" s="13" t="s">
        <v>1739</v>
      </c>
      <c r="E27" s="11">
        <v>1</v>
      </c>
      <c r="F27" s="11">
        <v>1</v>
      </c>
      <c r="G27" s="11" t="s">
        <v>40</v>
      </c>
      <c r="H27" s="12"/>
      <c r="I27" s="12" t="b">
        <v>1</v>
      </c>
      <c r="J27" s="12" t="b">
        <v>0</v>
      </c>
      <c r="K27" t="s">
        <v>2185</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1740</v>
      </c>
      <c r="C28" s="11" t="s">
        <v>1741</v>
      </c>
      <c r="D28" s="12" t="s">
        <v>1742</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1755</v>
      </c>
      <c r="C29" s="11" t="s">
        <v>1743</v>
      </c>
      <c r="D29" s="13" t="s">
        <v>2416</v>
      </c>
      <c r="E29" s="11">
        <v>0</v>
      </c>
      <c r="F29" s="11">
        <v>1</v>
      </c>
      <c r="G29" s="11" t="s">
        <v>40</v>
      </c>
      <c r="H29" s="12"/>
      <c r="I29" s="12" t="b">
        <v>1</v>
      </c>
      <c r="J29" s="12" t="b">
        <v>1</v>
      </c>
      <c r="K29" t="s">
        <v>1394</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1756</v>
      </c>
      <c r="C30" s="11" t="s">
        <v>1745</v>
      </c>
      <c r="D30" s="13" t="s">
        <v>2417</v>
      </c>
      <c r="E30" s="11">
        <v>0</v>
      </c>
      <c r="F30" s="11">
        <v>1</v>
      </c>
      <c r="G30" s="11" t="s">
        <v>40</v>
      </c>
      <c r="H30" s="12"/>
      <c r="I30" s="12" t="b">
        <v>1</v>
      </c>
      <c r="J30" s="12" t="b">
        <v>1</v>
      </c>
      <c r="K30" t="s">
        <v>1744</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1757</v>
      </c>
      <c r="C31" s="12" t="s">
        <v>2418</v>
      </c>
      <c r="D31" s="13" t="s">
        <v>2418</v>
      </c>
      <c r="E31" s="11">
        <v>0</v>
      </c>
      <c r="F31" s="11">
        <v>1</v>
      </c>
      <c r="G31" s="11" t="s">
        <v>40</v>
      </c>
      <c r="H31" s="12"/>
      <c r="I31" s="12" t="b">
        <v>1</v>
      </c>
      <c r="J31" s="12" t="b">
        <v>1</v>
      </c>
      <c r="K31" t="s">
        <v>1396</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1758</v>
      </c>
      <c r="C32" s="12" t="s">
        <v>1563</v>
      </c>
      <c r="D32" s="13" t="s">
        <v>1563</v>
      </c>
      <c r="E32" s="11">
        <v>0</v>
      </c>
      <c r="F32" s="11">
        <v>1</v>
      </c>
      <c r="G32" s="11" t="s">
        <v>40</v>
      </c>
      <c r="H32" s="12"/>
      <c r="I32" s="12" t="b">
        <v>1</v>
      </c>
      <c r="J32" s="12" t="b">
        <v>1</v>
      </c>
      <c r="K32" t="s">
        <v>1414</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1759</v>
      </c>
      <c r="C33" s="12" t="s">
        <v>2419</v>
      </c>
      <c r="D33" s="13" t="s">
        <v>2419</v>
      </c>
      <c r="E33" s="11">
        <v>0</v>
      </c>
      <c r="F33" s="11">
        <v>1</v>
      </c>
      <c r="G33" s="11" t="s">
        <v>40</v>
      </c>
      <c r="H33" s="12"/>
      <c r="I33" s="12" t="b">
        <v>1</v>
      </c>
      <c r="J33" s="12" t="b">
        <v>1</v>
      </c>
      <c r="K33" t="s">
        <v>1398</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1746</v>
      </c>
      <c r="C34" s="12" t="s">
        <v>1747</v>
      </c>
      <c r="D34" s="12" t="s">
        <v>1748</v>
      </c>
      <c r="E34" s="11">
        <v>1</v>
      </c>
      <c r="F34" s="11">
        <v>1</v>
      </c>
      <c r="G34" s="11" t="s">
        <v>1461</v>
      </c>
      <c r="H34" s="12" t="s">
        <v>1749</v>
      </c>
      <c r="I34" s="12" t="b">
        <v>1</v>
      </c>
      <c r="J34" s="12" t="b">
        <v>1</v>
      </c>
      <c r="K34" t="s">
        <v>1746</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2186</v>
      </c>
      <c r="C35" s="11" t="s">
        <v>2190</v>
      </c>
      <c r="D35" s="12" t="s">
        <v>2190</v>
      </c>
      <c r="E35" s="11">
        <v>1</v>
      </c>
      <c r="F35" s="11">
        <v>1</v>
      </c>
      <c r="G35" s="97" t="s">
        <v>1</v>
      </c>
      <c r="H35" s="6"/>
      <c r="I35" s="12" t="b">
        <v>0</v>
      </c>
      <c r="J35" s="12" t="b">
        <v>1</v>
      </c>
      <c r="K35" t="s">
        <v>2186</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2196</v>
      </c>
      <c r="C36" s="11" t="s">
        <v>2190</v>
      </c>
      <c r="D36" s="12" t="s">
        <v>2191</v>
      </c>
      <c r="E36" s="11">
        <v>0</v>
      </c>
      <c r="F36" s="11">
        <v>1</v>
      </c>
      <c r="G36" s="97" t="s">
        <v>39</v>
      </c>
      <c r="H36" s="11"/>
      <c r="I36" s="12" t="b">
        <v>0</v>
      </c>
      <c r="J36" s="12" t="b">
        <v>1</v>
      </c>
      <c r="K36" t="s">
        <v>2187</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2197</v>
      </c>
      <c r="C37" s="11" t="s">
        <v>2190</v>
      </c>
      <c r="D37" s="12" t="s">
        <v>2192</v>
      </c>
      <c r="E37" s="11">
        <v>0</v>
      </c>
      <c r="F37" s="11">
        <v>1</v>
      </c>
      <c r="G37" s="97" t="s">
        <v>39</v>
      </c>
      <c r="H37" s="11"/>
      <c r="I37" s="12" t="b">
        <v>0</v>
      </c>
      <c r="J37" s="12" t="b">
        <v>1</v>
      </c>
      <c r="K37" t="s">
        <v>2188</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2189</v>
      </c>
      <c r="C38" s="11" t="s">
        <v>2193</v>
      </c>
      <c r="D38" s="12" t="s">
        <v>2194</v>
      </c>
      <c r="E38" s="11">
        <v>0</v>
      </c>
      <c r="F38" s="11">
        <v>1</v>
      </c>
      <c r="G38" s="11" t="s">
        <v>1461</v>
      </c>
      <c r="H38" s="12" t="s">
        <v>2195</v>
      </c>
      <c r="I38" s="12" t="b">
        <v>0</v>
      </c>
      <c r="J38" s="12" t="b">
        <v>1</v>
      </c>
      <c r="K38" t="s">
        <v>2189</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1767</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1383</v>
      </c>
    </row>
    <row r="45" spans="3:3" x14ac:dyDescent="0.75">
      <c r="C45" s="24" t="s">
        <v>1417</v>
      </c>
    </row>
    <row r="46" spans="3:3" x14ac:dyDescent="0.75">
      <c r="C46" s="24" t="s">
        <v>1383</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1778</v>
      </c>
      <c r="D3" s="47" t="s">
        <v>1466</v>
      </c>
      <c r="E3" s="71" t="str">
        <f>$C$1&amp;B14</f>
        <v>http://hl7.eu/fhir/ig/idea4rc/StructureDefinition/Radiotherapy</v>
      </c>
    </row>
    <row r="4" spans="1:19" x14ac:dyDescent="0.75">
      <c r="B4" s="47" t="s">
        <v>16</v>
      </c>
      <c r="C4" s="28" t="s">
        <v>1778</v>
      </c>
      <c r="D4" s="47" t="s">
        <v>1467</v>
      </c>
      <c r="E4" s="157" t="s">
        <v>1801</v>
      </c>
      <c r="F4" s="158"/>
      <c r="G4" s="158"/>
    </row>
    <row r="5" spans="1:19" x14ac:dyDescent="0.75">
      <c r="B5" s="47" t="s">
        <v>10</v>
      </c>
      <c r="C5" s="7" t="s">
        <v>1779</v>
      </c>
      <c r="D5" s="47"/>
      <c r="E5" s="7"/>
    </row>
    <row r="6" spans="1:19" x14ac:dyDescent="0.75">
      <c r="B6" s="47" t="s">
        <v>18</v>
      </c>
      <c r="C6" s="41"/>
      <c r="D6" s="47" t="s">
        <v>1468</v>
      </c>
      <c r="E6" s="157" t="str">
        <f>E3</f>
        <v>http://hl7.eu/fhir/ig/idea4rc/StructureDefinition/Radiotherapy</v>
      </c>
      <c r="F6" s="158"/>
      <c r="G6" s="158"/>
    </row>
    <row r="7" spans="1:19" x14ac:dyDescent="0.75">
      <c r="B7" s="47" t="s">
        <v>15</v>
      </c>
      <c r="C7" s="72"/>
      <c r="D7" s="47" t="s">
        <v>1469</v>
      </c>
      <c r="E7" s="157" t="str">
        <f>E4</f>
        <v>http://hl7.eu/fhir/ig/idea4rc/StructureDefinition/Procedure-radiotheraphy-eu-i4rc</v>
      </c>
      <c r="F7" s="158"/>
      <c r="G7" s="158"/>
    </row>
    <row r="8" spans="1:19" ht="15.5" thickBot="1" x14ac:dyDescent="0.9">
      <c r="B8" s="47" t="s">
        <v>1470</v>
      </c>
      <c r="C8" s="7" t="s">
        <v>1779</v>
      </c>
      <c r="D8" s="47"/>
      <c r="E8" s="7"/>
      <c r="I8" s="12"/>
      <c r="J8" s="12"/>
      <c r="K8" s="12"/>
      <c r="L8" s="12"/>
      <c r="M8" s="11"/>
      <c r="P8" s="34" t="s">
        <v>1324</v>
      </c>
      <c r="Q8" s="34">
        <v>6</v>
      </c>
    </row>
    <row r="9" spans="1:19" ht="30.25" thickBot="1" x14ac:dyDescent="0.9">
      <c r="B9" s="47" t="s">
        <v>1471</v>
      </c>
      <c r="C9" s="12" t="s">
        <v>1780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Radiotherapy!B5</f>
        <v>Radiotherapy</v>
      </c>
      <c r="C14" s="11"/>
      <c r="D14" s="4" t="s">
        <v>1772</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1773</v>
      </c>
      <c r="E15" s="12"/>
      <c r="F15" s="49" t="s">
        <v>1290</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2307</v>
      </c>
      <c r="E16" s="12"/>
      <c r="F16" s="49" t="s">
        <v>1290</v>
      </c>
      <c r="G16" s="76" t="s">
        <v>2304</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2379</v>
      </c>
      <c r="E17" s="12"/>
      <c r="F17" s="49" t="s">
        <v>1290</v>
      </c>
      <c r="G17" s="76" t="s">
        <v>2277</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1791</v>
      </c>
      <c r="E18" s="12"/>
      <c r="F18" s="49" t="s">
        <v>1290</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1787</v>
      </c>
      <c r="E19" s="12"/>
      <c r="F19" s="49" t="s">
        <v>1290</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1788</v>
      </c>
      <c r="E20" s="12"/>
      <c r="F20" s="49" t="s">
        <v>1290</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1783</v>
      </c>
      <c r="E21" s="12"/>
      <c r="F21" s="49" t="s">
        <v>1290</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1784</v>
      </c>
      <c r="E22" s="12"/>
      <c r="F22" s="49" t="s">
        <v>1312</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2278</v>
      </c>
      <c r="E23" s="11"/>
      <c r="F23" s="49" t="s">
        <v>1290</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1785</v>
      </c>
      <c r="E24" s="11"/>
      <c r="F24" s="49" t="s">
        <v>1290</v>
      </c>
      <c r="G24" s="76" t="s">
        <v>1786</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1783</v>
      </c>
      <c r="E25" s="12"/>
      <c r="F25" s="49" t="s">
        <v>1290</v>
      </c>
      <c r="G25" s="76" t="s">
        <v>1472</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1789</v>
      </c>
      <c r="E26" s="12"/>
      <c r="F26" s="49" t="s">
        <v>1313</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1790</v>
      </c>
      <c r="E27" s="12"/>
      <c r="F27" s="49" t="s">
        <v>1313</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1598</v>
      </c>
      <c r="E28" s="12"/>
      <c r="F28" s="49" t="s">
        <v>1312</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1598</v>
      </c>
      <c r="E29" s="12"/>
      <c r="F29" s="49" t="s">
        <v>1290</v>
      </c>
      <c r="G29" s="76" t="s">
        <v>2279</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1598</v>
      </c>
      <c r="E30" s="12"/>
      <c r="F30" s="49" t="s">
        <v>1290</v>
      </c>
      <c r="G30" s="76" t="s">
        <v>2279</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1598</v>
      </c>
      <c r="E31" s="12"/>
      <c r="F31" s="49" t="s">
        <v>1290</v>
      </c>
      <c r="G31" s="76" t="s">
        <v>2279</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1598</v>
      </c>
      <c r="E32" s="12"/>
      <c r="F32" s="49" t="s">
        <v>1290</v>
      </c>
      <c r="G32" s="76" t="s">
        <v>2279</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1598</v>
      </c>
      <c r="E33" s="12"/>
      <c r="F33" s="49" t="s">
        <v>1290</v>
      </c>
      <c r="G33" s="76" t="s">
        <v>2279</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1598</v>
      </c>
      <c r="E34" s="12"/>
      <c r="F34" s="49" t="s">
        <v>1290</v>
      </c>
      <c r="G34" s="76" t="s">
        <v>2281</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1598</v>
      </c>
      <c r="E35" s="12"/>
      <c r="F35" s="49" t="s">
        <v>1290</v>
      </c>
      <c r="G35" s="76" t="s">
        <v>2279</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1598</v>
      </c>
      <c r="E36" s="12"/>
      <c r="F36" s="49" t="s">
        <v>1290</v>
      </c>
      <c r="G36" s="76" t="s">
        <v>2279</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1598</v>
      </c>
      <c r="E37" s="12"/>
      <c r="F37" s="49" t="s">
        <v>1290</v>
      </c>
      <c r="G37" s="76" t="s">
        <v>2279</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1598</v>
      </c>
      <c r="E38" s="12"/>
      <c r="F38" s="49" t="s">
        <v>1290</v>
      </c>
      <c r="G38" s="76" t="s">
        <v>2279</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1598</v>
      </c>
      <c r="E39" s="12"/>
      <c r="F39" s="49" t="s">
        <v>1290</v>
      </c>
      <c r="G39" s="76" t="s">
        <v>2279</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1785</v>
      </c>
      <c r="E40" s="11"/>
      <c r="F40" s="49" t="s">
        <v>1290</v>
      </c>
      <c r="G40" s="76" t="s">
        <v>2280</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1792</v>
      </c>
    </row>
    <row r="3" spans="2:7" x14ac:dyDescent="0.75">
      <c r="B3" s="24" t="s">
        <v>20</v>
      </c>
    </row>
    <row r="4" spans="2:7" x14ac:dyDescent="0.75">
      <c r="B4" s="50" t="str">
        <f>"Instance: "&amp;'Radiotherapy-ConceptMap-1'!C4</f>
        <v>Instance: radiotherapy2FHIR</v>
      </c>
    </row>
    <row r="5" spans="2:7" x14ac:dyDescent="0.75">
      <c r="B5" s="50" t="s">
        <v>1330</v>
      </c>
    </row>
    <row r="6" spans="2:7" x14ac:dyDescent="0.75">
      <c r="B6" s="50" t="s">
        <v>1321</v>
      </c>
    </row>
    <row r="7" spans="2:7" x14ac:dyDescent="0.75">
      <c r="B7" s="50" t="s">
        <v>1473</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1322</v>
      </c>
    </row>
    <row r="11" spans="2:7" x14ac:dyDescent="0.75">
      <c r="B11" s="50" t="s">
        <v>1323</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5.5" thickBot="1" x14ac:dyDescent="0.9">
      <c r="L3" s="24" t="str">
        <f>L1</f>
        <v>//===================================================</v>
      </c>
      <c r="N3" s="24" t="str">
        <f>N1</f>
        <v>// -------------------------------------------------------------------------------</v>
      </c>
      <c r="P3" s="24" t="str">
        <f>P1</f>
        <v>// -------------------------------------------------------------------------------</v>
      </c>
      <c r="R3" s="24" t="str">
        <f>R1</f>
        <v>// -------------------------------------------------------------------------------</v>
      </c>
    </row>
    <row r="4" spans="1:18" ht="15.5" thickBot="1" x14ac:dyDescent="0.9">
      <c r="A4" s="5" t="s">
        <v>11</v>
      </c>
      <c r="B4" s="30" t="s">
        <v>2232</v>
      </c>
      <c r="L4" s="16" t="str">
        <f>CONCATENATE("Logical: ",B4)</f>
        <v>Logical: OtherTreatmentI4rc</v>
      </c>
    </row>
    <row r="5" spans="1:18" ht="15.5" thickBot="1" x14ac:dyDescent="0.9">
      <c r="A5" s="14" t="s">
        <v>16</v>
      </c>
      <c r="B5" s="30" t="s">
        <v>2233</v>
      </c>
      <c r="L5" s="16" t="str">
        <f>CONCATENATE("Id: ",B5)</f>
        <v>Id: OtherTreatment</v>
      </c>
    </row>
    <row r="6" spans="1:18" ht="15.5" thickBot="1" x14ac:dyDescent="0.9">
      <c r="A6" s="14" t="s">
        <v>10</v>
      </c>
      <c r="B6" s="30" t="s">
        <v>2234</v>
      </c>
      <c r="L6" s="17" t="str">
        <f>CONCATENATE("Title: ##34#",B6,"##34#")</f>
        <v>Title: ##34#Other Local Treatment##34#</v>
      </c>
    </row>
    <row r="7" spans="1:18" x14ac:dyDescent="0.75">
      <c r="A7" s="26" t="s">
        <v>2</v>
      </c>
      <c r="B7" s="30" t="s">
        <v>2234</v>
      </c>
      <c r="C7" s="9" t="s">
        <v>3</v>
      </c>
      <c r="D7" s="1" t="s">
        <v>4</v>
      </c>
      <c r="E7" s="3" t="s">
        <v>5</v>
      </c>
      <c r="F7" s="3" t="s">
        <v>6</v>
      </c>
      <c r="G7" s="3" t="s">
        <v>7</v>
      </c>
      <c r="H7" s="64" t="s">
        <v>1380</v>
      </c>
      <c r="I7" s="118" t="s">
        <v>2045</v>
      </c>
      <c r="J7" s="118" t="s">
        <v>2046</v>
      </c>
      <c r="L7" s="17" t="str">
        <f>CONCATENATE("Description: "," ##334#",B7,"##334#",)</f>
        <v>Description:  ##334#Other Local Treatment##334#</v>
      </c>
    </row>
    <row r="8" spans="1:18" ht="59" x14ac:dyDescent="0.75">
      <c r="A8" s="59">
        <v>0</v>
      </c>
      <c r="B8" s="12" t="s">
        <v>1547</v>
      </c>
      <c r="C8" s="12" t="s">
        <v>1629</v>
      </c>
      <c r="D8" s="12" t="s">
        <v>1542</v>
      </c>
      <c r="E8" s="12">
        <v>1</v>
      </c>
      <c r="F8" s="12">
        <v>1</v>
      </c>
      <c r="G8" s="132" t="s">
        <v>1594</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1856</v>
      </c>
      <c r="C9" s="12" t="s">
        <v>2224</v>
      </c>
      <c r="D9" s="12" t="s">
        <v>2225</v>
      </c>
      <c r="E9" s="12">
        <v>1</v>
      </c>
      <c r="F9" s="12">
        <v>1</v>
      </c>
      <c r="G9" s="12" t="s">
        <v>1461</v>
      </c>
      <c r="H9" s="12" t="s">
        <v>2226</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1726</v>
      </c>
      <c r="C10" s="12" t="s">
        <v>1727</v>
      </c>
      <c r="D10" s="12" t="s">
        <v>2227</v>
      </c>
      <c r="E10" s="12">
        <v>1</v>
      </c>
      <c r="F10" s="12">
        <v>1</v>
      </c>
      <c r="G10" s="12" t="s">
        <v>39</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1729</v>
      </c>
      <c r="C11" s="12" t="s">
        <v>1730</v>
      </c>
      <c r="D11" s="12" t="s">
        <v>2228</v>
      </c>
      <c r="E11" s="12">
        <v>1</v>
      </c>
      <c r="F11" s="12">
        <v>1</v>
      </c>
      <c r="G11" s="12" t="s">
        <v>39</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1839</v>
      </c>
      <c r="C12" s="12" t="s">
        <v>2229</v>
      </c>
      <c r="D12" s="12" t="s">
        <v>1639</v>
      </c>
      <c r="E12" s="12">
        <v>0</v>
      </c>
      <c r="F12" s="12">
        <v>1</v>
      </c>
      <c r="G12" s="12" t="s">
        <v>1461</v>
      </c>
      <c r="H12" s="12" t="s">
        <v>2230</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2231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1383</v>
      </c>
    </row>
    <row r="20" spans="3:3" x14ac:dyDescent="0.75">
      <c r="C20" s="24" t="s">
        <v>1417</v>
      </c>
    </row>
    <row r="21" spans="3:3" x14ac:dyDescent="0.75">
      <c r="C21" s="24" t="s">
        <v>1383</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2291</v>
      </c>
      <c r="D3" s="47" t="s">
        <v>1466</v>
      </c>
      <c r="E3" s="71" t="str">
        <f>$C$1&amp;B14</f>
        <v>http://hl7.eu/fhir/ig/idea4rc/StructureDefinition/OtherTreatment</v>
      </c>
    </row>
    <row r="4" spans="1:19" x14ac:dyDescent="0.75">
      <c r="B4" s="47" t="s">
        <v>16</v>
      </c>
      <c r="C4" s="28" t="s">
        <v>2291</v>
      </c>
      <c r="D4" s="47" t="s">
        <v>1467</v>
      </c>
      <c r="E4" s="166" t="s">
        <v>2289</v>
      </c>
      <c r="F4" s="158"/>
      <c r="G4" s="158"/>
    </row>
    <row r="5" spans="1:19" x14ac:dyDescent="0.75">
      <c r="B5" s="47" t="s">
        <v>10</v>
      </c>
      <c r="C5" s="7" t="s">
        <v>2301</v>
      </c>
      <c r="D5" s="47"/>
      <c r="E5" s="7"/>
    </row>
    <row r="6" spans="1:19" x14ac:dyDescent="0.75">
      <c r="B6" s="47" t="s">
        <v>18</v>
      </c>
      <c r="C6" s="41"/>
      <c r="D6" s="47" t="s">
        <v>1468</v>
      </c>
      <c r="E6" s="157" t="str">
        <f>E3</f>
        <v>http://hl7.eu/fhir/ig/idea4rc/StructureDefinition/OtherTreatment</v>
      </c>
      <c r="F6" s="158"/>
      <c r="G6" s="158"/>
    </row>
    <row r="7" spans="1:19" x14ac:dyDescent="0.75">
      <c r="B7" s="47" t="s">
        <v>15</v>
      </c>
      <c r="C7" s="72"/>
      <c r="D7" s="47" t="s">
        <v>1469</v>
      </c>
      <c r="E7" s="157" t="str">
        <f>E4</f>
        <v>http://hl7.eu/fhir/ig/idea4rc/StructureDefinition/Procedure-otherTreatment-eu-i4rc</v>
      </c>
      <c r="F7" s="158"/>
      <c r="G7" s="158"/>
    </row>
    <row r="8" spans="1:19" ht="45" thickBot="1" x14ac:dyDescent="0.9">
      <c r="B8" s="47" t="s">
        <v>1470</v>
      </c>
      <c r="C8" s="7" t="s">
        <v>2301</v>
      </c>
      <c r="D8" s="47"/>
      <c r="E8" s="7"/>
      <c r="I8" s="12" t="s">
        <v>1285</v>
      </c>
      <c r="J8" s="12" t="s">
        <v>1286</v>
      </c>
      <c r="K8" s="12" t="s">
        <v>1287</v>
      </c>
      <c r="L8" s="12" t="s">
        <v>1288</v>
      </c>
      <c r="M8" s="11" t="s">
        <v>1289</v>
      </c>
      <c r="P8" s="34" t="s">
        <v>1324</v>
      </c>
      <c r="Q8" s="34">
        <v>6</v>
      </c>
    </row>
    <row r="9" spans="1:19" ht="30.25" thickBot="1" x14ac:dyDescent="0.9">
      <c r="B9" s="47" t="s">
        <v>1471</v>
      </c>
      <c r="C9" s="12" t="s">
        <v>2302</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OtherTreatment!B5</f>
        <v>OtherTreatment</v>
      </c>
      <c r="C14" s="11"/>
      <c r="D14" s="4" t="s">
        <v>1772</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1773</v>
      </c>
      <c r="E15" s="12"/>
      <c r="F15" s="49" t="s">
        <v>1290</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1325</v>
      </c>
      <c r="E16" s="12"/>
      <c r="F16" s="49" t="s">
        <v>1312</v>
      </c>
      <c r="G16" s="76" t="s">
        <v>2282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1789</v>
      </c>
      <c r="E17" s="12"/>
      <c r="F17" s="49" t="s">
        <v>1290</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1790</v>
      </c>
      <c r="E18" s="12"/>
      <c r="F18" s="49" t="s">
        <v>1290</v>
      </c>
      <c r="G18" s="76" t="s">
        <v>1472</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1774</v>
      </c>
      <c r="E19" s="12"/>
      <c r="F19" s="49" t="s">
        <v>1290</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2290</v>
      </c>
    </row>
    <row r="3" spans="2:7" x14ac:dyDescent="0.75">
      <c r="B3" s="24" t="s">
        <v>20</v>
      </c>
    </row>
    <row r="4" spans="2:7" x14ac:dyDescent="0.75">
      <c r="B4" s="50" t="str">
        <f>"Instance: "&amp;'OtherTreatment-ConceptMap-1'!C4</f>
        <v>Instance: otherTreatment2FHIR</v>
      </c>
    </row>
    <row r="5" spans="2:7" x14ac:dyDescent="0.75">
      <c r="B5" s="50" t="s">
        <v>1330</v>
      </c>
    </row>
    <row r="6" spans="2:7" x14ac:dyDescent="0.75">
      <c r="B6" s="50" t="s">
        <v>1321</v>
      </c>
    </row>
    <row r="7" spans="2:7" x14ac:dyDescent="0.75">
      <c r="B7" s="50" t="s">
        <v>1473</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1322</v>
      </c>
    </row>
    <row r="11" spans="2:7" x14ac:dyDescent="0.75">
      <c r="B11" s="50" t="s">
        <v>1323</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141" t="s">
        <v>1892</v>
      </c>
      <c r="L4" s="16" t="str">
        <f>CONCATENATE("Logical: ",B4)</f>
        <v>Logical: TreatmentResponseI4rc</v>
      </c>
    </row>
    <row r="5" spans="1:18" ht="15.5" thickBot="1" x14ac:dyDescent="0.9">
      <c r="A5" s="14" t="s">
        <v>16</v>
      </c>
      <c r="B5" s="30" t="s">
        <v>1838</v>
      </c>
      <c r="L5" s="16" t="str">
        <f>CONCATENATE("Id: ",B5)</f>
        <v>Id: TreatmentResponse</v>
      </c>
    </row>
    <row r="6" spans="1:18" ht="15.5" thickBot="1" x14ac:dyDescent="0.9">
      <c r="A6" s="14" t="s">
        <v>10</v>
      </c>
      <c r="B6" s="30" t="s">
        <v>1840</v>
      </c>
      <c r="L6" s="17" t="str">
        <f>CONCATENATE("Title: ##34#",B6,"##34#")</f>
        <v>Title: ##34#Treatment Response##34#</v>
      </c>
    </row>
    <row r="7" spans="1:18" x14ac:dyDescent="0.75">
      <c r="A7" s="26" t="s">
        <v>2</v>
      </c>
      <c r="B7" s="30" t="s">
        <v>1840</v>
      </c>
      <c r="C7" s="9" t="s">
        <v>3</v>
      </c>
      <c r="D7" s="1" t="s">
        <v>4</v>
      </c>
      <c r="E7" s="3" t="s">
        <v>5</v>
      </c>
      <c r="F7" s="3" t="s">
        <v>6</v>
      </c>
      <c r="G7" s="3" t="s">
        <v>7</v>
      </c>
      <c r="H7" s="64" t="s">
        <v>1380</v>
      </c>
      <c r="I7" s="118" t="s">
        <v>2045</v>
      </c>
      <c r="J7" s="118" t="s">
        <v>2046</v>
      </c>
      <c r="L7" s="17" t="str">
        <f>CONCATENATE("Description: "," ##334#",B7,"##334#",)</f>
        <v>Description:  ##334#Treatment Response##334#</v>
      </c>
    </row>
    <row r="8" spans="1:18" ht="59" x14ac:dyDescent="0.75">
      <c r="A8" s="59">
        <v>0</v>
      </c>
      <c r="B8" s="11" t="s">
        <v>1547</v>
      </c>
      <c r="C8" s="11" t="s">
        <v>1541</v>
      </c>
      <c r="D8" s="11" t="s">
        <v>1542</v>
      </c>
      <c r="E8" s="11">
        <v>1</v>
      </c>
      <c r="F8" s="11">
        <v>1</v>
      </c>
      <c r="G8" s="72" t="s">
        <v>1594</v>
      </c>
      <c r="H8" s="11"/>
      <c r="I8" s="12" t="b">
        <v>1</v>
      </c>
      <c r="J8" s="12" t="b">
        <v>1</v>
      </c>
      <c r="K8" s="25" t="s">
        <v>1547</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1839</v>
      </c>
      <c r="C9" s="11" t="s">
        <v>1638</v>
      </c>
      <c r="D9" s="11" t="s">
        <v>1841</v>
      </c>
      <c r="E9" s="11">
        <v>1</v>
      </c>
      <c r="F9" s="11">
        <v>1</v>
      </c>
      <c r="G9" s="11" t="s">
        <v>1461</v>
      </c>
      <c r="H9" s="12" t="s">
        <v>2199</v>
      </c>
      <c r="I9" s="12" t="b">
        <v>1</v>
      </c>
      <c r="J9" s="12" t="b">
        <v>1</v>
      </c>
      <c r="K9" s="25" t="s">
        <v>1839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2198</v>
      </c>
      <c r="C10" s="11" t="s">
        <v>1842</v>
      </c>
      <c r="D10" s="11" t="s">
        <v>1843</v>
      </c>
      <c r="E10" s="11">
        <v>1</v>
      </c>
      <c r="F10" s="11">
        <v>1</v>
      </c>
      <c r="G10" s="11" t="s">
        <v>1461</v>
      </c>
      <c r="H10" s="11" t="s">
        <v>1844</v>
      </c>
      <c r="I10" s="12" t="b">
        <v>1</v>
      </c>
      <c r="J10" s="12" t="b">
        <v>1</v>
      </c>
      <c r="K10" s="25" t="s">
        <v>2198</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1845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1383</v>
      </c>
    </row>
    <row r="21" spans="3:3" x14ac:dyDescent="0.75">
      <c r="C21" s="24" t="s">
        <v>1417</v>
      </c>
    </row>
    <row r="22" spans="3:3" x14ac:dyDescent="0.75">
      <c r="C22" s="24" t="s">
        <v>1383</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C3" sqref="C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1846</v>
      </c>
      <c r="D3" s="47" t="s">
        <v>1466</v>
      </c>
      <c r="E3" s="71" t="str">
        <f>$C$1&amp;B14</f>
        <v>http://hl7.eu/fhir/ig/idea4rc/StructureDefinition/TreatmentResponseI4rc</v>
      </c>
    </row>
    <row r="4" spans="1:19" x14ac:dyDescent="0.75">
      <c r="B4" s="47" t="s">
        <v>16</v>
      </c>
      <c r="C4" s="28" t="s">
        <v>1846</v>
      </c>
      <c r="D4" s="47" t="s">
        <v>1467</v>
      </c>
      <c r="E4" s="157" t="s">
        <v>1801</v>
      </c>
      <c r="F4" s="158"/>
      <c r="G4" s="158"/>
    </row>
    <row r="5" spans="1:19" x14ac:dyDescent="0.75">
      <c r="B5" s="47" t="s">
        <v>10</v>
      </c>
      <c r="C5" s="7" t="s">
        <v>1779</v>
      </c>
      <c r="D5" s="47"/>
      <c r="E5" s="7"/>
    </row>
    <row r="6" spans="1:19" x14ac:dyDescent="0.75">
      <c r="B6" s="47" t="s">
        <v>18</v>
      </c>
      <c r="C6" s="41"/>
      <c r="D6" s="47" t="s">
        <v>1468</v>
      </c>
      <c r="E6" s="157" t="str">
        <f>E3</f>
        <v>http://hl7.eu/fhir/ig/idea4rc/StructureDefinition/TreatmentResponseI4rc</v>
      </c>
      <c r="F6" s="158"/>
      <c r="G6" s="158"/>
    </row>
    <row r="7" spans="1:19" x14ac:dyDescent="0.75">
      <c r="B7" s="47" t="s">
        <v>15</v>
      </c>
      <c r="C7" s="72"/>
      <c r="D7" s="47" t="s">
        <v>1469</v>
      </c>
      <c r="E7" s="157" t="str">
        <f>E4</f>
        <v>http://hl7.eu/fhir/ig/idea4rc/StructureDefinition/Procedure-radiotheraphy-eu-i4rc</v>
      </c>
      <c r="F7" s="158"/>
      <c r="G7" s="158"/>
    </row>
    <row r="8" spans="1:19" ht="45" thickBot="1" x14ac:dyDescent="0.9">
      <c r="B8" s="47" t="s">
        <v>1470</v>
      </c>
      <c r="C8" s="7" t="s">
        <v>1779</v>
      </c>
      <c r="D8" s="47"/>
      <c r="E8" s="7"/>
      <c r="I8" s="12" t="s">
        <v>1285</v>
      </c>
      <c r="J8" s="12" t="s">
        <v>1286</v>
      </c>
      <c r="K8" s="12" t="s">
        <v>1287</v>
      </c>
      <c r="L8" s="12" t="s">
        <v>1288</v>
      </c>
      <c r="M8" s="11" t="s">
        <v>1289</v>
      </c>
      <c r="P8" s="34" t="s">
        <v>1324</v>
      </c>
      <c r="Q8" s="34">
        <v>6</v>
      </c>
    </row>
    <row r="9" spans="1:19" ht="30.25" thickBot="1" x14ac:dyDescent="0.9">
      <c r="B9" s="47" t="s">
        <v>1471</v>
      </c>
      <c r="C9" s="12" t="s">
        <v>1780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TreatmentResponse!B4</f>
        <v>TreatmentResponseI4rc</v>
      </c>
      <c r="C14" s="11"/>
      <c r="D14" s="4" t="s">
        <v>1772</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1847</v>
      </c>
    </row>
    <row r="3" spans="2:7" x14ac:dyDescent="0.75">
      <c r="B3" s="24" t="s">
        <v>20</v>
      </c>
    </row>
    <row r="4" spans="2:7" x14ac:dyDescent="0.75">
      <c r="B4" s="50" t="str">
        <f>"Instance: "&amp;'TreatmentRespon-ConceptMap-1'!C4</f>
        <v>Instance: treatmentResponse2FHIR</v>
      </c>
    </row>
    <row r="5" spans="2:7" x14ac:dyDescent="0.75">
      <c r="B5" s="50" t="s">
        <v>1330</v>
      </c>
    </row>
    <row r="6" spans="2:7" x14ac:dyDescent="0.75">
      <c r="B6" s="50" t="s">
        <v>1321</v>
      </c>
    </row>
    <row r="7" spans="2:7" x14ac:dyDescent="0.75">
      <c r="B7" s="50" t="s">
        <v>1473</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1322</v>
      </c>
    </row>
    <row r="11" spans="2:7" x14ac:dyDescent="0.75">
      <c r="B11" s="50" t="s">
        <v>1323</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2047</v>
      </c>
      <c r="R2" s="24" t="s">
        <v>2048</v>
      </c>
    </row>
    <row r="3" spans="1:18" ht="17.75" customHeight="1" thickBot="1" x14ac:dyDescent="0.9">
      <c r="L3" s="24" t="str">
        <f>L1</f>
        <v>//===================================================</v>
      </c>
      <c r="N3" s="24" t="str">
        <f>N1</f>
        <v>// -------------------------------------------------------------------------------</v>
      </c>
      <c r="P3" s="24" t="str">
        <f>P1</f>
        <v>// -------------------------------------------------------------------------------</v>
      </c>
      <c r="R3" s="24" t="str">
        <f>R1</f>
        <v>// -------------------------------------------------------------------------------</v>
      </c>
    </row>
    <row r="4" spans="1:18" ht="15.5" thickBot="1" x14ac:dyDescent="0.9">
      <c r="A4" s="5" t="s">
        <v>11</v>
      </c>
      <c r="B4" s="30" t="s">
        <v>1890</v>
      </c>
      <c r="L4" s="16" t="str">
        <f>CONCATENATE("Logical: ",B4)</f>
        <v>Logical: AdverseEventI4rc</v>
      </c>
    </row>
    <row r="5" spans="1:18" ht="15.5" thickBot="1" x14ac:dyDescent="0.9">
      <c r="A5" s="14" t="s">
        <v>16</v>
      </c>
      <c r="B5" s="30" t="s">
        <v>436</v>
      </c>
      <c r="L5" s="16" t="str">
        <f>CONCATENATE("Id: ",B5)</f>
        <v>Id: AdverseEvent</v>
      </c>
    </row>
    <row r="6" spans="1:18" ht="15.5" thickBot="1" x14ac:dyDescent="0.9">
      <c r="A6" s="14" t="s">
        <v>10</v>
      </c>
      <c r="B6" s="30" t="s">
        <v>1855</v>
      </c>
      <c r="L6" s="17" t="str">
        <f>CONCATENATE("Title: ##34#",B6,"##34#")</f>
        <v>Title: ##34#Adverse Event##34#</v>
      </c>
    </row>
    <row r="7" spans="1:18" x14ac:dyDescent="0.75">
      <c r="A7" s="26" t="s">
        <v>2</v>
      </c>
      <c r="B7" s="30" t="s">
        <v>1855</v>
      </c>
      <c r="C7" s="9" t="s">
        <v>3</v>
      </c>
      <c r="D7" s="1" t="s">
        <v>4</v>
      </c>
      <c r="E7" s="3" t="s">
        <v>5</v>
      </c>
      <c r="F7" s="3" t="s">
        <v>6</v>
      </c>
      <c r="G7" s="3" t="s">
        <v>7</v>
      </c>
      <c r="H7" s="64" t="s">
        <v>1380</v>
      </c>
      <c r="I7" s="118" t="s">
        <v>2045</v>
      </c>
      <c r="J7" s="118" t="s">
        <v>2046</v>
      </c>
      <c r="L7" s="17" t="str">
        <f>CONCATENATE("Description: "," ##334#",B7,"##334#",)</f>
        <v>Description:  ##334#Adverse Event##334#</v>
      </c>
    </row>
    <row r="8" spans="1:18" ht="59" x14ac:dyDescent="0.75">
      <c r="A8" s="59">
        <v>0</v>
      </c>
      <c r="B8" s="139" t="s">
        <v>1547</v>
      </c>
      <c r="C8" s="11" t="s">
        <v>1629</v>
      </c>
      <c r="D8" s="11" t="s">
        <v>1542</v>
      </c>
      <c r="E8" s="11">
        <v>1</v>
      </c>
      <c r="F8" s="11">
        <v>1</v>
      </c>
      <c r="G8" s="11" t="s">
        <v>1594</v>
      </c>
      <c r="H8" s="11"/>
      <c r="I8" s="12" t="b">
        <v>1</v>
      </c>
      <c r="J8" s="12" t="b">
        <v>0</v>
      </c>
      <c r="K8" s="25" t="s">
        <v>1547</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1856</v>
      </c>
      <c r="C9" s="11" t="s">
        <v>1848</v>
      </c>
      <c r="D9" s="11" t="s">
        <v>1849</v>
      </c>
      <c r="E9" s="11">
        <v>1</v>
      </c>
      <c r="F9" s="11">
        <v>1</v>
      </c>
      <c r="G9" s="11" t="s">
        <v>1461</v>
      </c>
      <c r="H9" s="11"/>
      <c r="I9" s="12" t="b">
        <v>1</v>
      </c>
      <c r="J9" s="12" t="b">
        <v>0</v>
      </c>
      <c r="K9" s="25" t="s">
        <v>2200</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1857</v>
      </c>
      <c r="C10" s="11" t="s">
        <v>1850</v>
      </c>
      <c r="D10" s="11" t="s">
        <v>1851</v>
      </c>
      <c r="E10" s="11">
        <v>1</v>
      </c>
      <c r="F10" s="11">
        <v>1</v>
      </c>
      <c r="G10" s="11" t="s">
        <v>39</v>
      </c>
      <c r="H10" s="11"/>
      <c r="I10" s="12" t="b">
        <v>1</v>
      </c>
      <c r="J10" s="12" t="b">
        <v>0</v>
      </c>
      <c r="K10" s="25" t="s">
        <v>2201</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1858</v>
      </c>
      <c r="C11" s="11" t="s">
        <v>1852</v>
      </c>
      <c r="D11" s="11" t="s">
        <v>1853</v>
      </c>
      <c r="E11" s="11">
        <v>1</v>
      </c>
      <c r="F11" s="11">
        <v>1</v>
      </c>
      <c r="G11" s="11" t="s">
        <v>1461</v>
      </c>
      <c r="H11" s="62" t="s">
        <v>1854</v>
      </c>
      <c r="I11" s="12" t="b">
        <v>1</v>
      </c>
      <c r="J11" s="12" t="b">
        <v>0</v>
      </c>
      <c r="K11" s="25" t="s">
        <v>2202</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1859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1383</v>
      </c>
    </row>
    <row r="17" spans="3:3" x14ac:dyDescent="0.75">
      <c r="C17" s="24" t="s">
        <v>1417</v>
      </c>
    </row>
    <row r="18" spans="3:3" x14ac:dyDescent="0.75">
      <c r="C18" s="24" t="s">
        <v>1383</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C8" sqref="C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2523</v>
      </c>
      <c r="D3" s="47" t="s">
        <v>1466</v>
      </c>
      <c r="E3" s="71" t="str">
        <f>$C$1&amp;B14</f>
        <v>http://hl7.eu/fhir/ig/idea4rc/StructureDefinition/AdverseEvent</v>
      </c>
    </row>
    <row r="4" spans="1:19" x14ac:dyDescent="0.75">
      <c r="B4" s="47" t="s">
        <v>16</v>
      </c>
      <c r="C4" s="28" t="s">
        <v>2524</v>
      </c>
      <c r="D4" s="47" t="s">
        <v>1467</v>
      </c>
      <c r="E4" s="167" t="s">
        <v>2283</v>
      </c>
      <c r="F4" s="168"/>
      <c r="G4" s="168"/>
    </row>
    <row r="5" spans="1:19" x14ac:dyDescent="0.75">
      <c r="B5" s="47" t="s">
        <v>10</v>
      </c>
      <c r="C5" s="7" t="s">
        <v>1779</v>
      </c>
      <c r="D5" s="47"/>
      <c r="E5" s="7"/>
    </row>
    <row r="6" spans="1:19" x14ac:dyDescent="0.75">
      <c r="B6" s="47" t="s">
        <v>18</v>
      </c>
      <c r="C6" s="41"/>
      <c r="D6" s="47" t="s">
        <v>1468</v>
      </c>
      <c r="E6" s="157" t="str">
        <f>E3</f>
        <v>http://hl7.eu/fhir/ig/idea4rc/StructureDefinition/AdverseEvent</v>
      </c>
      <c r="F6" s="158"/>
      <c r="G6" s="158"/>
    </row>
    <row r="7" spans="1:19" x14ac:dyDescent="0.75">
      <c r="B7" s="47" t="s">
        <v>15</v>
      </c>
      <c r="C7" s="72"/>
      <c r="D7" s="47" t="s">
        <v>1469</v>
      </c>
      <c r="E7" s="157" t="str">
        <f>E4</f>
        <v>http://hl7.eu/fhir/ig/idea4rc/StructureDefinition/AdverseEvent-eu-i4rc</v>
      </c>
      <c r="F7" s="158"/>
      <c r="G7" s="158"/>
    </row>
    <row r="8" spans="1:19" ht="45" thickBot="1" x14ac:dyDescent="0.9">
      <c r="B8" s="47" t="s">
        <v>1470</v>
      </c>
      <c r="C8" s="7" t="s">
        <v>1779</v>
      </c>
      <c r="D8" s="47"/>
      <c r="E8" s="7"/>
      <c r="I8" s="12" t="s">
        <v>1285</v>
      </c>
      <c r="J8" s="12" t="s">
        <v>1286</v>
      </c>
      <c r="K8" s="12" t="s">
        <v>1287</v>
      </c>
      <c r="L8" s="12" t="s">
        <v>1288</v>
      </c>
      <c r="M8" s="11" t="s">
        <v>1289</v>
      </c>
      <c r="P8" s="34" t="s">
        <v>1324</v>
      </c>
      <c r="Q8" s="34">
        <v>6</v>
      </c>
    </row>
    <row r="9" spans="1:19" ht="30.25" thickBot="1" x14ac:dyDescent="0.9">
      <c r="B9" s="47" t="s">
        <v>1471</v>
      </c>
      <c r="C9" s="12" t="s">
        <v>1780</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AdverseEvent!B5</f>
        <v>AdverseEvent</v>
      </c>
      <c r="C14" s="11"/>
      <c r="D14" s="4" t="s">
        <v>436</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1290</v>
      </c>
      <c r="G15" s="76" t="s">
        <v>2284</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2285</v>
      </c>
      <c r="E16" s="12"/>
      <c r="F16" s="49" t="s">
        <v>1290</v>
      </c>
      <c r="G16" s="76" t="s">
        <v>2286</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2287</v>
      </c>
      <c r="E17" s="12"/>
      <c r="F17" s="49" t="s">
        <v>1312</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2288</v>
      </c>
      <c r="E18" s="12"/>
      <c r="F18" s="49" t="s">
        <v>1312</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62"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1860</v>
      </c>
    </row>
    <row r="3" spans="2:7" x14ac:dyDescent="0.75">
      <c r="B3" s="24" t="s">
        <v>20</v>
      </c>
    </row>
    <row r="4" spans="2:7" x14ac:dyDescent="0.75">
      <c r="B4" s="50" t="str">
        <f>"Instance: "&amp;'AdverseEvent-ConceptMap-1'!C4</f>
        <v>Instance: adverseEvent2FHIR</v>
      </c>
    </row>
    <row r="5" spans="2:7" x14ac:dyDescent="0.75">
      <c r="B5" s="50" t="s">
        <v>1330</v>
      </c>
    </row>
    <row r="6" spans="2:7" x14ac:dyDescent="0.75">
      <c r="B6" s="50" t="s">
        <v>1321</v>
      </c>
    </row>
    <row r="7" spans="2:7" x14ac:dyDescent="0.75">
      <c r="B7" s="50" t="s">
        <v>1473</v>
      </c>
    </row>
    <row r="8" spans="2:7" x14ac:dyDescent="0.75">
      <c r="B8" s="50" t="str">
        <f>"* name = ##34#"&amp;'AdverseEvent-ConceptMap-1'!C3&amp;"##34#"</f>
        <v>* name = ##34#AdverseEvent2FHIR##34#</v>
      </c>
    </row>
    <row r="9" spans="2:7" x14ac:dyDescent="0.75">
      <c r="B9" s="50" t="str">
        <f>"* title = ##34#"&amp;'AdverseEvent-ConceptMap-1'!C5&amp;"##34#"</f>
        <v>* title = ##34#Radiotherapy Model to this guide Map##34#</v>
      </c>
    </row>
    <row r="10" spans="2:7" x14ac:dyDescent="0.75">
      <c r="B10" s="50" t="s">
        <v>1322</v>
      </c>
    </row>
    <row r="11" spans="2:7" x14ac:dyDescent="0.75">
      <c r="B11" s="50" t="s">
        <v>1323</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1282</v>
      </c>
    </row>
    <row r="2" spans="4:13" x14ac:dyDescent="0.75">
      <c r="I2" s="36" t="str">
        <f>OsirisDataElementConcept!$A$2</f>
        <v>Patient</v>
      </c>
      <c r="J2" s="36" t="str">
        <f>OsirisDataElementConcept!$A$2</f>
        <v>Patient</v>
      </c>
      <c r="K2" s="36" t="str">
        <f>OsirisDataElementConcept!$A$2</f>
        <v>Patient</v>
      </c>
      <c r="L2" s="38" t="s">
        <v>1283</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154</v>
      </c>
      <c r="J16" s="36" t="s">
        <v>154</v>
      </c>
      <c r="K16" s="36" t="s">
        <v>154</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178</v>
      </c>
      <c r="J20" s="36" t="s">
        <v>178</v>
      </c>
      <c r="K20" s="36" t="s">
        <v>178</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193</v>
      </c>
      <c r="J23" s="36" t="s">
        <v>193</v>
      </c>
      <c r="K23" s="36" t="s">
        <v>193</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287</v>
      </c>
      <c r="J37" s="36" t="s">
        <v>287</v>
      </c>
      <c r="K37" s="36" t="s">
        <v>287</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324</v>
      </c>
      <c r="J43" s="36" t="s">
        <v>324</v>
      </c>
      <c r="K43" s="36" t="s">
        <v>324</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339</v>
      </c>
      <c r="J47" s="36" t="s">
        <v>339</v>
      </c>
      <c r="K47" s="36" t="s">
        <v>339</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352</v>
      </c>
      <c r="J50" s="36" t="s">
        <v>352</v>
      </c>
      <c r="K50" s="36" t="s">
        <v>352</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371</v>
      </c>
      <c r="J54" s="36" t="s">
        <v>371</v>
      </c>
      <c r="K54" s="36" t="s">
        <v>371</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436</v>
      </c>
      <c r="J65" s="36" t="s">
        <v>436</v>
      </c>
      <c r="K65" s="36" t="s">
        <v>436</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457</v>
      </c>
      <c r="J70" s="36" t="s">
        <v>457</v>
      </c>
      <c r="K70" s="36" t="s">
        <v>457</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468</v>
      </c>
      <c r="J73" s="36" t="s">
        <v>468</v>
      </c>
      <c r="K73" s="36" t="s">
        <v>468</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520</v>
      </c>
      <c r="J82" s="36" t="s">
        <v>520</v>
      </c>
      <c r="K82" s="36" t="s">
        <v>520</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550</v>
      </c>
      <c r="J87" s="36" t="s">
        <v>550</v>
      </c>
      <c r="K87" s="36" t="s">
        <v>550</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557</v>
      </c>
      <c r="J89" s="36" t="s">
        <v>557</v>
      </c>
      <c r="K89" s="36" t="s">
        <v>557</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565</v>
      </c>
      <c r="J91" s="36" t="s">
        <v>565</v>
      </c>
      <c r="K91" s="36" t="s">
        <v>565</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588</v>
      </c>
      <c r="J95" s="36" t="s">
        <v>588</v>
      </c>
      <c r="K95" s="36" t="s">
        <v>588</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615</v>
      </c>
      <c r="J100" s="36" t="s">
        <v>615</v>
      </c>
      <c r="K100" s="36" t="s">
        <v>615</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633</v>
      </c>
      <c r="J104" s="36" t="s">
        <v>633</v>
      </c>
      <c r="K104" s="36" t="s">
        <v>633</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1279</v>
      </c>
      <c r="I4" s="16" t="str">
        <f>CONCATENATE("Logical: ",B4)</f>
        <v>Logical: Osiris</v>
      </c>
    </row>
    <row r="5" spans="1:9" x14ac:dyDescent="0.75">
      <c r="A5" s="14" t="s">
        <v>16</v>
      </c>
      <c r="B5" s="31" t="s">
        <v>1279</v>
      </c>
      <c r="I5" s="16" t="str">
        <f>CONCATENATE("Id: ",B5)</f>
        <v>Id: Osiris</v>
      </c>
    </row>
    <row r="6" spans="1:9" x14ac:dyDescent="0.75">
      <c r="A6" s="14" t="s">
        <v>10</v>
      </c>
      <c r="B6" s="32" t="s">
        <v>1280</v>
      </c>
      <c r="I6" s="17" t="str">
        <f>CONCATENATE("Title: ##34#",B6,"##34#")</f>
        <v>Title: ##34#Osiris Model##34#</v>
      </c>
    </row>
    <row r="7" spans="1:9" ht="15.5" thickBot="1" x14ac:dyDescent="0.9">
      <c r="A7" s="26" t="s">
        <v>2</v>
      </c>
      <c r="B7" s="33" t="s">
        <v>1281</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1342</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41</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42</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42</v>
      </c>
      <c r="E11" s="12" t="str">
        <f t="shared" si="0"/>
        <v>* Patient.Id -&gt; ##34#.birthDate##34#</v>
      </c>
      <c r="H11" s="7"/>
      <c r="I11" s="7"/>
      <c r="J11" s="7"/>
      <c r="K11" s="7"/>
      <c r="L11" s="7"/>
      <c r="M11" s="7"/>
      <c r="N11" s="7"/>
      <c r="O11" s="7"/>
    </row>
    <row r="12" spans="1:15" x14ac:dyDescent="0.75">
      <c r="A12" s="11"/>
      <c r="B12" s="11" t="str">
        <f>Osiris!B10</f>
        <v>Patient.Gender</v>
      </c>
      <c r="C12" s="11" t="s">
        <v>43</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44</v>
      </c>
      <c r="E13" s="12" t="str">
        <f t="shared" si="0"/>
        <v>* Patient.Ethnicity -&gt; ##34#.maritalStatus##34#</v>
      </c>
      <c r="H13" s="7"/>
      <c r="I13" s="7"/>
      <c r="J13" s="7"/>
      <c r="K13" s="7"/>
      <c r="L13" s="7"/>
      <c r="M13" s="7"/>
      <c r="N13" s="7"/>
      <c r="O13" s="7"/>
    </row>
    <row r="14" spans="1:15" x14ac:dyDescent="0.75">
      <c r="A14" s="11"/>
      <c r="B14" s="11" t="str">
        <f>Osiris!$B$12</f>
        <v>Patient.BirthDate</v>
      </c>
      <c r="C14" s="11" t="s">
        <v>45</v>
      </c>
      <c r="E14" s="12" t="str">
        <f t="shared" si="0"/>
        <v>* Patient.BirthDate -&gt; ##34#.gender##34#</v>
      </c>
      <c r="H14" s="7"/>
      <c r="I14" s="7"/>
      <c r="J14" s="7"/>
      <c r="K14" s="7"/>
      <c r="L14" s="7"/>
      <c r="M14" s="7"/>
      <c r="N14" s="7"/>
      <c r="O14" s="7"/>
    </row>
    <row r="15" spans="1:15" x14ac:dyDescent="0.75">
      <c r="A15" s="11"/>
      <c r="B15" s="11" t="str">
        <f>Osiris!$B$12</f>
        <v>Patient.BirthDate</v>
      </c>
      <c r="C15" s="11" t="s">
        <v>46</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47</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48</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1284</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1343</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1285</v>
      </c>
      <c r="I3" s="12" t="s">
        <v>1286</v>
      </c>
      <c r="J3" s="12" t="s">
        <v>1287</v>
      </c>
      <c r="K3" s="12" t="s">
        <v>1288</v>
      </c>
      <c r="L3" s="11" t="s">
        <v>1289</v>
      </c>
      <c r="N3" s="34" t="s">
        <v>1324</v>
      </c>
      <c r="O3" s="34">
        <v>5</v>
      </c>
    </row>
    <row r="4" spans="1:17" ht="15.5" thickBot="1" x14ac:dyDescent="0.9">
      <c r="B4" s="10" t="s">
        <v>17</v>
      </c>
      <c r="C4" s="28" t="s">
        <v>49</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41</v>
      </c>
      <c r="E6" s="7"/>
      <c r="H6" s="16" t="s">
        <v>1327</v>
      </c>
      <c r="I6" s="52" t="s">
        <v>1328</v>
      </c>
      <c r="J6" s="16" t="s">
        <v>1325</v>
      </c>
      <c r="K6" s="52" t="s">
        <v>1326</v>
      </c>
      <c r="L6" s="48" t="s">
        <v>1320</v>
      </c>
    </row>
    <row r="7" spans="1:17" x14ac:dyDescent="0.75">
      <c r="B7" s="45" t="s">
        <v>18</v>
      </c>
      <c r="C7" s="41" t="str">
        <f>B9</f>
        <v>Osiris</v>
      </c>
      <c r="E7" s="41"/>
      <c r="H7" s="12"/>
      <c r="I7" s="11"/>
      <c r="J7" s="11"/>
      <c r="K7" s="11"/>
      <c r="L7" s="11"/>
    </row>
    <row r="8" spans="1:17" x14ac:dyDescent="0.75">
      <c r="B8" s="47" t="s">
        <v>15</v>
      </c>
      <c r="C8" s="11" t="s">
        <v>12</v>
      </c>
      <c r="D8" s="12"/>
      <c r="E8" s="11"/>
      <c r="F8" s="48" t="s">
        <v>1320</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1312</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1307</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1314</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1290</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1312</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1307</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1307</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1307</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1307</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1307</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1307</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1285</v>
      </c>
      <c r="C47" t="s">
        <v>1286</v>
      </c>
      <c r="D47" t="s">
        <v>1287</v>
      </c>
      <c r="E47" t="s">
        <v>1288</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1331</v>
      </c>
    </row>
    <row r="3" spans="2:7" x14ac:dyDescent="0.75">
      <c r="B3" s="24" t="s">
        <v>20</v>
      </c>
    </row>
    <row r="4" spans="2:7" x14ac:dyDescent="0.75">
      <c r="B4" s="50" t="s">
        <v>1329</v>
      </c>
    </row>
    <row r="5" spans="2:7" x14ac:dyDescent="0.75">
      <c r="B5" s="50" t="s">
        <v>1330</v>
      </c>
    </row>
    <row r="6" spans="2:7" x14ac:dyDescent="0.75">
      <c r="B6" s="50" t="s">
        <v>1321</v>
      </c>
    </row>
    <row r="7" spans="2:7" x14ac:dyDescent="0.75">
      <c r="B7" s="50" t="s">
        <v>1333</v>
      </c>
    </row>
    <row r="8" spans="2:7" x14ac:dyDescent="0.75">
      <c r="B8" s="50" t="s">
        <v>1334</v>
      </c>
    </row>
    <row r="9" spans="2:7" x14ac:dyDescent="0.75">
      <c r="B9" s="50" t="s">
        <v>1335</v>
      </c>
    </row>
    <row r="10" spans="2:7" x14ac:dyDescent="0.75">
      <c r="B10" s="50" t="s">
        <v>1322</v>
      </c>
    </row>
    <row r="11" spans="2:7" x14ac:dyDescent="0.75">
      <c r="B11" s="50" t="s">
        <v>1323</v>
      </c>
    </row>
    <row r="12" spans="2:7" x14ac:dyDescent="0.75">
      <c r="B12" s="50" t="s">
        <v>1336</v>
      </c>
    </row>
    <row r="13" spans="2:7" x14ac:dyDescent="0.75">
      <c r="B13" s="50" t="s">
        <v>1337</v>
      </c>
    </row>
    <row r="14" spans="2:7" x14ac:dyDescent="0.75">
      <c r="B14" s="54" t="s">
        <v>1338</v>
      </c>
    </row>
    <row r="15" spans="2:7" x14ac:dyDescent="0.75">
      <c r="B15" s="54" t="s">
        <v>1339</v>
      </c>
    </row>
    <row r="16" spans="2:7" x14ac:dyDescent="0.75">
      <c r="B16" s="50"/>
    </row>
    <row r="17" spans="2:2" x14ac:dyDescent="0.75">
      <c r="B17" s="53" t="s">
        <v>1340</v>
      </c>
    </row>
    <row r="18" spans="2:2" x14ac:dyDescent="0.75">
      <c r="B18" s="53" t="s">
        <v>1341</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1290</v>
      </c>
      <c r="E6" t="s">
        <v>1291</v>
      </c>
      <c r="F6" t="s">
        <v>1292</v>
      </c>
    </row>
    <row r="7" spans="3:6" x14ac:dyDescent="0.75">
      <c r="C7">
        <v>2</v>
      </c>
      <c r="D7" t="s">
        <v>1312</v>
      </c>
      <c r="E7" t="s">
        <v>1293</v>
      </c>
      <c r="F7" t="s">
        <v>1294</v>
      </c>
    </row>
    <row r="8" spans="3:6" x14ac:dyDescent="0.75">
      <c r="C8">
        <v>3</v>
      </c>
      <c r="D8" t="s">
        <v>1313</v>
      </c>
      <c r="E8" t="s">
        <v>1295</v>
      </c>
      <c r="F8" t="s">
        <v>1296</v>
      </c>
    </row>
    <row r="9" spans="3:6" x14ac:dyDescent="0.75">
      <c r="C9">
        <v>2</v>
      </c>
      <c r="D9" t="s">
        <v>1314</v>
      </c>
      <c r="E9" t="s">
        <v>1297</v>
      </c>
      <c r="F9" t="s">
        <v>1298</v>
      </c>
    </row>
    <row r="10" spans="3:6" x14ac:dyDescent="0.75">
      <c r="C10">
        <v>2</v>
      </c>
      <c r="D10" t="s">
        <v>1315</v>
      </c>
      <c r="E10" t="s">
        <v>1299</v>
      </c>
      <c r="F10" t="s">
        <v>1300</v>
      </c>
    </row>
    <row r="11" spans="3:6" x14ac:dyDescent="0.75">
      <c r="C11">
        <v>2</v>
      </c>
      <c r="D11" t="s">
        <v>1316</v>
      </c>
      <c r="E11" t="s">
        <v>1301</v>
      </c>
      <c r="F11" t="s">
        <v>1302</v>
      </c>
    </row>
    <row r="12" spans="3:6" x14ac:dyDescent="0.75">
      <c r="C12">
        <v>2</v>
      </c>
      <c r="D12" t="s">
        <v>1317</v>
      </c>
      <c r="E12" t="s">
        <v>1303</v>
      </c>
      <c r="F12" t="s">
        <v>1304</v>
      </c>
    </row>
    <row r="13" spans="3:6" x14ac:dyDescent="0.75">
      <c r="C13">
        <v>2</v>
      </c>
      <c r="D13" t="s">
        <v>1318</v>
      </c>
      <c r="E13" t="s">
        <v>1305</v>
      </c>
      <c r="F13" t="s">
        <v>1306</v>
      </c>
    </row>
    <row r="14" spans="3:6" x14ac:dyDescent="0.75">
      <c r="C14">
        <v>1</v>
      </c>
      <c r="D14" t="s">
        <v>1307</v>
      </c>
      <c r="E14" t="s">
        <v>1308</v>
      </c>
      <c r="F14" t="s">
        <v>1309</v>
      </c>
    </row>
    <row r="15" spans="3:6" x14ac:dyDescent="0.75">
      <c r="C15">
        <v>2</v>
      </c>
      <c r="D15" t="s">
        <v>1319</v>
      </c>
      <c r="E15" t="s">
        <v>1310</v>
      </c>
      <c r="F15" t="s">
        <v>1311</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1382</v>
      </c>
      <c r="L1" s="23" t="s">
        <v>20</v>
      </c>
    </row>
    <row r="2" spans="1:12" ht="19.899999999999999" customHeight="1" x14ac:dyDescent="0.75">
      <c r="J2" s="24" t="s">
        <v>19</v>
      </c>
      <c r="L2" s="24" t="s">
        <v>1381</v>
      </c>
    </row>
    <row r="3" spans="1:12" ht="19.899999999999999" customHeight="1" thickBot="1" x14ac:dyDescent="0.9">
      <c r="J3" s="24" t="str">
        <f>J1</f>
        <v>//===================================================</v>
      </c>
      <c r="L3" s="24" t="str">
        <f>L1</f>
        <v>// -------------------------------------------------------------------------------</v>
      </c>
    </row>
    <row r="4" spans="1:12" ht="19.899999999999999" customHeight="1" x14ac:dyDescent="0.75">
      <c r="A4" s="5" t="s">
        <v>11</v>
      </c>
      <c r="B4" s="30" t="s">
        <v>1895</v>
      </c>
      <c r="J4" s="16" t="str">
        <f>CONCATENATE("Logical: ",B4)</f>
        <v>Logical: PathologicalStageI4rc</v>
      </c>
    </row>
    <row r="5" spans="1:12" ht="19.899999999999999" customHeight="1" x14ac:dyDescent="0.75">
      <c r="A5" s="14" t="s">
        <v>16</v>
      </c>
      <c r="B5" s="31" t="s">
        <v>1571</v>
      </c>
      <c r="J5" s="16" t="str">
        <f>CONCATENATE("Id: ",B5)</f>
        <v>Id: PathologicalStage</v>
      </c>
    </row>
    <row r="6" spans="1:12" ht="19.899999999999999" customHeight="1" x14ac:dyDescent="0.75">
      <c r="A6" s="14" t="s">
        <v>10</v>
      </c>
      <c r="B6" s="32" t="s">
        <v>1572</v>
      </c>
      <c r="J6" s="17" t="str">
        <f>CONCATENATE("Title: ##34#",B6,"##34#")</f>
        <v>Title: ##34#Pathological Stage##34#</v>
      </c>
    </row>
    <row r="7" spans="1:12" ht="19.899999999999999" customHeight="1" x14ac:dyDescent="0.75">
      <c r="A7" s="26" t="s">
        <v>2</v>
      </c>
      <c r="B7" s="63" t="s">
        <v>1571</v>
      </c>
      <c r="C7" s="9" t="s">
        <v>3</v>
      </c>
      <c r="D7" s="1" t="s">
        <v>4</v>
      </c>
      <c r="E7" s="3" t="s">
        <v>5</v>
      </c>
      <c r="F7" s="3" t="s">
        <v>6</v>
      </c>
      <c r="G7" s="3" t="s">
        <v>7</v>
      </c>
      <c r="H7" s="64" t="s">
        <v>1380</v>
      </c>
      <c r="J7" s="17" t="str">
        <f>CONCATENATE("Description: "," ##334#",B7,"##334#",)</f>
        <v>Description:  ##334#PathologicalStage##334#</v>
      </c>
    </row>
    <row r="8" spans="1:12" ht="20.25" customHeight="1" x14ac:dyDescent="0.75">
      <c r="A8" s="59">
        <v>0</v>
      </c>
      <c r="B8" s="42" t="s">
        <v>1573</v>
      </c>
      <c r="C8" s="11" t="s">
        <v>1541</v>
      </c>
      <c r="D8" s="11" t="s">
        <v>1542</v>
      </c>
      <c r="E8" s="11">
        <v>1</v>
      </c>
      <c r="F8" s="11">
        <v>1</v>
      </c>
      <c r="G8" s="42" t="s">
        <v>1594</v>
      </c>
      <c r="H8" s="12" t="s">
        <v>67</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1549</v>
      </c>
      <c r="C9" s="11" t="s">
        <v>1549</v>
      </c>
      <c r="D9" s="11" t="s">
        <v>1550</v>
      </c>
      <c r="E9" s="11">
        <v>0</v>
      </c>
      <c r="F9" s="11">
        <v>1</v>
      </c>
      <c r="G9" s="42" t="s">
        <v>1461</v>
      </c>
      <c r="H9" s="12" t="s">
        <v>1564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1551</v>
      </c>
      <c r="C10" s="11" t="s">
        <v>1551</v>
      </c>
      <c r="D10" s="11" t="s">
        <v>1552</v>
      </c>
      <c r="E10" s="11">
        <v>0</v>
      </c>
      <c r="F10" s="11">
        <v>1</v>
      </c>
      <c r="G10" s="42" t="s">
        <v>1461</v>
      </c>
      <c r="H10" s="12" t="s">
        <v>1565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1553</v>
      </c>
      <c r="C11" s="11" t="s">
        <v>1553</v>
      </c>
      <c r="D11" s="11" t="s">
        <v>1554</v>
      </c>
      <c r="E11" s="11">
        <v>0</v>
      </c>
      <c r="F11" s="11">
        <v>1</v>
      </c>
      <c r="G11" s="42" t="s">
        <v>1461</v>
      </c>
      <c r="H11" s="12" t="s">
        <v>1566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1577</v>
      </c>
      <c r="C12" s="11" t="s">
        <v>1555</v>
      </c>
      <c r="D12" s="11" t="s">
        <v>1556</v>
      </c>
      <c r="E12" s="11">
        <v>0</v>
      </c>
      <c r="F12" s="11">
        <v>1</v>
      </c>
      <c r="G12" s="42" t="s">
        <v>1461</v>
      </c>
      <c r="H12" s="12" t="s">
        <v>1567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1574</v>
      </c>
      <c r="C13" s="11" t="s">
        <v>1557</v>
      </c>
      <c r="D13" s="12" t="s">
        <v>1558</v>
      </c>
      <c r="E13" s="11">
        <v>0</v>
      </c>
      <c r="F13" s="11">
        <v>1</v>
      </c>
      <c r="G13" s="42" t="s">
        <v>1461</v>
      </c>
      <c r="H13" s="12" t="s">
        <v>1568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1575</v>
      </c>
      <c r="C14" s="11" t="s">
        <v>1559</v>
      </c>
      <c r="D14" s="12" t="s">
        <v>1412</v>
      </c>
      <c r="E14" s="11">
        <v>1</v>
      </c>
      <c r="F14" s="11">
        <v>1</v>
      </c>
      <c r="G14" s="42" t="s">
        <v>1461</v>
      </c>
      <c r="H14" s="12" t="s">
        <v>1569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1410</v>
      </c>
      <c r="C15" s="11" t="s">
        <v>1411</v>
      </c>
      <c r="D15" s="12" t="s">
        <v>1560</v>
      </c>
      <c r="E15" s="11">
        <v>0</v>
      </c>
      <c r="F15" s="11">
        <v>1</v>
      </c>
      <c r="G15" s="42" t="s">
        <v>1461</v>
      </c>
      <c r="H15" s="12" t="s">
        <v>1569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1576</v>
      </c>
      <c r="C16" s="11" t="s">
        <v>1561</v>
      </c>
      <c r="D16" s="12" t="s">
        <v>1562</v>
      </c>
      <c r="E16" s="11">
        <v>1</v>
      </c>
      <c r="F16" s="11">
        <v>1</v>
      </c>
      <c r="G16" s="42" t="s">
        <v>1461</v>
      </c>
      <c r="H16" s="12" t="s">
        <v>1570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1413</v>
      </c>
      <c r="C17" s="11" t="s">
        <v>1388</v>
      </c>
      <c r="D17" s="12" t="s">
        <v>1389</v>
      </c>
      <c r="E17" s="11">
        <v>1</v>
      </c>
      <c r="F17" s="11">
        <v>1</v>
      </c>
      <c r="G17" s="42" t="s">
        <v>1461</v>
      </c>
      <c r="H17" s="12" t="s">
        <v>1545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1414</v>
      </c>
      <c r="C18" s="11" t="s">
        <v>1563</v>
      </c>
      <c r="D18" s="11" t="s">
        <v>1391</v>
      </c>
      <c r="E18" s="11">
        <v>0</v>
      </c>
      <c r="F18" s="11">
        <v>1</v>
      </c>
      <c r="G18" s="42" t="s">
        <v>40</v>
      </c>
      <c r="H18" s="12" t="s">
        <v>1546</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1415</v>
      </c>
      <c r="C19" s="11" t="s">
        <v>1392</v>
      </c>
      <c r="D19" s="11" t="s">
        <v>1393</v>
      </c>
      <c r="E19" s="11">
        <v>0</v>
      </c>
      <c r="F19" s="11">
        <v>1</v>
      </c>
      <c r="G19" s="42" t="s">
        <v>40</v>
      </c>
      <c r="H19" s="12" t="s">
        <v>1546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1394</v>
      </c>
      <c r="C20" s="11" t="s">
        <v>1394</v>
      </c>
      <c r="D20" s="11" t="s">
        <v>1395</v>
      </c>
      <c r="E20" s="86">
        <v>0</v>
      </c>
      <c r="F20" s="11">
        <v>1</v>
      </c>
      <c r="G20" s="42" t="s">
        <v>40</v>
      </c>
      <c r="H20" s="12" t="s">
        <v>1546</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1396</v>
      </c>
      <c r="C21" s="11" t="s">
        <v>1396</v>
      </c>
      <c r="D21" s="11" t="s">
        <v>1397</v>
      </c>
      <c r="E21" s="86">
        <v>0</v>
      </c>
      <c r="F21" s="11">
        <v>1</v>
      </c>
      <c r="G21" s="42" t="s">
        <v>40</v>
      </c>
      <c r="H21" s="12" t="s">
        <v>1546</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1398</v>
      </c>
      <c r="C22" s="11" t="s">
        <v>1398</v>
      </c>
      <c r="D22" s="11" t="s">
        <v>1399</v>
      </c>
      <c r="E22" s="86">
        <v>0</v>
      </c>
      <c r="F22" s="11">
        <v>1</v>
      </c>
      <c r="G22" s="42" t="s">
        <v>40</v>
      </c>
      <c r="H22" s="12" t="s">
        <v>1546</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1400</v>
      </c>
      <c r="C23" s="11" t="s">
        <v>1400</v>
      </c>
      <c r="D23" s="12" t="s">
        <v>1401</v>
      </c>
      <c r="E23" s="86">
        <v>0</v>
      </c>
      <c r="F23" s="11">
        <v>1</v>
      </c>
      <c r="G23" s="42" t="s">
        <v>40</v>
      </c>
      <c r="H23" s="12" t="s">
        <v>1546</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1402</v>
      </c>
      <c r="C24" s="11" t="s">
        <v>1402</v>
      </c>
      <c r="D24" s="12" t="s">
        <v>1403</v>
      </c>
      <c r="E24" s="86">
        <v>0</v>
      </c>
      <c r="F24" s="11">
        <v>1</v>
      </c>
      <c r="G24" s="42" t="s">
        <v>40</v>
      </c>
      <c r="H24" s="12" t="s">
        <v>1546</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1404</v>
      </c>
      <c r="C25" s="11" t="s">
        <v>1404</v>
      </c>
      <c r="D25" s="12" t="s">
        <v>1405</v>
      </c>
      <c r="E25">
        <v>0</v>
      </c>
      <c r="F25">
        <v>1</v>
      </c>
      <c r="G25" s="42" t="s">
        <v>40</v>
      </c>
      <c r="H25" s="2" t="s">
        <v>1546</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1416</v>
      </c>
      <c r="C26" s="11" t="s">
        <v>1406</v>
      </c>
      <c r="D26" s="12" t="s">
        <v>1407</v>
      </c>
      <c r="E26">
        <v>0</v>
      </c>
      <c r="F26">
        <v>1</v>
      </c>
      <c r="G26" s="42" t="s">
        <v>40</v>
      </c>
      <c r="H26" s="2" t="s">
        <v>1546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1408</v>
      </c>
      <c r="C27" s="12" t="s">
        <v>1408</v>
      </c>
      <c r="D27" s="11" t="s">
        <v>1409</v>
      </c>
      <c r="E27">
        <v>0</v>
      </c>
      <c r="F27">
        <v>1</v>
      </c>
      <c r="G27" s="42" t="s">
        <v>40</v>
      </c>
      <c r="H27" s="2" t="s">
        <v>1546</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1619</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1578</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1383</v>
      </c>
    </row>
    <row r="34" spans="3:3" x14ac:dyDescent="0.75">
      <c r="C34" s="24" t="s">
        <v>1454</v>
      </c>
    </row>
    <row r="35" spans="3:3" x14ac:dyDescent="0.75">
      <c r="C35" s="24" t="s">
        <v>1383</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1624</v>
      </c>
      <c r="D3" s="47" t="s">
        <v>1466</v>
      </c>
      <c r="E3" s="71" t="str">
        <f>$C$1&amp;HnStage!B4</f>
        <v>http://hl7.eu/fhir/ig/idea4rc/StructureDefinition/HnStageI4rc</v>
      </c>
    </row>
    <row r="4" spans="1:19" x14ac:dyDescent="0.75">
      <c r="B4" s="47" t="s">
        <v>16</v>
      </c>
      <c r="C4" s="28" t="s">
        <v>1627</v>
      </c>
      <c r="D4" s="47" t="s">
        <v>1467</v>
      </c>
      <c r="E4" s="157" t="s">
        <v>1610</v>
      </c>
      <c r="F4" s="158"/>
      <c r="G4" s="158"/>
    </row>
    <row r="5" spans="1:19" x14ac:dyDescent="0.75">
      <c r="B5" s="47" t="s">
        <v>10</v>
      </c>
      <c r="C5" s="7" t="s">
        <v>1625</v>
      </c>
      <c r="D5" s="47"/>
      <c r="E5" s="7"/>
    </row>
    <row r="6" spans="1:19" x14ac:dyDescent="0.75">
      <c r="B6" s="47" t="s">
        <v>18</v>
      </c>
      <c r="C6" s="41"/>
      <c r="D6" s="47" t="s">
        <v>1468</v>
      </c>
      <c r="E6" s="157" t="str">
        <f>E3</f>
        <v>http://hl7.eu/fhir/ig/idea4rc/StructureDefinition/HnStageI4rc</v>
      </c>
      <c r="F6" s="158"/>
      <c r="G6" s="158"/>
    </row>
    <row r="7" spans="1:19" x14ac:dyDescent="0.75">
      <c r="B7" s="47" t="s">
        <v>15</v>
      </c>
      <c r="C7" s="72"/>
      <c r="D7" s="47" t="s">
        <v>1469</v>
      </c>
      <c r="E7" s="157" t="s">
        <v>1610</v>
      </c>
      <c r="F7" s="158"/>
      <c r="G7" s="158"/>
    </row>
    <row r="8" spans="1:19" ht="44.25" x14ac:dyDescent="0.75">
      <c r="B8" s="47" t="s">
        <v>1470</v>
      </c>
      <c r="C8" s="73" t="s">
        <v>1625</v>
      </c>
      <c r="D8" s="47"/>
      <c r="E8" s="7"/>
      <c r="I8" s="12" t="s">
        <v>1285</v>
      </c>
      <c r="J8" s="12" t="s">
        <v>1286</v>
      </c>
      <c r="K8" s="12" t="s">
        <v>1287</v>
      </c>
      <c r="L8" s="12" t="s">
        <v>1288</v>
      </c>
      <c r="M8" s="11" t="s">
        <v>1289</v>
      </c>
      <c r="P8" s="34" t="s">
        <v>1324</v>
      </c>
      <c r="Q8" s="34">
        <v>6</v>
      </c>
    </row>
    <row r="9" spans="1:19" ht="29.5" x14ac:dyDescent="0.75">
      <c r="B9" s="47" t="s">
        <v>1471</v>
      </c>
      <c r="C9" s="12" t="s">
        <v>1626</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1526</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1290</v>
      </c>
      <c r="G15" s="77" t="s">
        <v>1611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1612</v>
      </c>
      <c r="E16" s="12"/>
      <c r="F16" s="49" t="s">
        <v>1290</v>
      </c>
      <c r="G16" s="77" t="s">
        <v>1617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1613</v>
      </c>
      <c r="E17" s="12"/>
      <c r="F17" s="94" t="s">
        <v>1290</v>
      </c>
      <c r="G17" s="77" t="s">
        <v>1617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1614</v>
      </c>
      <c r="E18" s="12"/>
      <c r="F18" s="49" t="s">
        <v>1313</v>
      </c>
      <c r="G18" s="77" t="s">
        <v>1617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1290</v>
      </c>
      <c r="G19" s="76" t="s">
        <v>1781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1290</v>
      </c>
      <c r="G20" s="76" t="s">
        <v>1781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1290</v>
      </c>
      <c r="G21" s="76" t="s">
        <v>1781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1290</v>
      </c>
      <c r="G22" s="76" t="s">
        <v>1781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1615</v>
      </c>
      <c r="E23" s="12"/>
      <c r="F23" s="49" t="s">
        <v>1290</v>
      </c>
      <c r="G23" s="77" t="s">
        <v>1617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1616</v>
      </c>
      <c r="E24" s="12"/>
      <c r="F24" s="49" t="s">
        <v>1290</v>
      </c>
      <c r="G24" s="77" t="s">
        <v>1618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1290</v>
      </c>
      <c r="G25" s="76" t="s">
        <v>1620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1290</v>
      </c>
      <c r="G26" s="76" t="s">
        <v>1620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1290</v>
      </c>
      <c r="G27" s="76" t="s">
        <v>1620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1290</v>
      </c>
      <c r="G28" s="76" t="s">
        <v>1620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1290</v>
      </c>
      <c r="G29" s="76" t="s">
        <v>1620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1290</v>
      </c>
      <c r="G30" s="76" t="s">
        <v>1620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1290</v>
      </c>
      <c r="G31" s="76" t="s">
        <v>1620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1290</v>
      </c>
      <c r="G32" s="76" t="s">
        <v>1620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1290</v>
      </c>
      <c r="G33" s="76" t="s">
        <v>1620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1290</v>
      </c>
      <c r="G34" s="76" t="s">
        <v>1620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1624</v>
      </c>
      <c r="D3" s="47" t="s">
        <v>1466</v>
      </c>
      <c r="E3" s="71" t="str">
        <f>$C$1&amp;HnStage!B4</f>
        <v>http://hl7.eu/fhir/ig/idea4rc/StructureDefinition/HnStageI4rc</v>
      </c>
    </row>
    <row r="4" spans="1:19" x14ac:dyDescent="0.75">
      <c r="B4" s="47" t="s">
        <v>16</v>
      </c>
      <c r="C4" s="28" t="s">
        <v>1624</v>
      </c>
      <c r="D4" s="47" t="s">
        <v>1467</v>
      </c>
      <c r="E4" s="157" t="s">
        <v>1621</v>
      </c>
      <c r="F4" s="158"/>
      <c r="G4" s="158"/>
    </row>
    <row r="5" spans="1:19" x14ac:dyDescent="0.75">
      <c r="B5" s="47" t="s">
        <v>10</v>
      </c>
      <c r="C5" s="7" t="s">
        <v>1606</v>
      </c>
      <c r="D5" s="47"/>
      <c r="E5" s="7"/>
    </row>
    <row r="6" spans="1:19" x14ac:dyDescent="0.75">
      <c r="B6" s="47" t="s">
        <v>18</v>
      </c>
      <c r="C6" s="41"/>
      <c r="D6" s="47" t="s">
        <v>1468</v>
      </c>
      <c r="E6" s="157" t="str">
        <f>E3</f>
        <v>http://hl7.eu/fhir/ig/idea4rc/StructureDefinition/HnStageI4rc</v>
      </c>
      <c r="F6" s="158"/>
      <c r="G6" s="158"/>
    </row>
    <row r="7" spans="1:19" x14ac:dyDescent="0.75">
      <c r="B7" s="47" t="s">
        <v>15</v>
      </c>
      <c r="C7" s="72"/>
      <c r="D7" s="47" t="s">
        <v>1469</v>
      </c>
      <c r="E7" s="157" t="s">
        <v>1621</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1526</v>
      </c>
      <c r="E14" s="6"/>
      <c r="F14" s="49"/>
      <c r="G14" s="49"/>
      <c r="I14" s="12"/>
      <c r="J14" s="11"/>
      <c r="K14" s="11"/>
      <c r="L14" s="11"/>
      <c r="M14" s="48"/>
      <c r="N14" s="51"/>
    </row>
    <row r="15" spans="1:19" ht="73.75" customHeight="1" x14ac:dyDescent="0.75">
      <c r="A15" s="44"/>
      <c r="B15" s="11" t="e">
        <f>HnStage!#REF!</f>
        <v>#REF!</v>
      </c>
      <c r="C15" s="11" t="e">
        <f>HnStage!#REF!</f>
        <v>#REF!</v>
      </c>
      <c r="D15" s="12" t="s">
        <v>1615</v>
      </c>
      <c r="E15" s="12"/>
      <c r="F15" s="49" t="s">
        <v>1290</v>
      </c>
      <c r="G15" s="77" t="s">
        <v>1617</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71" t="str">
        <f>$C$1&amp;HnStage!B4</f>
        <v>http://hl7.eu/fhir/ig/idea4rc/StructureDefinition/HnStageI4rc</v>
      </c>
    </row>
    <row r="4" spans="1:19" x14ac:dyDescent="0.75">
      <c r="B4" s="47" t="s">
        <v>16</v>
      </c>
      <c r="C4" s="28" t="s">
        <v>1605</v>
      </c>
      <c r="D4" s="47" t="s">
        <v>1467</v>
      </c>
      <c r="E4" s="157" t="s">
        <v>1622</v>
      </c>
      <c r="F4" s="158"/>
      <c r="G4" s="158"/>
    </row>
    <row r="5" spans="1:19" x14ac:dyDescent="0.75">
      <c r="B5" s="47" t="s">
        <v>10</v>
      </c>
      <c r="C5" s="7" t="s">
        <v>1606</v>
      </c>
      <c r="D5" s="47"/>
      <c r="E5" s="7"/>
    </row>
    <row r="6" spans="1:19" x14ac:dyDescent="0.75">
      <c r="B6" s="47" t="s">
        <v>18</v>
      </c>
      <c r="C6" s="41"/>
      <c r="D6" s="47" t="s">
        <v>1468</v>
      </c>
      <c r="E6" s="157" t="str">
        <f>E3</f>
        <v>http://hl7.eu/fhir/ig/idea4rc/StructureDefinition/HnStageI4rc</v>
      </c>
      <c r="F6" s="158"/>
      <c r="G6" s="158"/>
    </row>
    <row r="7" spans="1:19" x14ac:dyDescent="0.75">
      <c r="B7" s="47" t="s">
        <v>15</v>
      </c>
      <c r="C7" s="72"/>
      <c r="D7" s="47" t="s">
        <v>1469</v>
      </c>
      <c r="E7" s="157" t="s">
        <v>1622</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1526</v>
      </c>
      <c r="E14" s="6"/>
      <c r="F14" s="49"/>
      <c r="G14" s="49"/>
      <c r="I14" s="12"/>
      <c r="J14" s="11"/>
      <c r="K14" s="11"/>
      <c r="L14" s="11"/>
      <c r="M14" s="48"/>
      <c r="N14" s="51"/>
    </row>
    <row r="15" spans="1:19" ht="73.75" customHeight="1" x14ac:dyDescent="0.75">
      <c r="A15" s="44"/>
      <c r="B15" s="11" t="str">
        <f>HnStage!B9</f>
        <v>Ct</v>
      </c>
      <c r="C15" s="11" t="str">
        <f>HnStage!C9</f>
        <v>cT</v>
      </c>
      <c r="D15" s="12" t="s">
        <v>1615</v>
      </c>
      <c r="E15" s="12"/>
      <c r="F15" s="49" t="s">
        <v>1290</v>
      </c>
      <c r="G15" s="77" t="s">
        <v>1617</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71" t="str">
        <f>$C$1&amp;HnStage!B4</f>
        <v>http://hl7.eu/fhir/ig/idea4rc/StructureDefinition/HnStageI4rc</v>
      </c>
    </row>
    <row r="4" spans="1:19" x14ac:dyDescent="0.75">
      <c r="B4" s="47" t="s">
        <v>16</v>
      </c>
      <c r="C4" s="28" t="s">
        <v>1605</v>
      </c>
      <c r="D4" s="47" t="s">
        <v>1467</v>
      </c>
      <c r="E4" s="157" t="s">
        <v>1623</v>
      </c>
      <c r="F4" s="158"/>
      <c r="G4" s="158"/>
    </row>
    <row r="5" spans="1:19" x14ac:dyDescent="0.75">
      <c r="B5" s="47" t="s">
        <v>10</v>
      </c>
      <c r="C5" s="7" t="s">
        <v>1606</v>
      </c>
      <c r="D5" s="47"/>
      <c r="E5" s="7"/>
    </row>
    <row r="6" spans="1:19" x14ac:dyDescent="0.75">
      <c r="B6" s="47" t="s">
        <v>18</v>
      </c>
      <c r="C6" s="41"/>
      <c r="D6" s="47" t="s">
        <v>1468</v>
      </c>
      <c r="E6" s="157" t="str">
        <f>E3</f>
        <v>http://hl7.eu/fhir/ig/idea4rc/StructureDefinition/HnStageI4rc</v>
      </c>
      <c r="F6" s="158"/>
      <c r="G6" s="158"/>
    </row>
    <row r="7" spans="1:19" x14ac:dyDescent="0.75">
      <c r="B7" s="47" t="s">
        <v>15</v>
      </c>
      <c r="C7" s="72"/>
      <c r="D7" s="47" t="s">
        <v>1469</v>
      </c>
      <c r="E7" s="157" t="s">
        <v>1623</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1526</v>
      </c>
      <c r="E14" s="6"/>
      <c r="F14" s="49"/>
      <c r="G14" s="49"/>
      <c r="I14" s="12"/>
      <c r="J14" s="11"/>
      <c r="K14" s="11"/>
      <c r="L14" s="11"/>
      <c r="M14" s="48"/>
      <c r="N14" s="51"/>
    </row>
    <row r="15" spans="1:19" ht="73.75" customHeight="1" x14ac:dyDescent="0.75">
      <c r="A15" s="44"/>
      <c r="B15" s="11" t="str">
        <f>HnStage!B11</f>
        <v>Cm</v>
      </c>
      <c r="C15" s="11" t="str">
        <f>HnStage!C11</f>
        <v>cM</v>
      </c>
      <c r="D15" s="12" t="s">
        <v>1615</v>
      </c>
      <c r="E15" s="12"/>
      <c r="F15" s="49" t="s">
        <v>1290</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1628</v>
      </c>
    </row>
    <row r="3" spans="2:7" x14ac:dyDescent="0.75">
      <c r="B3" s="24" t="s">
        <v>20</v>
      </c>
    </row>
    <row r="4" spans="2:7" x14ac:dyDescent="0.75">
      <c r="B4" s="50" t="str">
        <f>"Instance: "&amp;'PathStage-ConceptMap-1'!C4</f>
        <v>Instance: pathologicalStage2FHIR</v>
      </c>
    </row>
    <row r="5" spans="2:7" x14ac:dyDescent="0.75">
      <c r="B5" s="50" t="s">
        <v>1330</v>
      </c>
    </row>
    <row r="6" spans="2:7" x14ac:dyDescent="0.75">
      <c r="B6" s="50" t="s">
        <v>1321</v>
      </c>
    </row>
    <row r="7" spans="2:7" x14ac:dyDescent="0.75">
      <c r="B7" s="50" t="s">
        <v>1473</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1322</v>
      </c>
    </row>
    <row r="11" spans="2:7" x14ac:dyDescent="0.75">
      <c r="B11" s="50" t="s">
        <v>1323</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2047</v>
      </c>
      <c r="R2" s="24" t="s">
        <v>2048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2136</v>
      </c>
      <c r="L4" s="16" t="str">
        <f>CONCATENATE("Logical: ",B4)</f>
        <v>Logical: StageI4rc</v>
      </c>
    </row>
    <row r="5" spans="1:18" ht="19.899999999999999" customHeight="1" x14ac:dyDescent="0.75">
      <c r="A5" s="14" t="s">
        <v>16</v>
      </c>
      <c r="B5" s="31" t="s">
        <v>2137</v>
      </c>
      <c r="L5" s="16" t="str">
        <f>CONCATENATE("Id: ",B5)</f>
        <v>Id: Stage</v>
      </c>
    </row>
    <row r="6" spans="1:18" ht="19.899999999999999" customHeight="1" x14ac:dyDescent="0.75">
      <c r="A6" s="14" t="s">
        <v>10</v>
      </c>
      <c r="B6" s="32" t="s">
        <v>2137</v>
      </c>
      <c r="L6" s="17" t="str">
        <f>CONCATENATE("Title: ##34#",B6,"##34#")</f>
        <v>Title: ##34#Stage##34#</v>
      </c>
    </row>
    <row r="7" spans="1:18" ht="19.899999999999999" customHeight="1" x14ac:dyDescent="0.75">
      <c r="A7" s="26" t="s">
        <v>2</v>
      </c>
      <c r="B7" s="63" t="s">
        <v>2137</v>
      </c>
      <c r="C7" s="9" t="s">
        <v>3</v>
      </c>
      <c r="D7" s="1" t="s">
        <v>4</v>
      </c>
      <c r="E7" s="3" t="s">
        <v>5</v>
      </c>
      <c r="F7" s="3" t="s">
        <v>6</v>
      </c>
      <c r="G7" s="3" t="s">
        <v>7</v>
      </c>
      <c r="H7" s="64" t="s">
        <v>1380</v>
      </c>
      <c r="I7" s="118" t="s">
        <v>2045</v>
      </c>
      <c r="J7" s="118" t="s">
        <v>2046</v>
      </c>
      <c r="L7" s="17" t="str">
        <f>CONCATENATE("Description: "," ##334#",B7,"##334#",)</f>
        <v>Description:  ##334#Stage##334#</v>
      </c>
    </row>
    <row r="8" spans="1:18" ht="20.25" customHeight="1" x14ac:dyDescent="0.75">
      <c r="A8" s="124">
        <v>0</v>
      </c>
      <c r="B8" s="42" t="s">
        <v>1547</v>
      </c>
      <c r="C8" s="11" t="s">
        <v>1541</v>
      </c>
      <c r="D8" s="11" t="s">
        <v>1542</v>
      </c>
      <c r="E8" s="11">
        <v>1</v>
      </c>
      <c r="F8" s="11">
        <v>1</v>
      </c>
      <c r="G8" t="s">
        <v>1594</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1856</v>
      </c>
      <c r="C9" s="11" t="s">
        <v>2103</v>
      </c>
      <c r="D9" s="11" t="s">
        <v>2103</v>
      </c>
      <c r="E9" s="11">
        <v>1</v>
      </c>
      <c r="F9" s="11">
        <v>1</v>
      </c>
      <c r="G9" t="s">
        <v>1461</v>
      </c>
      <c r="H9" s="12" t="s">
        <v>2113</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2094</v>
      </c>
      <c r="C10" s="11" t="s">
        <v>288</v>
      </c>
      <c r="D10" s="11" t="s">
        <v>1384</v>
      </c>
      <c r="E10" s="11">
        <v>1</v>
      </c>
      <c r="F10" s="11">
        <v>1</v>
      </c>
      <c r="G10" t="s">
        <v>1461</v>
      </c>
      <c r="H10" s="12" t="s">
        <v>2114</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2095</v>
      </c>
      <c r="C11" s="11" t="s">
        <v>295</v>
      </c>
      <c r="D11" s="11" t="s">
        <v>1385</v>
      </c>
      <c r="E11" s="11">
        <v>1</v>
      </c>
      <c r="F11" s="11">
        <v>1</v>
      </c>
      <c r="G11" t="s">
        <v>1461</v>
      </c>
      <c r="H11" s="12" t="s">
        <v>2115</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2096</v>
      </c>
      <c r="C12" s="11" t="s">
        <v>302</v>
      </c>
      <c r="D12" s="11" t="s">
        <v>1386</v>
      </c>
      <c r="E12" s="11">
        <v>1</v>
      </c>
      <c r="F12" s="11">
        <v>1</v>
      </c>
      <c r="G12" t="s">
        <v>1461</v>
      </c>
      <c r="H12" s="12" t="s">
        <v>2116</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2097</v>
      </c>
      <c r="C13" s="11" t="s">
        <v>1543</v>
      </c>
      <c r="D13" s="11" t="s">
        <v>1544</v>
      </c>
      <c r="E13" s="11">
        <v>1</v>
      </c>
      <c r="F13" s="11">
        <v>1</v>
      </c>
      <c r="G13" t="s">
        <v>1461</v>
      </c>
      <c r="H13" s="12" t="s">
        <v>2117</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2098</v>
      </c>
      <c r="C14" s="11" t="s">
        <v>2104</v>
      </c>
      <c r="D14" s="11" t="s">
        <v>2105</v>
      </c>
      <c r="E14" s="11">
        <v>1</v>
      </c>
      <c r="F14" s="11">
        <v>1</v>
      </c>
      <c r="G14" t="s">
        <v>1461</v>
      </c>
      <c r="H14" s="4" t="s">
        <v>2120</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2099</v>
      </c>
      <c r="C15" s="11" t="s">
        <v>2106</v>
      </c>
      <c r="D15" s="11" t="s">
        <v>2107</v>
      </c>
      <c r="E15" s="11">
        <v>1</v>
      </c>
      <c r="F15" s="11">
        <v>1</v>
      </c>
      <c r="G15" t="s">
        <v>1461</v>
      </c>
      <c r="H15" s="12" t="s">
        <v>2121</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2100</v>
      </c>
      <c r="C16" s="11" t="s">
        <v>2108</v>
      </c>
      <c r="D16" s="11" t="s">
        <v>2109</v>
      </c>
      <c r="E16" s="11">
        <v>0</v>
      </c>
      <c r="F16" s="11">
        <v>1</v>
      </c>
      <c r="G16" t="s">
        <v>1461</v>
      </c>
      <c r="H16" s="12" t="s">
        <v>1453</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1413</v>
      </c>
      <c r="C17" s="11" t="s">
        <v>1388</v>
      </c>
      <c r="D17" s="11" t="s">
        <v>1389</v>
      </c>
      <c r="E17" s="11">
        <v>1</v>
      </c>
      <c r="F17" s="11">
        <v>1</v>
      </c>
      <c r="G17" t="s">
        <v>1461</v>
      </c>
      <c r="H17" s="12" t="s">
        <v>2118</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2101</v>
      </c>
      <c r="C18" s="11" t="s">
        <v>2110</v>
      </c>
      <c r="D18" s="11" t="s">
        <v>2111</v>
      </c>
      <c r="E18" s="11">
        <v>1</v>
      </c>
      <c r="F18" s="11">
        <v>1</v>
      </c>
      <c r="G18" t="s">
        <v>40</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2122</v>
      </c>
      <c r="C19" s="6" t="s">
        <v>2122</v>
      </c>
      <c r="D19" s="11" t="s">
        <v>1391</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2123</v>
      </c>
      <c r="C20" s="11" t="s">
        <v>1390</v>
      </c>
      <c r="D20" s="11" t="s">
        <v>2258</v>
      </c>
      <c r="E20" s="11">
        <v>0</v>
      </c>
      <c r="F20" s="11">
        <v>1</v>
      </c>
      <c r="G20" t="s">
        <v>40</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2124</v>
      </c>
      <c r="C21" s="11" t="s">
        <v>1392</v>
      </c>
      <c r="D21" s="11" t="s">
        <v>1393</v>
      </c>
      <c r="E21" s="11">
        <v>0</v>
      </c>
      <c r="F21" s="11">
        <v>1</v>
      </c>
      <c r="G21" t="s">
        <v>40</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2125</v>
      </c>
      <c r="C22" s="11" t="s">
        <v>1394</v>
      </c>
      <c r="D22" s="11" t="s">
        <v>1395</v>
      </c>
      <c r="E22" s="11">
        <v>0</v>
      </c>
      <c r="F22" s="11">
        <v>1</v>
      </c>
      <c r="G22" t="s">
        <v>40</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2126</v>
      </c>
      <c r="C23" s="11" t="s">
        <v>1396</v>
      </c>
      <c r="D23" s="11" t="s">
        <v>1397</v>
      </c>
      <c r="E23" s="11">
        <v>0</v>
      </c>
      <c r="F23" s="11">
        <v>1</v>
      </c>
      <c r="G23" t="s">
        <v>40</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2127</v>
      </c>
      <c r="C24" s="11" t="s">
        <v>1398</v>
      </c>
      <c r="D24" s="11" t="s">
        <v>1399</v>
      </c>
      <c r="E24" s="11">
        <v>0</v>
      </c>
      <c r="F24" s="11">
        <v>1</v>
      </c>
      <c r="G24" t="s">
        <v>40</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2128</v>
      </c>
      <c r="C25" s="11" t="s">
        <v>1400</v>
      </c>
      <c r="D25" s="11" t="s">
        <v>1401</v>
      </c>
      <c r="E25" s="11">
        <v>0</v>
      </c>
      <c r="F25" s="11">
        <v>1</v>
      </c>
      <c r="G25" t="s">
        <v>40</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2129</v>
      </c>
      <c r="C26" s="11" t="s">
        <v>1402</v>
      </c>
      <c r="D26" s="11" t="s">
        <v>1403</v>
      </c>
      <c r="E26" s="11">
        <v>0</v>
      </c>
      <c r="F26" s="11">
        <v>1</v>
      </c>
      <c r="G26" t="s">
        <v>40</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2130</v>
      </c>
      <c r="C27" s="11" t="s">
        <v>1404</v>
      </c>
      <c r="D27" s="11" t="s">
        <v>1405</v>
      </c>
      <c r="E27" s="11">
        <v>0</v>
      </c>
      <c r="F27" s="11">
        <v>1</v>
      </c>
      <c r="G27" t="s">
        <v>40</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2131</v>
      </c>
      <c r="C28" s="11" t="s">
        <v>1406</v>
      </c>
      <c r="D28" s="11" t="s">
        <v>1407</v>
      </c>
      <c r="E28" s="11">
        <v>0</v>
      </c>
      <c r="F28" s="11">
        <v>1</v>
      </c>
      <c r="G28" t="s">
        <v>40</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2132</v>
      </c>
      <c r="C29" s="11" t="s">
        <v>1408</v>
      </c>
      <c r="D29" s="11" t="s">
        <v>1409</v>
      </c>
      <c r="E29" s="11">
        <v>0</v>
      </c>
      <c r="F29" s="11">
        <v>1</v>
      </c>
      <c r="G29" t="s">
        <v>40</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2102</v>
      </c>
      <c r="C30" s="11" t="s">
        <v>2112</v>
      </c>
      <c r="D30" s="11" t="s">
        <v>1387</v>
      </c>
      <c r="E30" s="11">
        <v>1</v>
      </c>
      <c r="F30" s="11">
        <v>1</v>
      </c>
      <c r="G30" t="s">
        <v>1461</v>
      </c>
      <c r="H30" s="12" t="s">
        <v>2119</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2267</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1383</v>
      </c>
    </row>
    <row r="36" spans="3:3" x14ac:dyDescent="0.75">
      <c r="C36" s="24" t="s">
        <v>1454</v>
      </c>
    </row>
    <row r="37" spans="3:3" x14ac:dyDescent="0.75">
      <c r="C37" s="24" t="s">
        <v>1383</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2263</v>
      </c>
      <c r="D3" s="47" t="s">
        <v>1466</v>
      </c>
      <c r="E3" s="71" t="str">
        <f>$C$1&amp;B14</f>
        <v>http://hl7.eu/fhir/ig/idea4rc/StructureDefinition/Stage</v>
      </c>
    </row>
    <row r="4" spans="1:19" x14ac:dyDescent="0.75">
      <c r="B4" s="47" t="s">
        <v>16</v>
      </c>
      <c r="C4" s="28" t="s">
        <v>2264</v>
      </c>
      <c r="D4" s="47" t="s">
        <v>1467</v>
      </c>
      <c r="E4" s="150" t="str">
        <f>C1&amp;G4</f>
        <v>http://hl7.eu/fhir/ig/idea4rc/StructureDefinition/Bundle-eu-i4rc</v>
      </c>
      <c r="G4" s="151" t="s">
        <v>2374</v>
      </c>
    </row>
    <row r="5" spans="1:19" x14ac:dyDescent="0.75">
      <c r="B5" s="47" t="s">
        <v>10</v>
      </c>
      <c r="C5" s="7" t="s">
        <v>2265</v>
      </c>
      <c r="D5" s="47"/>
      <c r="E5" s="7"/>
    </row>
    <row r="6" spans="1:19" x14ac:dyDescent="0.75">
      <c r="B6" s="47" t="s">
        <v>18</v>
      </c>
      <c r="C6" s="41"/>
      <c r="D6" s="47" t="s">
        <v>1468</v>
      </c>
      <c r="E6" s="157" t="str">
        <f>E3</f>
        <v>http://hl7.eu/fhir/ig/idea4rc/StructureDefinition/Stage</v>
      </c>
      <c r="F6" s="158"/>
      <c r="G6" s="158"/>
    </row>
    <row r="7" spans="1:19" x14ac:dyDescent="0.75">
      <c r="B7" s="47" t="s">
        <v>15</v>
      </c>
      <c r="C7" s="72"/>
      <c r="D7" s="47" t="s">
        <v>1469</v>
      </c>
      <c r="E7" s="157" t="s">
        <v>1610</v>
      </c>
      <c r="F7" s="158"/>
      <c r="G7" s="158"/>
    </row>
    <row r="8" spans="1:19" ht="44.25" x14ac:dyDescent="0.75">
      <c r="B8" s="47" t="s">
        <v>1470</v>
      </c>
      <c r="C8" s="73" t="s">
        <v>2265</v>
      </c>
      <c r="D8" s="47"/>
      <c r="E8" s="7"/>
      <c r="I8" s="12" t="s">
        <v>1285</v>
      </c>
      <c r="J8" s="12" t="s">
        <v>1286</v>
      </c>
      <c r="K8" s="12" t="s">
        <v>1287</v>
      </c>
      <c r="L8" s="12" t="s">
        <v>1288</v>
      </c>
      <c r="M8" s="11" t="s">
        <v>1289</v>
      </c>
      <c r="P8" s="34" t="s">
        <v>1324</v>
      </c>
      <c r="Q8" s="34">
        <v>6</v>
      </c>
    </row>
    <row r="9" spans="1:19" x14ac:dyDescent="0.75">
      <c r="B9" s="47" t="s">
        <v>1471</v>
      </c>
      <c r="C9" s="12" t="s">
        <v>2266</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1526</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2256</v>
      </c>
      <c r="E15" s="12"/>
      <c r="F15" s="49" t="s">
        <v>1290</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1325</v>
      </c>
      <c r="E16" s="12"/>
      <c r="F16" s="49" t="s">
        <v>1312</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2253</v>
      </c>
      <c r="E17" s="12"/>
      <c r="F17" s="49" t="s">
        <v>1312</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2254</v>
      </c>
      <c r="E18" s="12"/>
      <c r="F18" s="49" t="s">
        <v>1312</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2255</v>
      </c>
      <c r="E19" s="12"/>
      <c r="F19" s="49" t="s">
        <v>1312</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2375</v>
      </c>
      <c r="E20" s="12"/>
      <c r="F20" s="49" t="s">
        <v>1290</v>
      </c>
      <c r="G20" s="76" t="s">
        <v>2376</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1616</v>
      </c>
      <c r="E21" s="11"/>
      <c r="F21" s="49" t="s">
        <v>1290</v>
      </c>
      <c r="G21" s="76" t="s">
        <v>2261</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1615</v>
      </c>
      <c r="E22" s="12"/>
      <c r="F22" s="49" t="s">
        <v>1312</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7" t="str">
        <f>'Stage-ConceptMap-1 (2)'!E3</f>
        <v>http://hl7.eu/fhir/ig/idea4rc/StructureDefinition/Stage</v>
      </c>
      <c r="F3" s="158"/>
      <c r="G3" s="158"/>
    </row>
    <row r="4" spans="1:19" ht="15.5" thickBot="1" x14ac:dyDescent="0.9">
      <c r="B4" s="47" t="s">
        <v>16</v>
      </c>
      <c r="C4" s="28" t="str">
        <f>'Stage-ConceptMap-1 (2)'!C4</f>
        <v>stage2FHIR</v>
      </c>
      <c r="D4" s="47" t="s">
        <v>1467</v>
      </c>
      <c r="E4" s="157" t="str">
        <f>'Stage-ConceptMap-1 (2)'!E4</f>
        <v>http://hl7.eu/fhir/ig/idea4rc/StructureDefinition/Bundle-eu-i4rc</v>
      </c>
      <c r="F4" s="158"/>
      <c r="G4" s="158"/>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7" t="str">
        <f>E3</f>
        <v>http://hl7.eu/fhir/ig/idea4rc/StructureDefinition/Stage</v>
      </c>
      <c r="F6" s="158"/>
      <c r="G6" s="158"/>
    </row>
    <row r="7" spans="1:19" ht="15.5" thickBot="1" x14ac:dyDescent="0.9">
      <c r="B7" s="47" t="s">
        <v>15</v>
      </c>
      <c r="C7" s="28">
        <f>'Stage-ConceptMap-1 (2)'!C7</f>
        <v>0</v>
      </c>
      <c r="D7" s="47" t="s">
        <v>1469</v>
      </c>
      <c r="E7" s="157" t="s">
        <v>1621</v>
      </c>
      <c r="F7" s="158"/>
      <c r="G7" s="158"/>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1526</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1615</v>
      </c>
      <c r="E16" s="62"/>
      <c r="F16" s="94" t="s">
        <v>1312</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1307</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7" t="str">
        <f>'Stage-ConceptMap-1 (2)'!E3</f>
        <v>http://hl7.eu/fhir/ig/idea4rc/StructureDefinition/Stage</v>
      </c>
      <c r="F3" s="158"/>
      <c r="G3" s="158"/>
    </row>
    <row r="4" spans="1:19" ht="15.5" thickBot="1" x14ac:dyDescent="0.9">
      <c r="B4" s="47" t="s">
        <v>16</v>
      </c>
      <c r="C4" s="28" t="str">
        <f>'Stage-ConceptMap-1 (2)'!C4</f>
        <v>stage2FHIR</v>
      </c>
      <c r="D4" s="47" t="s">
        <v>1467</v>
      </c>
      <c r="E4" s="157" t="str">
        <f>'Stage-ConceptMap-1 (2)'!E4</f>
        <v>http://hl7.eu/fhir/ig/idea4rc/StructureDefinition/Bundle-eu-i4rc</v>
      </c>
      <c r="F4" s="158"/>
      <c r="G4" s="158"/>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7" t="str">
        <f>E3</f>
        <v>http://hl7.eu/fhir/ig/idea4rc/StructureDefinition/Stage</v>
      </c>
      <c r="F6" s="158"/>
      <c r="G6" s="158"/>
    </row>
    <row r="7" spans="1:19" ht="15.5" thickBot="1" x14ac:dyDescent="0.9">
      <c r="B7" s="47" t="s">
        <v>15</v>
      </c>
      <c r="C7" s="28">
        <f>'Stage-ConceptMap-1 (2)'!C7</f>
        <v>0</v>
      </c>
      <c r="D7" s="47" t="s">
        <v>1469</v>
      </c>
      <c r="E7" s="157" t="s">
        <v>1622</v>
      </c>
      <c r="F7" s="158"/>
      <c r="G7" s="158"/>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1526</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1615</v>
      </c>
      <c r="E17" s="62"/>
      <c r="F17" s="94" t="s">
        <v>1312</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157" t="str">
        <f>'Stage-ConceptMap-1 (2)'!E3</f>
        <v>http://hl7.eu/fhir/ig/idea4rc/StructureDefinition/Stage</v>
      </c>
      <c r="F3" s="158"/>
      <c r="G3" s="158"/>
    </row>
    <row r="4" spans="1:19" x14ac:dyDescent="0.75">
      <c r="B4" s="47" t="s">
        <v>16</v>
      </c>
      <c r="C4" s="28" t="s">
        <v>1605</v>
      </c>
      <c r="D4" s="47" t="s">
        <v>1467</v>
      </c>
      <c r="E4" s="157" t="str">
        <f>'Stage-ConceptMap-1 (2)'!E4</f>
        <v>http://hl7.eu/fhir/ig/idea4rc/StructureDefinition/Bundle-eu-i4rc</v>
      </c>
      <c r="F4" s="158"/>
      <c r="G4" s="158"/>
    </row>
    <row r="5" spans="1:19" x14ac:dyDescent="0.75">
      <c r="B5" s="47" t="s">
        <v>10</v>
      </c>
      <c r="C5" s="7" t="s">
        <v>1606</v>
      </c>
      <c r="D5" s="47"/>
      <c r="E5" s="7"/>
    </row>
    <row r="6" spans="1:19" x14ac:dyDescent="0.75">
      <c r="B6" s="47" t="s">
        <v>18</v>
      </c>
      <c r="C6" s="41"/>
      <c r="D6" s="47" t="s">
        <v>1468</v>
      </c>
      <c r="E6" s="157" t="str">
        <f>E3</f>
        <v>http://hl7.eu/fhir/ig/idea4rc/StructureDefinition/Stage</v>
      </c>
      <c r="F6" s="158"/>
      <c r="G6" s="158"/>
    </row>
    <row r="7" spans="1:19" x14ac:dyDescent="0.75">
      <c r="B7" s="47" t="s">
        <v>15</v>
      </c>
      <c r="C7" s="72"/>
      <c r="D7" s="47" t="s">
        <v>1469</v>
      </c>
      <c r="E7" s="157" t="s">
        <v>1623</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1526</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1307</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1615</v>
      </c>
      <c r="E18" s="62"/>
      <c r="F18" s="94" t="s">
        <v>1312</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1603</v>
      </c>
      <c r="D3" s="47" t="s">
        <v>1466</v>
      </c>
      <c r="E3" s="157" t="str">
        <f>'Stage-ConceptMap-1 (2)'!E3</f>
        <v>http://hl7.eu/fhir/ig/idea4rc/StructureDefinition/Stage</v>
      </c>
      <c r="F3" s="158"/>
      <c r="G3" s="158"/>
    </row>
    <row r="4" spans="1:19" x14ac:dyDescent="0.75">
      <c r="B4" s="47" t="s">
        <v>16</v>
      </c>
      <c r="C4" s="28" t="s">
        <v>1605</v>
      </c>
      <c r="D4" s="47" t="s">
        <v>1467</v>
      </c>
      <c r="E4" s="157" t="str">
        <f>'Stage-ConceptMap-1 (2)'!E4</f>
        <v>http://hl7.eu/fhir/ig/idea4rc/StructureDefinition/Bundle-eu-i4rc</v>
      </c>
      <c r="F4" s="158"/>
      <c r="G4" s="158"/>
    </row>
    <row r="5" spans="1:19" x14ac:dyDescent="0.75">
      <c r="B5" s="47" t="s">
        <v>10</v>
      </c>
      <c r="C5" s="7" t="s">
        <v>1606</v>
      </c>
      <c r="D5" s="47"/>
      <c r="E5" s="7"/>
    </row>
    <row r="6" spans="1:19" x14ac:dyDescent="0.75">
      <c r="B6" s="47" t="s">
        <v>18</v>
      </c>
      <c r="C6" s="41"/>
      <c r="D6" s="47" t="s">
        <v>1468</v>
      </c>
      <c r="E6" s="158" t="str">
        <f>E3</f>
        <v>http://hl7.eu/fhir/ig/idea4rc/StructureDefinition/Stage</v>
      </c>
      <c r="F6" s="158"/>
      <c r="G6" s="158"/>
    </row>
    <row r="7" spans="1:19" x14ac:dyDescent="0.75">
      <c r="B7" s="47" t="s">
        <v>15</v>
      </c>
      <c r="C7" s="72"/>
      <c r="D7" s="47" t="s">
        <v>1469</v>
      </c>
      <c r="E7" s="158" t="s">
        <v>2269</v>
      </c>
      <c r="F7" s="158"/>
      <c r="G7" s="158"/>
    </row>
    <row r="8" spans="1:19" ht="44.25" x14ac:dyDescent="0.75">
      <c r="B8" s="47" t="s">
        <v>1470</v>
      </c>
      <c r="C8" s="73" t="s">
        <v>1606</v>
      </c>
      <c r="D8" s="47"/>
      <c r="E8" s="7"/>
      <c r="I8" s="12" t="s">
        <v>1285</v>
      </c>
      <c r="J8" s="12" t="s">
        <v>1286</v>
      </c>
      <c r="K8" s="12" t="s">
        <v>1287</v>
      </c>
      <c r="L8" s="12" t="s">
        <v>1288</v>
      </c>
      <c r="M8" s="11" t="s">
        <v>1289</v>
      </c>
      <c r="P8" s="34" t="s">
        <v>1324</v>
      </c>
      <c r="Q8" s="34">
        <v>6</v>
      </c>
    </row>
    <row r="9" spans="1:19" x14ac:dyDescent="0.75">
      <c r="B9" s="47" t="s">
        <v>1471</v>
      </c>
      <c r="C9" s="12" t="s">
        <v>1607</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1526</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1615</v>
      </c>
      <c r="E15" s="62"/>
      <c r="F15" s="94" t="s">
        <v>1312</v>
      </c>
      <c r="G15" s="76" t="s">
        <v>2260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'Stage-ConceptMap-1 (2)'!C3</f>
        <v>Stage2FHIR</v>
      </c>
      <c r="D3" s="47" t="s">
        <v>1466</v>
      </c>
      <c r="E3" s="157" t="str">
        <f>'Stage-ConceptMap-1 (2)'!E3</f>
        <v>http://hl7.eu/fhir/ig/idea4rc/StructureDefinition/Stage</v>
      </c>
      <c r="F3" s="158"/>
      <c r="G3" s="158"/>
    </row>
    <row r="4" spans="1:19" x14ac:dyDescent="0.75">
      <c r="B4" s="47" t="s">
        <v>16</v>
      </c>
      <c r="C4" s="73" t="str">
        <f>'Stage-ConceptMap-1 (2)'!C4</f>
        <v>stage2FHIR</v>
      </c>
      <c r="D4" s="47" t="s">
        <v>1467</v>
      </c>
      <c r="E4" s="157" t="str">
        <f>'Stage-ConceptMap-1 (2)'!E4</f>
        <v>http://hl7.eu/fhir/ig/idea4rc/StructureDefinition/Bundle-eu-i4rc</v>
      </c>
      <c r="F4" s="158"/>
      <c r="G4" s="158"/>
    </row>
    <row r="5" spans="1:19" x14ac:dyDescent="0.75">
      <c r="B5" s="47" t="s">
        <v>10</v>
      </c>
      <c r="C5" s="73" t="str">
        <f>'Stage-ConceptMap-1 (2)'!C5</f>
        <v>Stage Model to this guide Map</v>
      </c>
      <c r="D5" s="47"/>
      <c r="E5" s="7"/>
    </row>
    <row r="6" spans="1:19" x14ac:dyDescent="0.75">
      <c r="B6" s="47" t="s">
        <v>18</v>
      </c>
      <c r="C6" s="73">
        <f>'Stage-ConceptMap-1 (2)'!C6</f>
        <v>0</v>
      </c>
      <c r="D6" s="47" t="s">
        <v>1468</v>
      </c>
      <c r="E6" s="157" t="str">
        <f>E3</f>
        <v>http://hl7.eu/fhir/ig/idea4rc/StructureDefinition/Stage</v>
      </c>
      <c r="F6" s="158"/>
      <c r="G6" s="158"/>
    </row>
    <row r="7" spans="1:19" x14ac:dyDescent="0.75">
      <c r="B7" s="47" t="s">
        <v>15</v>
      </c>
      <c r="C7" s="73">
        <f>'Stage-ConceptMap-1 (2)'!C7</f>
        <v>0</v>
      </c>
      <c r="D7" s="47" t="s">
        <v>1469</v>
      </c>
      <c r="E7" s="157" t="s">
        <v>2257</v>
      </c>
      <c r="F7" s="158"/>
      <c r="G7" s="158"/>
    </row>
    <row r="8" spans="1:19" ht="44.25" x14ac:dyDescent="0.75">
      <c r="B8" s="47" t="s">
        <v>1470</v>
      </c>
      <c r="C8" s="73"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1488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2268</v>
      </c>
      <c r="E15" s="12"/>
      <c r="F15" s="49" t="s">
        <v>1312</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2309</v>
      </c>
      <c r="E16" s="12"/>
      <c r="F16" s="49" t="s">
        <v>1290</v>
      </c>
      <c r="G16" s="76" t="s">
        <v>2311</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2309</v>
      </c>
      <c r="E17" s="12"/>
      <c r="F17" s="49" t="s">
        <v>1290</v>
      </c>
      <c r="G17" s="76" t="s">
        <v>2310</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1290</v>
      </c>
      <c r="G18" s="76" t="s">
        <v>2312</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1290</v>
      </c>
      <c r="G19" s="76" t="s">
        <v>2313</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1598</v>
      </c>
      <c r="E20" s="12"/>
      <c r="F20" s="49" t="s">
        <v>1312</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1598</v>
      </c>
      <c r="E21" s="12"/>
      <c r="F21" s="49" t="s">
        <v>1312</v>
      </c>
      <c r="G21" s="77" t="s">
        <v>2477</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1598</v>
      </c>
      <c r="E22" s="12"/>
      <c r="F22" s="49" t="s">
        <v>1312</v>
      </c>
      <c r="G22" s="77" t="s">
        <v>2314</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1598</v>
      </c>
      <c r="E23" s="12"/>
      <c r="F23" s="49" t="s">
        <v>1312</v>
      </c>
      <c r="G23" s="77" t="s">
        <v>2479</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1598</v>
      </c>
      <c r="E24" s="12"/>
      <c r="F24" s="49" t="s">
        <v>1312</v>
      </c>
      <c r="G24" s="77" t="s">
        <v>2481</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1598</v>
      </c>
      <c r="E25" s="12"/>
      <c r="F25" s="49" t="s">
        <v>1312</v>
      </c>
      <c r="G25" s="77" t="s">
        <v>2483</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1598</v>
      </c>
      <c r="E26" s="12"/>
      <c r="F26" s="49" t="s">
        <v>1312</v>
      </c>
      <c r="G26" s="77" t="s">
        <v>2485</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1598</v>
      </c>
      <c r="E27" s="12"/>
      <c r="F27" s="49" t="s">
        <v>1312</v>
      </c>
      <c r="G27" s="77" t="s">
        <v>2487</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1598</v>
      </c>
      <c r="E28" s="12"/>
      <c r="F28" s="49" t="s">
        <v>1312</v>
      </c>
      <c r="G28" s="77" t="s">
        <v>2489</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1598</v>
      </c>
      <c r="E29" s="12"/>
      <c r="F29" s="49" t="s">
        <v>1312</v>
      </c>
      <c r="G29" s="76" t="s">
        <v>2315</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1598</v>
      </c>
      <c r="E30" s="12"/>
      <c r="F30" s="49" t="s">
        <v>1312</v>
      </c>
      <c r="G30" s="77" t="s">
        <v>2491</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2262</v>
      </c>
    </row>
    <row r="3" spans="2:7" x14ac:dyDescent="0.75">
      <c r="B3" s="24" t="s">
        <v>20</v>
      </c>
    </row>
    <row r="4" spans="2:7" x14ac:dyDescent="0.75">
      <c r="B4" s="50" t="str">
        <f>"Instance: "&amp;'Stage-ConceptMap-1 (2)'!C4</f>
        <v>Instance: stage2FHIR</v>
      </c>
    </row>
    <row r="5" spans="2:7" x14ac:dyDescent="0.75">
      <c r="B5" s="50" t="s">
        <v>1330</v>
      </c>
    </row>
    <row r="6" spans="2:7" x14ac:dyDescent="0.75">
      <c r="B6" s="50" t="s">
        <v>1321</v>
      </c>
    </row>
    <row r="7" spans="2:7" x14ac:dyDescent="0.75">
      <c r="B7" s="50" t="s">
        <v>1473</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1322</v>
      </c>
    </row>
    <row r="11" spans="2:7" x14ac:dyDescent="0.75">
      <c r="B11" s="50" t="s">
        <v>1323</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2024-07-26T19:12:34Z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