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00BF1E7C-B637-4203-9E01-14F9C96F6D09}" xr6:coauthVersionLast="47" xr6:coauthVersionMax="47" xr10:uidLastSave="{8279A9A8-0741-450F-AA56-A97DE413B90E}"/>
  <bookViews>
    <workbookView xWindow="1900" yWindow="1900" windowWidth="14400" windowHeight="7360" xr2:uid="{68513EDA-F186-4E35-A5B6-BDEE282F59D9}"/>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E622" i="14"/>
  <c r="D622" i="14"/>
  <c r="D621" i="14"/>
  <c r="E621" i="14" s="1"/>
  <c r="E620" i="14"/>
  <c r="D620" i="14"/>
  <c r="D619" i="14"/>
  <c r="E619" i="14" s="1"/>
  <c r="D618" i="14"/>
  <c r="E618" i="14" s="1"/>
  <c r="D617" i="14"/>
  <c r="E617" i="14" s="1"/>
  <c r="D616" i="14"/>
  <c r="E616" i="14" s="1"/>
  <c r="D615" i="14"/>
  <c r="E615" i="14" s="1"/>
  <c r="E614" i="14"/>
  <c r="D614" i="14"/>
  <c r="D613" i="14"/>
  <c r="E613" i="14" s="1"/>
  <c r="E612" i="14"/>
  <c r="D612" i="14"/>
  <c r="D611" i="14"/>
  <c r="E611" i="14" s="1"/>
  <c r="D610" i="14"/>
  <c r="E610" i="14" s="1"/>
  <c r="D609" i="14"/>
  <c r="E609" i="14" s="1"/>
  <c r="D608" i="14"/>
  <c r="E608" i="14" s="1"/>
  <c r="D607" i="14"/>
  <c r="E607" i="14" s="1"/>
  <c r="E606" i="14"/>
  <c r="D606" i="14"/>
  <c r="D605" i="14"/>
  <c r="E605" i="14" s="1"/>
  <c r="E604" i="14"/>
  <c r="D604" i="14"/>
  <c r="D603" i="14"/>
  <c r="E603" i="14" s="1"/>
  <c r="D602" i="14"/>
  <c r="E602" i="14" s="1"/>
  <c r="D601" i="14"/>
  <c r="E601" i="14" s="1"/>
  <c r="D600" i="14"/>
  <c r="E600" i="14" s="1"/>
  <c r="D599" i="14"/>
  <c r="E599" i="14" s="1"/>
  <c r="E598" i="14"/>
  <c r="D598" i="14"/>
  <c r="D597" i="14"/>
  <c r="E597" i="14" s="1"/>
  <c r="E596" i="14"/>
  <c r="D596" i="14"/>
  <c r="D595" i="14"/>
  <c r="E595" i="14" s="1"/>
  <c r="D594" i="14"/>
  <c r="E594" i="14" s="1"/>
  <c r="D593" i="14"/>
  <c r="E593" i="14" s="1"/>
  <c r="D592" i="14"/>
  <c r="E592" i="14" s="1"/>
  <c r="D591" i="14"/>
  <c r="E591" i="14" s="1"/>
  <c r="E590" i="14"/>
  <c r="D590" i="14"/>
  <c r="D589" i="14"/>
  <c r="E589" i="14" s="1"/>
  <c r="E588" i="14"/>
  <c r="D588" i="14"/>
  <c r="D587" i="14"/>
  <c r="E587" i="14" s="1"/>
  <c r="D586" i="14"/>
  <c r="E586" i="14" s="1"/>
  <c r="D585" i="14"/>
  <c r="E585" i="14" s="1"/>
  <c r="D584" i="14"/>
  <c r="E584" i="14" s="1"/>
  <c r="D583" i="14"/>
  <c r="E583" i="14" s="1"/>
  <c r="E582" i="14"/>
  <c r="D582" i="14"/>
  <c r="D581" i="14"/>
  <c r="E581" i="14" s="1"/>
  <c r="E580" i="14"/>
  <c r="D580" i="14"/>
  <c r="D579" i="14"/>
  <c r="E579" i="14" s="1"/>
  <c r="D578" i="14"/>
  <c r="E578" i="14" s="1"/>
  <c r="D577" i="14"/>
  <c r="E577" i="14" s="1"/>
  <c r="D576" i="14"/>
  <c r="E576" i="14" s="1"/>
  <c r="D575" i="14"/>
  <c r="E575" i="14" s="1"/>
  <c r="E574" i="14"/>
  <c r="D574" i="14"/>
  <c r="D573" i="14"/>
  <c r="E573" i="14" s="1"/>
  <c r="E572" i="14"/>
  <c r="D572" i="14"/>
  <c r="D571" i="14"/>
  <c r="E571" i="14" s="1"/>
  <c r="D570" i="14"/>
  <c r="E570" i="14" s="1"/>
  <c r="D569" i="14"/>
  <c r="E569" i="14" s="1"/>
  <c r="D568" i="14"/>
  <c r="E568" i="14" s="1"/>
  <c r="D567" i="14"/>
  <c r="E567" i="14" s="1"/>
  <c r="E566" i="14"/>
  <c r="D566" i="14"/>
  <c r="D565" i="14"/>
  <c r="E565" i="14" s="1"/>
  <c r="E564" i="14"/>
  <c r="D564" i="14"/>
  <c r="D563" i="14"/>
  <c r="E563" i="14" s="1"/>
  <c r="D562" i="14"/>
  <c r="E562" i="14" s="1"/>
  <c r="D561" i="14"/>
  <c r="E561" i="14" s="1"/>
  <c r="D560" i="14"/>
  <c r="E560" i="14" s="1"/>
  <c r="D559" i="14"/>
  <c r="E559" i="14" s="1"/>
  <c r="E558" i="14"/>
  <c r="D558" i="14"/>
  <c r="D557" i="14"/>
  <c r="E557" i="14" s="1"/>
  <c r="E556" i="14"/>
  <c r="D556" i="14"/>
  <c r="D555" i="14"/>
  <c r="E555" i="14" s="1"/>
  <c r="D554" i="14"/>
  <c r="E554" i="14" s="1"/>
  <c r="D553" i="14"/>
  <c r="E553" i="14" s="1"/>
  <c r="D552" i="14"/>
  <c r="E552" i="14" s="1"/>
  <c r="D551" i="14"/>
  <c r="E551" i="14" s="1"/>
  <c r="E550" i="14"/>
  <c r="D550" i="14"/>
  <c r="D549" i="14"/>
  <c r="E549" i="14" s="1"/>
  <c r="E548" i="14"/>
  <c r="D548" i="14"/>
  <c r="D547" i="14"/>
  <c r="E547" i="14" s="1"/>
  <c r="D546" i="14"/>
  <c r="E546" i="14" s="1"/>
  <c r="D545" i="14"/>
  <c r="E545" i="14" s="1"/>
  <c r="D544" i="14"/>
  <c r="E544" i="14" s="1"/>
  <c r="D543" i="14"/>
  <c r="E543" i="14" s="1"/>
  <c r="E542" i="14"/>
  <c r="D542" i="14"/>
  <c r="D541" i="14"/>
  <c r="E541" i="14" s="1"/>
  <c r="E540" i="14"/>
  <c r="D540" i="14"/>
  <c r="D539" i="14"/>
  <c r="E539" i="14" s="1"/>
  <c r="D538" i="14"/>
  <c r="E538" i="14" s="1"/>
  <c r="D537" i="14"/>
  <c r="E537" i="14" s="1"/>
  <c r="D536" i="14"/>
  <c r="E536" i="14" s="1"/>
  <c r="D535" i="14"/>
  <c r="E535" i="14" s="1"/>
  <c r="E534" i="14"/>
  <c r="D534" i="14"/>
  <c r="D533" i="14"/>
  <c r="E533" i="14" s="1"/>
  <c r="E532" i="14"/>
  <c r="D532" i="14"/>
  <c r="D531" i="14"/>
  <c r="E531" i="14" s="1"/>
  <c r="D530" i="14"/>
  <c r="E530" i="14" s="1"/>
  <c r="D529" i="14"/>
  <c r="E529" i="14" s="1"/>
  <c r="D528" i="14"/>
  <c r="E528" i="14" s="1"/>
  <c r="D527" i="14"/>
  <c r="E527" i="14" s="1"/>
  <c r="E526" i="14"/>
  <c r="D526" i="14"/>
  <c r="D525" i="14"/>
  <c r="E525" i="14" s="1"/>
  <c r="E524" i="14"/>
  <c r="D524" i="14"/>
  <c r="D523" i="14"/>
  <c r="E523" i="14" s="1"/>
  <c r="D522" i="14"/>
  <c r="E522" i="14" s="1"/>
  <c r="D521" i="14"/>
  <c r="E521" i="14" s="1"/>
  <c r="D520" i="14"/>
  <c r="E520" i="14" s="1"/>
  <c r="D519" i="14"/>
  <c r="E519" i="14" s="1"/>
  <c r="E518" i="14"/>
  <c r="D518" i="14"/>
  <c r="D517" i="14"/>
  <c r="E517" i="14" s="1"/>
  <c r="E516" i="14"/>
  <c r="D516" i="14"/>
  <c r="D515" i="14"/>
  <c r="E515" i="14" s="1"/>
  <c r="D514" i="14"/>
  <c r="E514" i="14" s="1"/>
  <c r="D513" i="14"/>
  <c r="E513" i="14" s="1"/>
  <c r="D512" i="14"/>
  <c r="E512" i="14" s="1"/>
  <c r="D511" i="14"/>
  <c r="E511" i="14" s="1"/>
  <c r="E510" i="14"/>
  <c r="D510" i="14"/>
  <c r="D509" i="14"/>
  <c r="E509" i="14" s="1"/>
  <c r="E508" i="14"/>
  <c r="D508" i="14"/>
  <c r="D507" i="14"/>
  <c r="E507" i="14" s="1"/>
  <c r="D506" i="14"/>
  <c r="E506" i="14" s="1"/>
  <c r="D505" i="14"/>
  <c r="E505" i="14" s="1"/>
  <c r="D504" i="14"/>
  <c r="E504" i="14" s="1"/>
  <c r="D503" i="14"/>
  <c r="E503" i="14" s="1"/>
  <c r="E502" i="14"/>
  <c r="D502" i="14"/>
  <c r="D501" i="14"/>
  <c r="E501" i="14" s="1"/>
  <c r="E500" i="14"/>
  <c r="D500" i="14"/>
  <c r="D499" i="14"/>
  <c r="E499" i="14" s="1"/>
  <c r="D498" i="14"/>
  <c r="E498" i="14" s="1"/>
  <c r="D497" i="14"/>
  <c r="E497" i="14" s="1"/>
  <c r="D496" i="14"/>
  <c r="E496" i="14" s="1"/>
  <c r="D495" i="14"/>
  <c r="E495" i="14" s="1"/>
  <c r="E494" i="14"/>
  <c r="D494" i="14"/>
  <c r="D493" i="14"/>
  <c r="E493" i="14" s="1"/>
  <c r="E492" i="14"/>
  <c r="D492" i="14"/>
  <c r="D491" i="14"/>
  <c r="E491" i="14" s="1"/>
  <c r="D490" i="14"/>
  <c r="E490" i="14" s="1"/>
  <c r="D489" i="14"/>
  <c r="E489" i="14" s="1"/>
  <c r="D488" i="14"/>
  <c r="E488" i="14" s="1"/>
  <c r="D487" i="14"/>
  <c r="E487" i="14" s="1"/>
  <c r="E486" i="14"/>
  <c r="D486" i="14"/>
  <c r="D485" i="14"/>
  <c r="E485" i="14" s="1"/>
  <c r="E484" i="14"/>
  <c r="D484" i="14"/>
  <c r="D483" i="14"/>
  <c r="E483" i="14" s="1"/>
  <c r="D482" i="14"/>
  <c r="E482" i="14" s="1"/>
  <c r="D481" i="14"/>
  <c r="E481" i="14" s="1"/>
  <c r="D480" i="14"/>
  <c r="E480" i="14" s="1"/>
  <c r="D479" i="14"/>
  <c r="E479" i="14" s="1"/>
  <c r="E478" i="14"/>
  <c r="D478" i="14"/>
  <c r="D477" i="14"/>
  <c r="E477" i="14" s="1"/>
  <c r="E476" i="14"/>
  <c r="D476" i="14"/>
  <c r="D475" i="14"/>
  <c r="E475" i="14" s="1"/>
  <c r="D474" i="14"/>
  <c r="E474" i="14" s="1"/>
  <c r="D473" i="14"/>
  <c r="E473" i="14" s="1"/>
  <c r="D472" i="14"/>
  <c r="E472" i="14" s="1"/>
  <c r="D471" i="14"/>
  <c r="E471" i="14" s="1"/>
  <c r="E470" i="14"/>
  <c r="D470" i="14"/>
  <c r="D469" i="14"/>
  <c r="E469" i="14" s="1"/>
  <c r="E468" i="14"/>
  <c r="D468" i="14"/>
  <c r="D467" i="14"/>
  <c r="E467" i="14" s="1"/>
  <c r="D466" i="14"/>
  <c r="E466" i="14" s="1"/>
  <c r="D465" i="14"/>
  <c r="E465" i="14" s="1"/>
  <c r="D464" i="14"/>
  <c r="E464" i="14" s="1"/>
  <c r="D463" i="14"/>
  <c r="E463" i="14" s="1"/>
  <c r="E462" i="14"/>
  <c r="D462" i="14"/>
  <c r="D461" i="14"/>
  <c r="E461" i="14" s="1"/>
  <c r="D460" i="14"/>
  <c r="E460" i="14" s="1"/>
  <c r="D459" i="14"/>
  <c r="E459" i="14" s="1"/>
  <c r="D458" i="14"/>
  <c r="E458" i="14" s="1"/>
  <c r="E457" i="14"/>
  <c r="D457" i="14"/>
  <c r="D456" i="14"/>
  <c r="E456" i="14" s="1"/>
  <c r="E455" i="14"/>
  <c r="D455" i="14"/>
  <c r="D454" i="14"/>
  <c r="E454" i="14" s="1"/>
  <c r="D453" i="14"/>
  <c r="E453" i="14" s="1"/>
  <c r="D452" i="14"/>
  <c r="E452" i="14" s="1"/>
  <c r="E451" i="14"/>
  <c r="D451" i="14"/>
  <c r="D450" i="14"/>
  <c r="E450" i="14" s="1"/>
  <c r="D449" i="14"/>
  <c r="E449" i="14" s="1"/>
  <c r="D448" i="14"/>
  <c r="E448" i="14" s="1"/>
  <c r="E447" i="14"/>
  <c r="D447" i="14"/>
  <c r="D446" i="14"/>
  <c r="E446" i="14" s="1"/>
  <c r="D445" i="14"/>
  <c r="E445" i="14" s="1"/>
  <c r="D444" i="14"/>
  <c r="E444" i="14" s="1"/>
  <c r="E443" i="14"/>
  <c r="D443" i="14"/>
  <c r="D442" i="14"/>
  <c r="E442" i="14" s="1"/>
  <c r="D441" i="14"/>
  <c r="E441" i="14" s="1"/>
  <c r="D440" i="14"/>
  <c r="E440" i="14" s="1"/>
  <c r="E439" i="14"/>
  <c r="D439" i="14"/>
  <c r="D438" i="14"/>
  <c r="E438" i="14" s="1"/>
  <c r="D437" i="14"/>
  <c r="E437" i="14" s="1"/>
  <c r="D436" i="14"/>
  <c r="E436" i="14" s="1"/>
  <c r="E435" i="14"/>
  <c r="D435" i="14"/>
  <c r="D434" i="14"/>
  <c r="E434" i="14" s="1"/>
  <c r="D433" i="14"/>
  <c r="E433" i="14" s="1"/>
  <c r="D432" i="14"/>
  <c r="E432" i="14" s="1"/>
  <c r="E431" i="14"/>
  <c r="D431" i="14"/>
  <c r="D430" i="14"/>
  <c r="E430" i="14" s="1"/>
  <c r="D429" i="14"/>
  <c r="E429" i="14" s="1"/>
  <c r="D428" i="14"/>
  <c r="E428" i="14" s="1"/>
  <c r="E427" i="14"/>
  <c r="D427" i="14"/>
  <c r="D426" i="14"/>
  <c r="E426" i="14" s="1"/>
  <c r="D425" i="14"/>
  <c r="E425" i="14" s="1"/>
  <c r="D424" i="14"/>
  <c r="E424" i="14" s="1"/>
  <c r="E423" i="14"/>
  <c r="D423" i="14"/>
  <c r="D422" i="14"/>
  <c r="E422" i="14" s="1"/>
  <c r="D421" i="14"/>
  <c r="E421" i="14" s="1"/>
  <c r="D420" i="14"/>
  <c r="E420" i="14" s="1"/>
  <c r="E419" i="14"/>
  <c r="D419" i="14"/>
  <c r="D418" i="14"/>
  <c r="E418" i="14" s="1"/>
  <c r="D417" i="14"/>
  <c r="E417" i="14" s="1"/>
  <c r="D416" i="14"/>
  <c r="E416" i="14" s="1"/>
  <c r="E415" i="14"/>
  <c r="D415" i="14"/>
  <c r="D414" i="14"/>
  <c r="E414" i="14" s="1"/>
  <c r="D413" i="14"/>
  <c r="E413" i="14" s="1"/>
  <c r="D412" i="14"/>
  <c r="E412" i="14" s="1"/>
  <c r="E411" i="14"/>
  <c r="D411" i="14"/>
  <c r="D410" i="14"/>
  <c r="E410" i="14" s="1"/>
  <c r="D409" i="14"/>
  <c r="E409" i="14" s="1"/>
  <c r="D408" i="14"/>
  <c r="E408" i="14" s="1"/>
  <c r="E407" i="14"/>
  <c r="D407" i="14"/>
  <c r="D406" i="14"/>
  <c r="E406" i="14" s="1"/>
  <c r="D405" i="14"/>
  <c r="E405" i="14" s="1"/>
  <c r="D404" i="14"/>
  <c r="E404" i="14" s="1"/>
  <c r="E403" i="14"/>
  <c r="D403" i="14"/>
  <c r="D402" i="14"/>
  <c r="E402" i="14" s="1"/>
  <c r="D401" i="14"/>
  <c r="E401" i="14" s="1"/>
  <c r="D400" i="14"/>
  <c r="E400" i="14" s="1"/>
  <c r="E399" i="14"/>
  <c r="D399" i="14"/>
  <c r="D398" i="14"/>
  <c r="E398" i="14" s="1"/>
  <c r="D397" i="14"/>
  <c r="E397" i="14" s="1"/>
  <c r="D396" i="14"/>
  <c r="E396" i="14" s="1"/>
  <c r="E395" i="14"/>
  <c r="D395" i="14"/>
  <c r="D394" i="14"/>
  <c r="E394" i="14" s="1"/>
  <c r="D393" i="14"/>
  <c r="E393" i="14" s="1"/>
  <c r="D392" i="14"/>
  <c r="E392" i="14" s="1"/>
  <c r="E391" i="14"/>
  <c r="D391" i="14"/>
  <c r="D390" i="14"/>
  <c r="E390" i="14" s="1"/>
  <c r="D389" i="14"/>
  <c r="E389" i="14" s="1"/>
  <c r="D388" i="14"/>
  <c r="E388" i="14" s="1"/>
  <c r="E387" i="14"/>
  <c r="D387" i="14"/>
  <c r="D386" i="14"/>
  <c r="E386" i="14" s="1"/>
  <c r="D385" i="14"/>
  <c r="E385" i="14" s="1"/>
  <c r="D384" i="14"/>
  <c r="E384" i="14" s="1"/>
  <c r="E383" i="14"/>
  <c r="D383" i="14"/>
  <c r="D382" i="14"/>
  <c r="E382" i="14" s="1"/>
  <c r="D381" i="14"/>
  <c r="E381" i="14" s="1"/>
  <c r="D380" i="14"/>
  <c r="E380" i="14" s="1"/>
  <c r="E379" i="14"/>
  <c r="D379" i="14"/>
  <c r="D378" i="14"/>
  <c r="E378" i="14" s="1"/>
  <c r="D377" i="14"/>
  <c r="E377" i="14" s="1"/>
  <c r="D376" i="14"/>
  <c r="E376" i="14" s="1"/>
  <c r="E375" i="14"/>
  <c r="D375" i="14"/>
  <c r="D374" i="14"/>
  <c r="E374" i="14" s="1"/>
  <c r="D373" i="14"/>
  <c r="E373" i="14" s="1"/>
  <c r="D372" i="14"/>
  <c r="E372" i="14" s="1"/>
  <c r="E371" i="14"/>
  <c r="D371" i="14"/>
  <c r="D370" i="14"/>
  <c r="E370" i="14" s="1"/>
  <c r="D369" i="14"/>
  <c r="E369" i="14" s="1"/>
  <c r="D368" i="14"/>
  <c r="E368" i="14" s="1"/>
  <c r="E367" i="14"/>
  <c r="D367" i="14"/>
  <c r="D366" i="14"/>
  <c r="E366" i="14" s="1"/>
  <c r="D365" i="14"/>
  <c r="E365" i="14" s="1"/>
  <c r="D364" i="14"/>
  <c r="E364" i="14" s="1"/>
  <c r="E363" i="14"/>
  <c r="D363" i="14"/>
  <c r="D362" i="14"/>
  <c r="E362" i="14" s="1"/>
  <c r="D361" i="14"/>
  <c r="E361" i="14" s="1"/>
  <c r="D360" i="14"/>
  <c r="E360" i="14" s="1"/>
  <c r="E359" i="14"/>
  <c r="D359" i="14"/>
  <c r="D358" i="14"/>
  <c r="E358" i="14" s="1"/>
  <c r="D357" i="14"/>
  <c r="E357" i="14" s="1"/>
  <c r="D356" i="14"/>
  <c r="E356" i="14" s="1"/>
  <c r="E355" i="14"/>
  <c r="D355" i="14"/>
  <c r="D354" i="14"/>
  <c r="E354" i="14" s="1"/>
  <c r="D353" i="14"/>
  <c r="E353" i="14" s="1"/>
  <c r="D352" i="14"/>
  <c r="E352" i="14" s="1"/>
  <c r="E351" i="14"/>
  <c r="D351" i="14"/>
  <c r="D350" i="14"/>
  <c r="E350" i="14" s="1"/>
  <c r="D349" i="14"/>
  <c r="E349" i="14" s="1"/>
  <c r="D348" i="14"/>
  <c r="E348" i="14" s="1"/>
  <c r="E347" i="14"/>
  <c r="D347" i="14"/>
  <c r="D346" i="14"/>
  <c r="E346" i="14" s="1"/>
  <c r="D345" i="14"/>
  <c r="E345" i="14" s="1"/>
  <c r="D344" i="14"/>
  <c r="E344" i="14" s="1"/>
  <c r="E343" i="14"/>
  <c r="D343" i="14"/>
  <c r="D342" i="14"/>
  <c r="E342" i="14" s="1"/>
  <c r="D341" i="14"/>
  <c r="E341" i="14" s="1"/>
  <c r="D340" i="14"/>
  <c r="E340" i="14" s="1"/>
  <c r="E339" i="14"/>
  <c r="D339" i="14"/>
  <c r="D338" i="14"/>
  <c r="E338" i="14" s="1"/>
  <c r="D337" i="14"/>
  <c r="E337" i="14" s="1"/>
  <c r="D336" i="14"/>
  <c r="E336" i="14" s="1"/>
  <c r="E335" i="14"/>
  <c r="D335" i="14"/>
  <c r="D334" i="14"/>
  <c r="E334" i="14" s="1"/>
  <c r="D333" i="14"/>
  <c r="E333" i="14" s="1"/>
  <c r="D332" i="14"/>
  <c r="E332" i="14" s="1"/>
  <c r="E331" i="14"/>
  <c r="D331" i="14"/>
  <c r="E330" i="14"/>
  <c r="D330" i="14"/>
  <c r="E329" i="14"/>
  <c r="D329" i="14"/>
  <c r="E328" i="14"/>
  <c r="D328" i="14"/>
  <c r="D327" i="14"/>
  <c r="E327" i="14" s="1"/>
  <c r="E326" i="14"/>
  <c r="D326" i="14"/>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E257" i="14"/>
  <c r="D257" i="14"/>
  <c r="D256" i="14"/>
  <c r="E256" i="14" s="1"/>
  <c r="D255" i="14"/>
  <c r="E255" i="14" s="1"/>
  <c r="D254" i="14"/>
  <c r="E254" i="14" s="1"/>
  <c r="D253" i="14"/>
  <c r="E253" i="14" s="1"/>
  <c r="D252" i="14"/>
  <c r="E252" i="14" s="1"/>
  <c r="D251" i="14"/>
  <c r="E251" i="14" s="1"/>
  <c r="D250" i="14"/>
  <c r="E250" i="14" s="1"/>
  <c r="E249" i="14"/>
  <c r="D249" i="14"/>
  <c r="D248" i="14"/>
  <c r="E248" i="14" s="1"/>
  <c r="D247" i="14"/>
  <c r="E247" i="14" s="1"/>
  <c r="D246" i="14"/>
  <c r="E246" i="14" s="1"/>
  <c r="D245" i="14"/>
  <c r="E245" i="14" s="1"/>
  <c r="D244" i="14"/>
  <c r="E244" i="14" s="1"/>
  <c r="D243" i="14"/>
  <c r="E243" i="14" s="1"/>
  <c r="D242" i="14"/>
  <c r="E242" i="14" s="1"/>
  <c r="E241" i="14"/>
  <c r="D241" i="14"/>
  <c r="D240" i="14"/>
  <c r="E240" i="14" s="1"/>
  <c r="D239" i="14"/>
  <c r="E239" i="14" s="1"/>
  <c r="D238" i="14"/>
  <c r="E238" i="14" s="1"/>
  <c r="D237" i="14"/>
  <c r="E237" i="14" s="1"/>
  <c r="D236" i="14"/>
  <c r="E236" i="14" s="1"/>
  <c r="D235" i="14"/>
  <c r="E235" i="14" s="1"/>
  <c r="D234" i="14"/>
  <c r="E234" i="14" s="1"/>
  <c r="E233" i="14"/>
  <c r="D233" i="14"/>
  <c r="D232" i="14"/>
  <c r="E232" i="14" s="1"/>
  <c r="D231" i="14"/>
  <c r="E231" i="14" s="1"/>
  <c r="D230" i="14"/>
  <c r="E230" i="14" s="1"/>
  <c r="D229" i="14"/>
  <c r="E229" i="14" s="1"/>
  <c r="D228" i="14"/>
  <c r="E228" i="14" s="1"/>
  <c r="D227" i="14"/>
  <c r="E227" i="14" s="1"/>
  <c r="D226" i="14"/>
  <c r="E226" i="14" s="1"/>
  <c r="E225" i="14"/>
  <c r="D225" i="14"/>
  <c r="D224" i="14"/>
  <c r="E224" i="14" s="1"/>
  <c r="D223" i="14"/>
  <c r="E223" i="14" s="1"/>
  <c r="D222" i="14"/>
  <c r="E222" i="14" s="1"/>
  <c r="D221" i="14"/>
  <c r="E221" i="14" s="1"/>
  <c r="D220" i="14"/>
  <c r="E220" i="14" s="1"/>
  <c r="D219" i="14"/>
  <c r="E219" i="14" s="1"/>
  <c r="D218" i="14"/>
  <c r="E218" i="14" s="1"/>
  <c r="E217" i="14"/>
  <c r="D217" i="14"/>
  <c r="D216" i="14"/>
  <c r="E216" i="14" s="1"/>
  <c r="D215" i="14"/>
  <c r="E215" i="14" s="1"/>
  <c r="D214" i="14"/>
  <c r="E214" i="14" s="1"/>
  <c r="D213" i="14"/>
  <c r="E213" i="14" s="1"/>
  <c r="D212" i="14"/>
  <c r="E212" i="14" s="1"/>
  <c r="E211" i="14"/>
  <c r="D211" i="14"/>
  <c r="D210" i="14"/>
  <c r="E210" i="14" s="1"/>
  <c r="D209" i="14"/>
  <c r="E209" i="14" s="1"/>
  <c r="D208" i="14"/>
  <c r="E208" i="14" s="1"/>
  <c r="D207" i="14"/>
  <c r="E207" i="14" s="1"/>
  <c r="D206" i="14"/>
  <c r="E206" i="14" s="1"/>
  <c r="D205" i="14"/>
  <c r="E205" i="14" s="1"/>
  <c r="D204" i="14"/>
  <c r="E204" i="14" s="1"/>
  <c r="E203" i="14"/>
  <c r="D203" i="14"/>
  <c r="D202" i="14"/>
  <c r="E202" i="14" s="1"/>
  <c r="D201" i="14"/>
  <c r="E201" i="14" s="1"/>
  <c r="D200" i="14"/>
  <c r="E200" i="14" s="1"/>
  <c r="D199" i="14"/>
  <c r="E199" i="14" s="1"/>
  <c r="D198" i="14"/>
  <c r="E198" i="14" s="1"/>
  <c r="D197" i="14"/>
  <c r="E197" i="14" s="1"/>
  <c r="D196" i="14"/>
  <c r="E196" i="14" s="1"/>
  <c r="E195" i="14"/>
  <c r="D195" i="14"/>
  <c r="D194" i="14"/>
  <c r="E194" i="14" s="1"/>
  <c r="D193" i="14"/>
  <c r="E193" i="14" s="1"/>
  <c r="D192" i="14"/>
  <c r="E192" i="14" s="1"/>
  <c r="D191" i="14"/>
  <c r="E191" i="14" s="1"/>
  <c r="D190" i="14"/>
  <c r="E190" i="14" s="1"/>
  <c r="D189" i="14"/>
  <c r="E189" i="14" s="1"/>
  <c r="D188" i="14"/>
  <c r="E188" i="14" s="1"/>
  <c r="E187" i="14"/>
  <c r="D187" i="14"/>
  <c r="D186" i="14"/>
  <c r="E186" i="14" s="1"/>
  <c r="D185" i="14"/>
  <c r="E185" i="14" s="1"/>
  <c r="D184" i="14"/>
  <c r="E184" i="14" s="1"/>
  <c r="D183" i="14"/>
  <c r="E183" i="14" s="1"/>
  <c r="D182" i="14"/>
  <c r="E182" i="14" s="1"/>
  <c r="D181" i="14"/>
  <c r="E181" i="14" s="1"/>
  <c r="D180" i="14"/>
  <c r="E180" i="14" s="1"/>
  <c r="E179" i="14"/>
  <c r="D179" i="14"/>
  <c r="D178" i="14"/>
  <c r="E178" i="14" s="1"/>
  <c r="D177" i="14"/>
  <c r="E177" i="14" s="1"/>
  <c r="D176" i="14"/>
  <c r="E176" i="14" s="1"/>
  <c r="D175" i="14"/>
  <c r="E175" i="14" s="1"/>
  <c r="D174" i="14"/>
  <c r="E174" i="14" s="1"/>
  <c r="D173" i="14"/>
  <c r="E173" i="14" s="1"/>
  <c r="D172" i="14"/>
  <c r="E172" i="14" s="1"/>
  <c r="E171" i="14"/>
  <c r="D171" i="14"/>
  <c r="D170" i="14"/>
  <c r="E170" i="14" s="1"/>
  <c r="D169" i="14"/>
  <c r="E169" i="14" s="1"/>
  <c r="D168" i="14"/>
  <c r="E168" i="14" s="1"/>
  <c r="D167" i="14"/>
  <c r="E167" i="14" s="1"/>
  <c r="D166" i="14"/>
  <c r="E166" i="14" s="1"/>
  <c r="D165" i="14"/>
  <c r="E165" i="14" s="1"/>
  <c r="D164" i="14"/>
  <c r="E164" i="14" s="1"/>
  <c r="E163" i="14"/>
  <c r="D163" i="14"/>
  <c r="D162" i="14"/>
  <c r="E162" i="14" s="1"/>
  <c r="D161" i="14"/>
  <c r="E161" i="14" s="1"/>
  <c r="D160" i="14"/>
  <c r="E160" i="14" s="1"/>
  <c r="D159" i="14"/>
  <c r="E159" i="14" s="1"/>
  <c r="D158" i="14"/>
  <c r="E158" i="14" s="1"/>
  <c r="D157" i="14"/>
  <c r="E157" i="14" s="1"/>
  <c r="D156" i="14"/>
  <c r="E156" i="14" s="1"/>
  <c r="E155" i="14"/>
  <c r="D155" i="14"/>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E38" i="14"/>
  <c r="D38" i="14"/>
  <c r="J37" i="14"/>
  <c r="D37" i="14"/>
  <c r="E37" i="14" s="1"/>
  <c r="J36" i="14"/>
  <c r="D36" i="14"/>
  <c r="E36" i="14" s="1"/>
  <c r="J35" i="14"/>
  <c r="D35" i="14"/>
  <c r="E35" i="14" s="1"/>
  <c r="J34" i="14"/>
  <c r="D34" i="14"/>
  <c r="E34" i="14" s="1"/>
  <c r="J33" i="14"/>
  <c r="D33" i="14"/>
  <c r="E33" i="14" s="1"/>
  <c r="J32" i="14"/>
  <c r="D32" i="14"/>
  <c r="E32" i="14" s="1"/>
  <c r="J31" i="14"/>
  <c r="D31" i="14"/>
  <c r="E31" i="14" s="1"/>
  <c r="J30" i="14"/>
  <c r="E30" i="14"/>
  <c r="D30" i="14"/>
  <c r="J29" i="14"/>
  <c r="D29" i="14"/>
  <c r="E29" i="14" s="1"/>
  <c r="J28" i="14"/>
  <c r="D28" i="14"/>
  <c r="E28" i="14" s="1"/>
  <c r="J27" i="14"/>
  <c r="E27" i="14"/>
  <c r="D27" i="14"/>
  <c r="J26" i="14"/>
  <c r="D26" i="14"/>
  <c r="E26" i="14" s="1"/>
  <c r="J25" i="14"/>
  <c r="D25" i="14"/>
  <c r="E25" i="14" s="1"/>
  <c r="J24" i="14"/>
  <c r="E24" i="14"/>
  <c r="D24" i="14"/>
  <c r="J23" i="14"/>
  <c r="D23" i="14"/>
  <c r="E23" i="14" s="1"/>
  <c r="J22" i="14"/>
  <c r="E22" i="14"/>
  <c r="D22" i="14"/>
  <c r="J21" i="14"/>
  <c r="D21" i="14"/>
  <c r="E21" i="14" s="1"/>
  <c r="J20" i="14"/>
  <c r="D20" i="14"/>
  <c r="E20" i="14" s="1"/>
  <c r="J19" i="14"/>
  <c r="D19" i="14"/>
  <c r="E19" i="14" s="1"/>
  <c r="J18" i="14"/>
  <c r="E18" i="14"/>
  <c r="D18" i="14"/>
  <c r="J17" i="14"/>
  <c r="D17" i="14"/>
  <c r="E17" i="14" s="1"/>
  <c r="AH16" i="14"/>
  <c r="AF16" i="14"/>
  <c r="AD16" i="14"/>
  <c r="J16" i="14"/>
  <c r="D16" i="14"/>
  <c r="E16" i="14" s="1"/>
  <c r="J15" i="14"/>
  <c r="D15" i="14"/>
  <c r="E15" i="14" s="1"/>
  <c r="J14" i="14"/>
  <c r="D14" i="14"/>
  <c r="E14" i="14" s="1"/>
  <c r="J13" i="14"/>
  <c r="E13" i="14"/>
  <c r="D13" i="14"/>
  <c r="J12" i="14"/>
  <c r="D12" i="14"/>
  <c r="E12" i="14" s="1"/>
  <c r="J11" i="14"/>
  <c r="D11" i="14"/>
  <c r="E11" i="14" s="1"/>
  <c r="J10" i="14"/>
  <c r="D10" i="14"/>
  <c r="E10" i="14" s="1"/>
  <c r="J9" i="14"/>
  <c r="E9" i="14"/>
  <c r="D9" i="14"/>
  <c r="J8" i="14"/>
  <c r="D8" i="14"/>
  <c r="E8" i="14" s="1"/>
  <c r="J7" i="14"/>
  <c r="D7" i="14"/>
  <c r="E7" i="14" s="1"/>
  <c r="J6" i="14"/>
  <c r="D6" i="14"/>
  <c r="E6" i="14" s="1"/>
  <c r="J5" i="14"/>
  <c r="E5" i="14"/>
  <c r="D5" i="14"/>
  <c r="J4" i="14"/>
  <c r="D4" i="14"/>
  <c r="E4" i="14" s="1"/>
  <c r="J3" i="14"/>
  <c r="D3" i="14"/>
  <c r="E3" i="14" s="1"/>
  <c r="Y2" i="14"/>
  <c r="X2" i="14"/>
  <c r="W2" i="14"/>
  <c r="R2" i="14" a="1"/>
  <c r="R2" i="14" s="1"/>
  <c r="Q2" i="14" s="1" a="1"/>
  <c r="Q2" i="14" s="1"/>
  <c r="N2" i="14"/>
  <c r="O2" i="14" s="1"/>
  <c r="N2" i="14" a="1"/>
  <c r="O36" i="14" s="1"/>
  <c r="K2" i="14"/>
  <c r="S2" i="14" s="1" a="1"/>
  <c r="S2" i="14" s="1"/>
  <c r="K2" i="14" a="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G51" i="11" s="1"/>
  <c r="E15" i="11"/>
  <c r="I15" i="11" s="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E71" i="8"/>
  <c r="D71" i="8"/>
  <c r="F71" i="8" s="1"/>
  <c r="C71" i="8"/>
  <c r="B71" i="8"/>
  <c r="F70" i="8"/>
  <c r="D70" i="8"/>
  <c r="C70" i="8"/>
  <c r="E70" i="8" s="1"/>
  <c r="B70" i="8"/>
  <c r="D69" i="8"/>
  <c r="F69" i="8" s="1"/>
  <c r="C69" i="8"/>
  <c r="E69" i="8" s="1"/>
  <c r="B69" i="8"/>
  <c r="D68" i="8"/>
  <c r="F68" i="8" s="1"/>
  <c r="C68" i="8"/>
  <c r="E68" i="8" s="1"/>
  <c r="B68" i="8"/>
  <c r="E67" i="8"/>
  <c r="D67" i="8"/>
  <c r="F67" i="8" s="1"/>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c r="M803" i="6" a="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c r="Q802" i="6" a="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c r="Q800" i="6" a="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c r="U799" i="6" a="1"/>
  <c r="T799" i="6" a="1"/>
  <c r="T799" i="6" s="1"/>
  <c r="S799" i="6" a="1"/>
  <c r="S799" i="6" s="1"/>
  <c r="R799" i="6" a="1"/>
  <c r="R799" i="6" s="1"/>
  <c r="Q799" i="6" a="1"/>
  <c r="Q799" i="6" s="1"/>
  <c r="P799" i="6" a="1"/>
  <c r="P799" i="6" s="1"/>
  <c r="O799" i="6" a="1"/>
  <c r="O799" i="6" s="1"/>
  <c r="N799" i="6" a="1"/>
  <c r="N799" i="6" s="1"/>
  <c r="M799" i="6" a="1"/>
  <c r="M799" i="6" s="1"/>
  <c r="L799" i="6" a="1"/>
  <c r="L799" i="6" s="1"/>
  <c r="K799" i="6"/>
  <c r="K799" i="6" a="1"/>
  <c r="AI798" i="6" a="1"/>
  <c r="AI798" i="6" s="1"/>
  <c r="AH798" i="6" a="1"/>
  <c r="AH798" i="6" s="1"/>
  <c r="AG798" i="6"/>
  <c r="AG798" i="6" a="1"/>
  <c r="AF798" i="6" a="1"/>
  <c r="AF798" i="6" s="1"/>
  <c r="AE798" i="6"/>
  <c r="AE798" i="6" a="1"/>
  <c r="AD798" i="6" a="1"/>
  <c r="AD798" i="6" s="1"/>
  <c r="AC798" i="6" a="1"/>
  <c r="AC798" i="6" s="1"/>
  <c r="AB798" i="6" a="1"/>
  <c r="AB798" i="6" s="1"/>
  <c r="AA798" i="6" a="1"/>
  <c r="AA798" i="6" s="1"/>
  <c r="Z798" i="6" a="1"/>
  <c r="Z798" i="6" s="1"/>
  <c r="Y798" i="6"/>
  <c r="Y798" i="6" a="1"/>
  <c r="X798" i="6" a="1"/>
  <c r="X798" i="6" s="1"/>
  <c r="W798" i="6"/>
  <c r="W798" i="6" a="1"/>
  <c r="V798" i="6" a="1"/>
  <c r="V798" i="6" s="1"/>
  <c r="U798" i="6" a="1"/>
  <c r="U798" i="6" s="1"/>
  <c r="T798" i="6" a="1"/>
  <c r="T798" i="6" s="1"/>
  <c r="S798" i="6" a="1"/>
  <c r="S798" i="6" s="1"/>
  <c r="R798" i="6" a="1"/>
  <c r="R798" i="6" s="1"/>
  <c r="Q798" i="6"/>
  <c r="Q798" i="6" a="1"/>
  <c r="P798" i="6" a="1"/>
  <c r="P798" i="6" s="1"/>
  <c r="O798" i="6"/>
  <c r="O798" i="6" a="1"/>
  <c r="N798" i="6" a="1"/>
  <c r="N798" i="6" s="1"/>
  <c r="M798" i="6" a="1"/>
  <c r="M798" i="6" s="1"/>
  <c r="L798" i="6" a="1"/>
  <c r="L798" i="6" s="1"/>
  <c r="K798" i="6" a="1"/>
  <c r="K798" i="6" s="1"/>
  <c r="AI797" i="6"/>
  <c r="AI797" i="6" a="1"/>
  <c r="AH797" i="6" a="1"/>
  <c r="AH797" i="6" s="1"/>
  <c r="AG797" i="6" a="1"/>
  <c r="AG797" i="6" s="1"/>
  <c r="AF797" i="6" a="1"/>
  <c r="AF797" i="6" s="1"/>
  <c r="AE797" i="6" a="1"/>
  <c r="AE797" i="6" s="1"/>
  <c r="AD797" i="6" a="1"/>
  <c r="AD797" i="6" s="1"/>
  <c r="AC797" i="6"/>
  <c r="AC797" i="6" a="1"/>
  <c r="AB797" i="6" a="1"/>
  <c r="AB797" i="6" s="1"/>
  <c r="AA797" i="6"/>
  <c r="AA797" i="6" a="1"/>
  <c r="Z797" i="6" a="1"/>
  <c r="Z797" i="6" s="1"/>
  <c r="Y797" i="6" a="1"/>
  <c r="Y797" i="6" s="1"/>
  <c r="X797" i="6" a="1"/>
  <c r="X797" i="6" s="1"/>
  <c r="W797" i="6" a="1"/>
  <c r="W797" i="6" s="1"/>
  <c r="V797" i="6" a="1"/>
  <c r="V797" i="6" s="1"/>
  <c r="U797" i="6"/>
  <c r="U797" i="6" a="1"/>
  <c r="T797" i="6" a="1"/>
  <c r="T797" i="6" s="1"/>
  <c r="S797" i="6"/>
  <c r="S797" i="6" a="1"/>
  <c r="R797" i="6" a="1"/>
  <c r="R797" i="6" s="1"/>
  <c r="Q797" i="6" a="1"/>
  <c r="Q797" i="6" s="1"/>
  <c r="P797" i="6" a="1"/>
  <c r="P797" i="6" s="1"/>
  <c r="O797" i="6" a="1"/>
  <c r="O797" i="6" s="1"/>
  <c r="N797" i="6" a="1"/>
  <c r="N797" i="6" s="1"/>
  <c r="M797" i="6"/>
  <c r="M797" i="6" a="1"/>
  <c r="L797" i="6" a="1"/>
  <c r="L797" i="6" s="1"/>
  <c r="K797" i="6"/>
  <c r="K797" i="6" a="1"/>
  <c r="AI796" i="6" a="1"/>
  <c r="AI796" i="6" s="1"/>
  <c r="AH796" i="6" a="1"/>
  <c r="AH796" i="6" s="1"/>
  <c r="AG796" i="6"/>
  <c r="AG796" i="6" a="1"/>
  <c r="AF796" i="6" a="1"/>
  <c r="AF796" i="6" s="1"/>
  <c r="AE796" i="6"/>
  <c r="AE796" i="6" a="1"/>
  <c r="AD796" i="6" a="1"/>
  <c r="AD796" i="6" s="1"/>
  <c r="AC796" i="6" a="1"/>
  <c r="AC796" i="6" s="1"/>
  <c r="AB796" i="6" a="1"/>
  <c r="AB796" i="6" s="1"/>
  <c r="AA796" i="6" a="1"/>
  <c r="AA796" i="6" s="1"/>
  <c r="Z796" i="6" a="1"/>
  <c r="Z796" i="6" s="1"/>
  <c r="Y796" i="6"/>
  <c r="Y796" i="6" a="1"/>
  <c r="X796" i="6" a="1"/>
  <c r="X796" i="6" s="1"/>
  <c r="W796" i="6"/>
  <c r="W796" i="6" a="1"/>
  <c r="V796" i="6" a="1"/>
  <c r="V796" i="6" s="1"/>
  <c r="U796" i="6" a="1"/>
  <c r="U796" i="6" s="1"/>
  <c r="T796" i="6" a="1"/>
  <c r="T796" i="6" s="1"/>
  <c r="S796" i="6" a="1"/>
  <c r="S796" i="6" s="1"/>
  <c r="R796" i="6" a="1"/>
  <c r="R796" i="6" s="1"/>
  <c r="Q796" i="6"/>
  <c r="Q796" i="6" a="1"/>
  <c r="P796" i="6" a="1"/>
  <c r="P796" i="6" s="1"/>
  <c r="O796" i="6"/>
  <c r="O796" i="6" a="1"/>
  <c r="N796" i="6" a="1"/>
  <c r="N796" i="6" s="1"/>
  <c r="M796" i="6" a="1"/>
  <c r="M796" i="6" s="1"/>
  <c r="L796" i="6" a="1"/>
  <c r="L796" i="6" s="1"/>
  <c r="K796" i="6" a="1"/>
  <c r="K796" i="6" s="1"/>
  <c r="AI795" i="6"/>
  <c r="AI795" i="6" a="1"/>
  <c r="AH795" i="6" a="1"/>
  <c r="AH795" i="6" s="1"/>
  <c r="AG795" i="6" a="1"/>
  <c r="AG795" i="6" s="1"/>
  <c r="AF795" i="6" a="1"/>
  <c r="AF795" i="6" s="1"/>
  <c r="AE795" i="6" a="1"/>
  <c r="AE795" i="6" s="1"/>
  <c r="AD795" i="6" a="1"/>
  <c r="AD795" i="6" s="1"/>
  <c r="AC795" i="6"/>
  <c r="AC795" i="6" a="1"/>
  <c r="AB795" i="6" a="1"/>
  <c r="AB795" i="6" s="1"/>
  <c r="AA795" i="6"/>
  <c r="AA795" i="6" a="1"/>
  <c r="Z795" i="6" a="1"/>
  <c r="Z795" i="6" s="1"/>
  <c r="Y795" i="6" a="1"/>
  <c r="Y795" i="6" s="1"/>
  <c r="X795" i="6" a="1"/>
  <c r="X795" i="6" s="1"/>
  <c r="W795" i="6" a="1"/>
  <c r="W795" i="6" s="1"/>
  <c r="V795" i="6" a="1"/>
  <c r="V795" i="6" s="1"/>
  <c r="U795" i="6"/>
  <c r="U795" i="6" a="1"/>
  <c r="T795" i="6" a="1"/>
  <c r="T795" i="6" s="1"/>
  <c r="S795" i="6"/>
  <c r="S795" i="6" a="1"/>
  <c r="R795" i="6" a="1"/>
  <c r="R795" i="6" s="1"/>
  <c r="Q795" i="6" a="1"/>
  <c r="Q795" i="6" s="1"/>
  <c r="P795" i="6" a="1"/>
  <c r="P795" i="6" s="1"/>
  <c r="O795" i="6" a="1"/>
  <c r="O795" i="6" s="1"/>
  <c r="N795" i="6" a="1"/>
  <c r="N795" i="6" s="1"/>
  <c r="M795" i="6"/>
  <c r="M795" i="6" a="1"/>
  <c r="L795" i="6" a="1"/>
  <c r="L795" i="6" s="1"/>
  <c r="K795" i="6"/>
  <c r="K795" i="6" a="1"/>
  <c r="AI794" i="6" a="1"/>
  <c r="AI794" i="6" s="1"/>
  <c r="AH794" i="6" a="1"/>
  <c r="AH794" i="6" s="1"/>
  <c r="AG794" i="6"/>
  <c r="AG794" i="6" a="1"/>
  <c r="AF794" i="6" a="1"/>
  <c r="AF794" i="6" s="1"/>
  <c r="AE794" i="6"/>
  <c r="AE794" i="6" a="1"/>
  <c r="AD794" i="6" a="1"/>
  <c r="AD794" i="6" s="1"/>
  <c r="AC794" i="6" a="1"/>
  <c r="AC794" i="6" s="1"/>
  <c r="AB794" i="6" a="1"/>
  <c r="AB794" i="6" s="1"/>
  <c r="AA794" i="6" a="1"/>
  <c r="AA794" i="6" s="1"/>
  <c r="Z794" i="6" a="1"/>
  <c r="Z794" i="6" s="1"/>
  <c r="Y794" i="6"/>
  <c r="Y794" i="6" a="1"/>
  <c r="X794" i="6" a="1"/>
  <c r="X794" i="6" s="1"/>
  <c r="W794" i="6"/>
  <c r="W794" i="6" a="1"/>
  <c r="V794" i="6" a="1"/>
  <c r="V794" i="6" s="1"/>
  <c r="U794" i="6" a="1"/>
  <c r="U794" i="6" s="1"/>
  <c r="T794" i="6" a="1"/>
  <c r="T794" i="6" s="1"/>
  <c r="S794" i="6" a="1"/>
  <c r="S794" i="6" s="1"/>
  <c r="R794" i="6" a="1"/>
  <c r="R794" i="6" s="1"/>
  <c r="Q794" i="6"/>
  <c r="Q794" i="6" a="1"/>
  <c r="P794" i="6" a="1"/>
  <c r="P794" i="6" s="1"/>
  <c r="O794" i="6"/>
  <c r="O794" i="6" a="1"/>
  <c r="N794" i="6" a="1"/>
  <c r="N794" i="6" s="1"/>
  <c r="M794" i="6" a="1"/>
  <c r="M794" i="6" s="1"/>
  <c r="L794" i="6" a="1"/>
  <c r="L794" i="6" s="1"/>
  <c r="K794" i="6" a="1"/>
  <c r="K794" i="6" s="1"/>
  <c r="AI793" i="6"/>
  <c r="AI793" i="6" a="1"/>
  <c r="AH793" i="6" a="1"/>
  <c r="AH793" i="6" s="1"/>
  <c r="AG793" i="6" a="1"/>
  <c r="AG793" i="6" s="1"/>
  <c r="AF793" i="6" a="1"/>
  <c r="AF793" i="6" s="1"/>
  <c r="AE793" i="6" a="1"/>
  <c r="AE793" i="6" s="1"/>
  <c r="AD793" i="6" a="1"/>
  <c r="AD793" i="6" s="1"/>
  <c r="AC793" i="6"/>
  <c r="AC793" i="6" a="1"/>
  <c r="AB793" i="6" a="1"/>
  <c r="AB793" i="6" s="1"/>
  <c r="AA793" i="6"/>
  <c r="AA793" i="6" a="1"/>
  <c r="Z793" i="6" a="1"/>
  <c r="Z793" i="6" s="1"/>
  <c r="Y793" i="6" a="1"/>
  <c r="Y793" i="6" s="1"/>
  <c r="X793" i="6" a="1"/>
  <c r="X793" i="6" s="1"/>
  <c r="W793" i="6" a="1"/>
  <c r="W793" i="6" s="1"/>
  <c r="V793" i="6" a="1"/>
  <c r="V793" i="6" s="1"/>
  <c r="U793" i="6"/>
  <c r="U793" i="6" a="1"/>
  <c r="T793" i="6" a="1"/>
  <c r="T793" i="6" s="1"/>
  <c r="S793" i="6"/>
  <c r="S793" i="6" a="1"/>
  <c r="R793" i="6" a="1"/>
  <c r="R793" i="6" s="1"/>
  <c r="Q793" i="6" a="1"/>
  <c r="Q793" i="6" s="1"/>
  <c r="P793" i="6" a="1"/>
  <c r="P793" i="6" s="1"/>
  <c r="O793" i="6" a="1"/>
  <c r="O793" i="6" s="1"/>
  <c r="N793" i="6" a="1"/>
  <c r="N793" i="6" s="1"/>
  <c r="M793" i="6"/>
  <c r="M793" i="6" a="1"/>
  <c r="L793" i="6" a="1"/>
  <c r="L793" i="6" s="1"/>
  <c r="K793" i="6"/>
  <c r="K793" i="6" a="1"/>
  <c r="AI792" i="6" a="1"/>
  <c r="AI792" i="6" s="1"/>
  <c r="AH792" i="6" a="1"/>
  <c r="AH792" i="6" s="1"/>
  <c r="AG792" i="6"/>
  <c r="AG792" i="6" a="1"/>
  <c r="AF792" i="6" a="1"/>
  <c r="AF792" i="6" s="1"/>
  <c r="AE792" i="6"/>
  <c r="AE792" i="6" a="1"/>
  <c r="AD792" i="6" a="1"/>
  <c r="AD792" i="6" s="1"/>
  <c r="AC792" i="6" a="1"/>
  <c r="AC792" i="6" s="1"/>
  <c r="AB792" i="6" a="1"/>
  <c r="AB792" i="6" s="1"/>
  <c r="AA792" i="6" a="1"/>
  <c r="AA792" i="6" s="1"/>
  <c r="Z792" i="6" a="1"/>
  <c r="Z792" i="6" s="1"/>
  <c r="Y792" i="6"/>
  <c r="Y792" i="6" a="1"/>
  <c r="X792" i="6" a="1"/>
  <c r="X792" i="6" s="1"/>
  <c r="W792" i="6"/>
  <c r="W792" i="6" a="1"/>
  <c r="V792" i="6" a="1"/>
  <c r="V792" i="6" s="1"/>
  <c r="U792" i="6" a="1"/>
  <c r="U792" i="6" s="1"/>
  <c r="T792" i="6" a="1"/>
  <c r="T792" i="6" s="1"/>
  <c r="S792" i="6" a="1"/>
  <c r="S792" i="6" s="1"/>
  <c r="R792" i="6" a="1"/>
  <c r="R792" i="6" s="1"/>
  <c r="Q792" i="6"/>
  <c r="Q792" i="6" a="1"/>
  <c r="P792" i="6" a="1"/>
  <c r="P792" i="6" s="1"/>
  <c r="O792" i="6"/>
  <c r="O792" i="6" a="1"/>
  <c r="N792" i="6" a="1"/>
  <c r="N792" i="6" s="1"/>
  <c r="M792" i="6" a="1"/>
  <c r="M792" i="6" s="1"/>
  <c r="L792" i="6" a="1"/>
  <c r="L792" i="6" s="1"/>
  <c r="K792" i="6" a="1"/>
  <c r="K792" i="6" s="1"/>
  <c r="AI791" i="6"/>
  <c r="AI791" i="6" a="1"/>
  <c r="AH791" i="6" a="1"/>
  <c r="AH791" i="6" s="1"/>
  <c r="AG791" i="6" a="1"/>
  <c r="AG791" i="6" s="1"/>
  <c r="AF791" i="6" a="1"/>
  <c r="AF791" i="6" s="1"/>
  <c r="AE791" i="6" a="1"/>
  <c r="AE791" i="6" s="1"/>
  <c r="AD791" i="6" a="1"/>
  <c r="AD791" i="6" s="1"/>
  <c r="AC791" i="6"/>
  <c r="AC791" i="6" a="1"/>
  <c r="AB791" i="6" a="1"/>
  <c r="AB791" i="6" s="1"/>
  <c r="AA791" i="6"/>
  <c r="AA791" i="6" a="1"/>
  <c r="Z791" i="6" a="1"/>
  <c r="Z791" i="6" s="1"/>
  <c r="Y791" i="6" a="1"/>
  <c r="Y791" i="6" s="1"/>
  <c r="X791" i="6" a="1"/>
  <c r="X791" i="6" s="1"/>
  <c r="W791" i="6" a="1"/>
  <c r="W791" i="6" s="1"/>
  <c r="V791" i="6" a="1"/>
  <c r="V791" i="6" s="1"/>
  <c r="U791" i="6"/>
  <c r="U791" i="6" a="1"/>
  <c r="T791" i="6" a="1"/>
  <c r="T791" i="6" s="1"/>
  <c r="S791" i="6"/>
  <c r="S791" i="6" a="1"/>
  <c r="R791" i="6" a="1"/>
  <c r="R791" i="6" s="1"/>
  <c r="Q791" i="6" a="1"/>
  <c r="Q791" i="6" s="1"/>
  <c r="P791" i="6" a="1"/>
  <c r="P791" i="6" s="1"/>
  <c r="O791" i="6" a="1"/>
  <c r="O791" i="6" s="1"/>
  <c r="N791" i="6" a="1"/>
  <c r="N791" i="6" s="1"/>
  <c r="M791" i="6"/>
  <c r="M791" i="6" a="1"/>
  <c r="L791" i="6" a="1"/>
  <c r="L791" i="6" s="1"/>
  <c r="K791" i="6"/>
  <c r="K791" i="6" a="1"/>
  <c r="AI790" i="6" a="1"/>
  <c r="AI790" i="6" s="1"/>
  <c r="AH790" i="6" a="1"/>
  <c r="AH790" i="6" s="1"/>
  <c r="AG790" i="6"/>
  <c r="AG790" i="6" a="1"/>
  <c r="AF790" i="6" a="1"/>
  <c r="AF790" i="6" s="1"/>
  <c r="AE790" i="6"/>
  <c r="AE790" i="6" a="1"/>
  <c r="AD790" i="6" a="1"/>
  <c r="AD790" i="6" s="1"/>
  <c r="AC790" i="6" a="1"/>
  <c r="AC790" i="6" s="1"/>
  <c r="AB790" i="6" a="1"/>
  <c r="AB790" i="6" s="1"/>
  <c r="AA790" i="6" a="1"/>
  <c r="AA790" i="6" s="1"/>
  <c r="Z790" i="6" a="1"/>
  <c r="Z790" i="6" s="1"/>
  <c r="Y790" i="6"/>
  <c r="Y790" i="6" a="1"/>
  <c r="X790" i="6" a="1"/>
  <c r="X790" i="6" s="1"/>
  <c r="W790" i="6"/>
  <c r="W790" i="6" a="1"/>
  <c r="V790" i="6" a="1"/>
  <c r="V790" i="6" s="1"/>
  <c r="U790" i="6" a="1"/>
  <c r="U790" i="6" s="1"/>
  <c r="T790" i="6" a="1"/>
  <c r="T790" i="6" s="1"/>
  <c r="S790" i="6" a="1"/>
  <c r="S790" i="6" s="1"/>
  <c r="R790" i="6" a="1"/>
  <c r="R790" i="6" s="1"/>
  <c r="Q790" i="6"/>
  <c r="Q790" i="6" a="1"/>
  <c r="P790" i="6" a="1"/>
  <c r="P790" i="6" s="1"/>
  <c r="O790" i="6"/>
  <c r="O790" i="6" a="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c r="AC789" i="6" a="1"/>
  <c r="AB789" i="6" a="1"/>
  <c r="AB789" i="6" s="1"/>
  <c r="AA789" i="6" a="1"/>
  <c r="AA789" i="6" s="1"/>
  <c r="Z789" i="6" a="1"/>
  <c r="Z789" i="6" s="1"/>
  <c r="Y789" i="6" a="1"/>
  <c r="Y789" i="6" s="1"/>
  <c r="X789" i="6" a="1"/>
  <c r="X789" i="6" s="1"/>
  <c r="W789" i="6" a="1"/>
  <c r="W789" i="6" s="1"/>
  <c r="V789" i="6" a="1"/>
  <c r="V789" i="6" s="1"/>
  <c r="U789" i="6"/>
  <c r="U789" i="6" a="1"/>
  <c r="T789" i="6" a="1"/>
  <c r="T789" i="6" s="1"/>
  <c r="S789" i="6" a="1"/>
  <c r="S789" i="6" s="1"/>
  <c r="R789" i="6" a="1"/>
  <c r="R789" i="6" s="1"/>
  <c r="Q789" i="6" a="1"/>
  <c r="Q789" i="6" s="1"/>
  <c r="P789" i="6" a="1"/>
  <c r="P789" i="6" s="1"/>
  <c r="O789" i="6" a="1"/>
  <c r="O789" i="6" s="1"/>
  <c r="N789" i="6" a="1"/>
  <c r="N789" i="6" s="1"/>
  <c r="M789" i="6"/>
  <c r="M789" i="6" a="1"/>
  <c r="L789" i="6" a="1"/>
  <c r="L789" i="6" s="1"/>
  <c r="K789" i="6" a="1"/>
  <c r="K789" i="6" s="1"/>
  <c r="AI788" i="6" a="1"/>
  <c r="AI788" i="6" s="1"/>
  <c r="AH788" i="6" a="1"/>
  <c r="AH788" i="6" s="1"/>
  <c r="AG788" i="6"/>
  <c r="AG788" i="6" a="1"/>
  <c r="AF788" i="6" a="1"/>
  <c r="AF788" i="6" s="1"/>
  <c r="AE788" i="6"/>
  <c r="AE788" i="6" a="1"/>
  <c r="AD788" i="6" a="1"/>
  <c r="AD788" i="6" s="1"/>
  <c r="AC788" i="6" a="1"/>
  <c r="AC788" i="6" s="1"/>
  <c r="AB788" i="6" a="1"/>
  <c r="AB788" i="6" s="1"/>
  <c r="AA788" i="6" a="1"/>
  <c r="AA788" i="6" s="1"/>
  <c r="Z788" i="6" a="1"/>
  <c r="Z788" i="6" s="1"/>
  <c r="Y788" i="6"/>
  <c r="Y788" i="6" a="1"/>
  <c r="X788" i="6" a="1"/>
  <c r="X788" i="6" s="1"/>
  <c r="W788" i="6"/>
  <c r="W788" i="6" a="1"/>
  <c r="V788" i="6" a="1"/>
  <c r="V788" i="6" s="1"/>
  <c r="U788" i="6" a="1"/>
  <c r="U788" i="6" s="1"/>
  <c r="T788" i="6" a="1"/>
  <c r="T788" i="6" s="1"/>
  <c r="S788" i="6" a="1"/>
  <c r="S788" i="6" s="1"/>
  <c r="R788" i="6" a="1"/>
  <c r="R788" i="6" s="1"/>
  <c r="Q788" i="6"/>
  <c r="Q788" i="6" a="1"/>
  <c r="P788" i="6" a="1"/>
  <c r="P788" i="6" s="1"/>
  <c r="O788" i="6"/>
  <c r="O788" i="6" a="1"/>
  <c r="N788" i="6" a="1"/>
  <c r="N788" i="6" s="1"/>
  <c r="M788" i="6" a="1"/>
  <c r="M788" i="6" s="1"/>
  <c r="L788" i="6" a="1"/>
  <c r="L788" i="6" s="1"/>
  <c r="K788" i="6" a="1"/>
  <c r="K788" i="6" s="1"/>
  <c r="AI787" i="6"/>
  <c r="AI787" i="6" a="1"/>
  <c r="AH787" i="6" a="1"/>
  <c r="AH787" i="6" s="1"/>
  <c r="AG787" i="6" a="1"/>
  <c r="AG787" i="6" s="1"/>
  <c r="AF787" i="6" a="1"/>
  <c r="AF787" i="6" s="1"/>
  <c r="AE787" i="6"/>
  <c r="AE787" i="6" a="1"/>
  <c r="AD787" i="6" a="1"/>
  <c r="AD787" i="6" s="1"/>
  <c r="AC787" i="6"/>
  <c r="AC787" i="6" a="1"/>
  <c r="AB787" i="6" a="1"/>
  <c r="AB787" i="6" s="1"/>
  <c r="AA787" i="6"/>
  <c r="AA787" i="6" a="1"/>
  <c r="Z787" i="6" a="1"/>
  <c r="Z787" i="6" s="1"/>
  <c r="Y787" i="6" a="1"/>
  <c r="Y787" i="6" s="1"/>
  <c r="X787" i="6" a="1"/>
  <c r="X787" i="6" s="1"/>
  <c r="W787" i="6"/>
  <c r="W787" i="6" a="1"/>
  <c r="V787" i="6" a="1"/>
  <c r="V787" i="6" s="1"/>
  <c r="U787" i="6"/>
  <c r="U787" i="6" a="1"/>
  <c r="T787" i="6" a="1"/>
  <c r="T787" i="6" s="1"/>
  <c r="S787" i="6"/>
  <c r="S787" i="6" a="1"/>
  <c r="R787" i="6" a="1"/>
  <c r="R787" i="6" s="1"/>
  <c r="Q787" i="6" a="1"/>
  <c r="Q787" i="6" s="1"/>
  <c r="P787" i="6" a="1"/>
  <c r="P787" i="6" s="1"/>
  <c r="O787" i="6" a="1"/>
  <c r="O787" i="6" s="1"/>
  <c r="N787" i="6" a="1"/>
  <c r="N787" i="6" s="1"/>
  <c r="M787" i="6"/>
  <c r="M787" i="6" a="1"/>
  <c r="L787" i="6" a="1"/>
  <c r="L787" i="6" s="1"/>
  <c r="K787" i="6"/>
  <c r="K787" i="6" a="1"/>
  <c r="AI786" i="6" a="1"/>
  <c r="AI786" i="6" s="1"/>
  <c r="AH786" i="6" a="1"/>
  <c r="AH786" i="6" s="1"/>
  <c r="AG786" i="6"/>
  <c r="AG786" i="6" a="1"/>
  <c r="AF786" i="6" a="1"/>
  <c r="AF786" i="6" s="1"/>
  <c r="AE786" i="6" a="1"/>
  <c r="AE786" i="6" s="1"/>
  <c r="AD786" i="6" a="1"/>
  <c r="AD786" i="6" s="1"/>
  <c r="AC786" i="6" a="1"/>
  <c r="AC786" i="6" s="1"/>
  <c r="AB786" i="6" a="1"/>
  <c r="AB786" i="6" s="1"/>
  <c r="AA786" i="6" a="1"/>
  <c r="AA786" i="6" s="1"/>
  <c r="Z786" i="6" a="1"/>
  <c r="Z786" i="6" s="1"/>
  <c r="Y786" i="6"/>
  <c r="Y786" i="6" a="1"/>
  <c r="X786" i="6" a="1"/>
  <c r="X786" i="6" s="1"/>
  <c r="W786" i="6" a="1"/>
  <c r="W786" i="6" s="1"/>
  <c r="V786" i="6" a="1"/>
  <c r="V786" i="6" s="1"/>
  <c r="U786" i="6"/>
  <c r="U786" i="6" a="1"/>
  <c r="T786" i="6" a="1"/>
  <c r="T786" i="6" s="1"/>
  <c r="S786" i="6" a="1"/>
  <c r="S786" i="6" s="1"/>
  <c r="R786" i="6" a="1"/>
  <c r="R786" i="6" s="1"/>
  <c r="Q786" i="6"/>
  <c r="Q786" i="6" a="1"/>
  <c r="P786" i="6" a="1"/>
  <c r="P786" i="6" s="1"/>
  <c r="O786" i="6"/>
  <c r="O786" i="6" a="1"/>
  <c r="N786" i="6" a="1"/>
  <c r="N786" i="6" s="1"/>
  <c r="M786" i="6"/>
  <c r="M786" i="6" a="1"/>
  <c r="L786" i="6" a="1"/>
  <c r="L786" i="6" s="1"/>
  <c r="K786" i="6" a="1"/>
  <c r="K786" i="6" s="1"/>
  <c r="AI785" i="6"/>
  <c r="AI785" i="6" a="1"/>
  <c r="AH785" i="6" a="1"/>
  <c r="AH785" i="6" s="1"/>
  <c r="AG785" i="6" a="1"/>
  <c r="AG785" i="6" s="1"/>
  <c r="AF785" i="6" a="1"/>
  <c r="AF785" i="6" s="1"/>
  <c r="AE785" i="6"/>
  <c r="AE785" i="6" a="1"/>
  <c r="AD785" i="6" a="1"/>
  <c r="AD785" i="6" s="1"/>
  <c r="AC785" i="6"/>
  <c r="AC785" i="6" a="1"/>
  <c r="AB785" i="6" a="1"/>
  <c r="AB785" i="6" s="1"/>
  <c r="AA785" i="6"/>
  <c r="AA785" i="6" a="1"/>
  <c r="Z785" i="6" a="1"/>
  <c r="Z785" i="6" s="1"/>
  <c r="Y785" i="6" a="1"/>
  <c r="Y785" i="6" s="1"/>
  <c r="X785" i="6" a="1"/>
  <c r="X785" i="6" s="1"/>
  <c r="W785" i="6"/>
  <c r="W785" i="6" a="1"/>
  <c r="V785" i="6" a="1"/>
  <c r="V785" i="6" s="1"/>
  <c r="U785" i="6"/>
  <c r="U785" i="6" a="1"/>
  <c r="T785" i="6" a="1"/>
  <c r="T785" i="6" s="1"/>
  <c r="S785" i="6"/>
  <c r="S785" i="6" a="1"/>
  <c r="R785" i="6" a="1"/>
  <c r="R785" i="6" s="1"/>
  <c r="Q785" i="6" a="1"/>
  <c r="Q785" i="6" s="1"/>
  <c r="P785" i="6" a="1"/>
  <c r="P785" i="6" s="1"/>
  <c r="O785" i="6" a="1"/>
  <c r="O785" i="6" s="1"/>
  <c r="N785" i="6" a="1"/>
  <c r="N785" i="6" s="1"/>
  <c r="M785" i="6"/>
  <c r="M785" i="6" a="1"/>
  <c r="L785" i="6" a="1"/>
  <c r="L785" i="6" s="1"/>
  <c r="K785" i="6"/>
  <c r="K785" i="6" a="1"/>
  <c r="AI784" i="6" a="1"/>
  <c r="AI784" i="6" s="1"/>
  <c r="AH784" i="6" a="1"/>
  <c r="AH784" i="6" s="1"/>
  <c r="AG784" i="6"/>
  <c r="AG784" i="6" a="1"/>
  <c r="AF784" i="6" a="1"/>
  <c r="AF784" i="6" s="1"/>
  <c r="AE784" i="6" a="1"/>
  <c r="AE784" i="6" s="1"/>
  <c r="AD784" i="6" a="1"/>
  <c r="AD784" i="6" s="1"/>
  <c r="AC784" i="6"/>
  <c r="AC784" i="6" a="1"/>
  <c r="AB784" i="6" a="1"/>
  <c r="AB784" i="6" s="1"/>
  <c r="AA784" i="6" a="1"/>
  <c r="AA784" i="6" s="1"/>
  <c r="Z784" i="6" a="1"/>
  <c r="Z784" i="6" s="1"/>
  <c r="Y784" i="6"/>
  <c r="Y784" i="6" a="1"/>
  <c r="X784" i="6" a="1"/>
  <c r="X784" i="6" s="1"/>
  <c r="W784" i="6" a="1"/>
  <c r="W784" i="6" s="1"/>
  <c r="V784" i="6" a="1"/>
  <c r="V784" i="6" s="1"/>
  <c r="U784" i="6" a="1"/>
  <c r="U784" i="6" s="1"/>
  <c r="T784" i="6" a="1"/>
  <c r="T784" i="6" s="1"/>
  <c r="S784" i="6" a="1"/>
  <c r="S784" i="6" s="1"/>
  <c r="R784" i="6" a="1"/>
  <c r="R784" i="6" s="1"/>
  <c r="Q784" i="6"/>
  <c r="Q784" i="6" a="1"/>
  <c r="P784" i="6" a="1"/>
  <c r="P784" i="6" s="1"/>
  <c r="O784" i="6" a="1"/>
  <c r="O784" i="6" s="1"/>
  <c r="N784" i="6" a="1"/>
  <c r="N784" i="6" s="1"/>
  <c r="M784" i="6"/>
  <c r="M784" i="6" a="1"/>
  <c r="L784" i="6" a="1"/>
  <c r="L784" i="6" s="1"/>
  <c r="K784" i="6" a="1"/>
  <c r="K784" i="6" s="1"/>
  <c r="AI783" i="6" a="1"/>
  <c r="AI783" i="6" s="1"/>
  <c r="AH783" i="6" a="1"/>
  <c r="AH783" i="6" s="1"/>
  <c r="AG783" i="6" a="1"/>
  <c r="AG783" i="6" s="1"/>
  <c r="AF783" i="6" a="1"/>
  <c r="AF783" i="6" s="1"/>
  <c r="AE783" i="6"/>
  <c r="AE783" i="6" a="1"/>
  <c r="AD783" i="6" a="1"/>
  <c r="AD783" i="6" s="1"/>
  <c r="AC783" i="6" a="1"/>
  <c r="AC783" i="6" s="1"/>
  <c r="AB783" i="6" a="1"/>
  <c r="AB783" i="6" s="1"/>
  <c r="AA783" i="6" a="1"/>
  <c r="AA783" i="6" s="1"/>
  <c r="Z783" i="6" a="1"/>
  <c r="Z783" i="6" s="1"/>
  <c r="Y783" i="6" a="1"/>
  <c r="Y783" i="6" s="1"/>
  <c r="X783" i="6" a="1"/>
  <c r="X783" i="6" s="1"/>
  <c r="W783" i="6"/>
  <c r="W783" i="6" a="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c r="AG782" i="6" a="1"/>
  <c r="AF782" i="6" a="1"/>
  <c r="AF782" i="6" s="1"/>
  <c r="AE782" i="6" a="1"/>
  <c r="AE782" i="6" s="1"/>
  <c r="AD782" i="6" a="1"/>
  <c r="AD782" i="6" s="1"/>
  <c r="AC782" i="6"/>
  <c r="AC782" i="6" a="1"/>
  <c r="AB782" i="6" a="1"/>
  <c r="AB782" i="6" s="1"/>
  <c r="AA782" i="6" a="1"/>
  <c r="AA782" i="6" s="1"/>
  <c r="Z782" i="6" a="1"/>
  <c r="Z782" i="6" s="1"/>
  <c r="Y782" i="6"/>
  <c r="Y782" i="6" a="1"/>
  <c r="X782" i="6" a="1"/>
  <c r="X782" i="6" s="1"/>
  <c r="W782" i="6" a="1"/>
  <c r="W782" i="6" s="1"/>
  <c r="V782" i="6" a="1"/>
  <c r="V782" i="6" s="1"/>
  <c r="U782" i="6"/>
  <c r="U782" i="6" a="1"/>
  <c r="T782" i="6" a="1"/>
  <c r="T782" i="6" s="1"/>
  <c r="S782" i="6" a="1"/>
  <c r="S782" i="6" s="1"/>
  <c r="R782" i="6" a="1"/>
  <c r="R782" i="6" s="1"/>
  <c r="Q782" i="6"/>
  <c r="Q782" i="6" a="1"/>
  <c r="P782" i="6" a="1"/>
  <c r="P782" i="6" s="1"/>
  <c r="O782" i="6" a="1"/>
  <c r="O782" i="6" s="1"/>
  <c r="N782" i="6" a="1"/>
  <c r="N782" i="6" s="1"/>
  <c r="M782" i="6"/>
  <c r="M782" i="6" a="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c r="Q777" i="6" a="1"/>
  <c r="P777" i="6" a="1"/>
  <c r="P777" i="6" s="1"/>
  <c r="O777" i="6" a="1"/>
  <c r="O777" i="6" s="1"/>
  <c r="N777" i="6" a="1"/>
  <c r="N777" i="6" s="1"/>
  <c r="M777" i="6"/>
  <c r="M777" i="6" a="1"/>
  <c r="L777" i="6" a="1"/>
  <c r="L777" i="6" s="1"/>
  <c r="K777" i="6" a="1"/>
  <c r="K777" i="6" s="1"/>
  <c r="AI776" i="6" a="1"/>
  <c r="AI776" i="6" s="1"/>
  <c r="AH776" i="6" a="1"/>
  <c r="AH776" i="6" s="1"/>
  <c r="AG776" i="6"/>
  <c r="AG776" i="6" a="1"/>
  <c r="AF776" i="6" a="1"/>
  <c r="AF776" i="6" s="1"/>
  <c r="AE776" i="6" a="1"/>
  <c r="AE776" i="6" s="1"/>
  <c r="AD776" i="6" a="1"/>
  <c r="AD776" i="6" s="1"/>
  <c r="AC776" i="6"/>
  <c r="AC776" i="6" a="1"/>
  <c r="AB776" i="6" a="1"/>
  <c r="AB776" i="6" s="1"/>
  <c r="AA776" i="6" a="1"/>
  <c r="AA776" i="6" s="1"/>
  <c r="Z776" i="6" a="1"/>
  <c r="Z776" i="6" s="1"/>
  <c r="Y776" i="6"/>
  <c r="Y776" i="6" a="1"/>
  <c r="X776" i="6" a="1"/>
  <c r="X776" i="6" s="1"/>
  <c r="W776" i="6" a="1"/>
  <c r="W776" i="6" s="1"/>
  <c r="V776" i="6" a="1"/>
  <c r="V776" i="6" s="1"/>
  <c r="U776" i="6"/>
  <c r="U776" i="6" a="1"/>
  <c r="T776" i="6" a="1"/>
  <c r="T776" i="6" s="1"/>
  <c r="S776" i="6" a="1"/>
  <c r="S776" i="6" s="1"/>
  <c r="R776" i="6" a="1"/>
  <c r="R776" i="6" s="1"/>
  <c r="Q776" i="6"/>
  <c r="Q776" i="6" a="1"/>
  <c r="P776" i="6" a="1"/>
  <c r="P776" i="6" s="1"/>
  <c r="O776" i="6" a="1"/>
  <c r="O776" i="6" s="1"/>
  <c r="N776" i="6" a="1"/>
  <c r="N776" i="6" s="1"/>
  <c r="M776" i="6"/>
  <c r="M776" i="6" a="1"/>
  <c r="L776" i="6" a="1"/>
  <c r="L776" i="6" s="1"/>
  <c r="K776" i="6" a="1"/>
  <c r="K776" i="6" s="1"/>
  <c r="AI775" i="6" a="1"/>
  <c r="AI775" i="6" s="1"/>
  <c r="AH775" i="6" a="1"/>
  <c r="AH775" i="6" s="1"/>
  <c r="AG775" i="6"/>
  <c r="AG775" i="6" a="1"/>
  <c r="AF775" i="6" a="1"/>
  <c r="AF775" i="6" s="1"/>
  <c r="AE775" i="6" a="1"/>
  <c r="AE775" i="6" s="1"/>
  <c r="AD775" i="6" a="1"/>
  <c r="AD775" i="6" s="1"/>
  <c r="AC775" i="6"/>
  <c r="AC775" i="6" a="1"/>
  <c r="AB775" i="6" a="1"/>
  <c r="AB775" i="6" s="1"/>
  <c r="AA775" i="6" a="1"/>
  <c r="AA775" i="6" s="1"/>
  <c r="Z775" i="6" a="1"/>
  <c r="Z775" i="6" s="1"/>
  <c r="Y775" i="6"/>
  <c r="Y775" i="6" a="1"/>
  <c r="X775" i="6" a="1"/>
  <c r="X775" i="6" s="1"/>
  <c r="W775" i="6" a="1"/>
  <c r="W775" i="6" s="1"/>
  <c r="V775" i="6" a="1"/>
  <c r="V775" i="6" s="1"/>
  <c r="U775" i="6"/>
  <c r="U775" i="6" a="1"/>
  <c r="T775" i="6" a="1"/>
  <c r="T775" i="6" s="1"/>
  <c r="S775" i="6" a="1"/>
  <c r="S775" i="6" s="1"/>
  <c r="R775" i="6" a="1"/>
  <c r="R775" i="6" s="1"/>
  <c r="Q775" i="6"/>
  <c r="Q775" i="6" a="1"/>
  <c r="P775" i="6" a="1"/>
  <c r="P775" i="6" s="1"/>
  <c r="O775" i="6" a="1"/>
  <c r="O775" i="6" s="1"/>
  <c r="N775" i="6" a="1"/>
  <c r="N775" i="6" s="1"/>
  <c r="M775" i="6"/>
  <c r="M775" i="6" a="1"/>
  <c r="L775" i="6" a="1"/>
  <c r="L775" i="6" s="1"/>
  <c r="K775" i="6" a="1"/>
  <c r="K775" i="6" s="1"/>
  <c r="AI774" i="6" a="1"/>
  <c r="AI774" i="6" s="1"/>
  <c r="AH774" i="6" a="1"/>
  <c r="AH774" i="6" s="1"/>
  <c r="AG774" i="6"/>
  <c r="AG774" i="6" a="1"/>
  <c r="AF774" i="6" a="1"/>
  <c r="AF774" i="6" s="1"/>
  <c r="AE774" i="6" a="1"/>
  <c r="AE774" i="6" s="1"/>
  <c r="AD774" i="6" a="1"/>
  <c r="AD774" i="6" s="1"/>
  <c r="AC774" i="6" a="1"/>
  <c r="AC774" i="6" s="1"/>
  <c r="AB774" i="6" a="1"/>
  <c r="AB774" i="6" s="1"/>
  <c r="AA774" i="6" a="1"/>
  <c r="AA774" i="6" s="1"/>
  <c r="Z774" i="6" a="1"/>
  <c r="Z774" i="6" s="1"/>
  <c r="Y774" i="6"/>
  <c r="Y774" i="6" a="1"/>
  <c r="X774" i="6" a="1"/>
  <c r="X774" i="6" s="1"/>
  <c r="W774" i="6" a="1"/>
  <c r="W774" i="6" s="1"/>
  <c r="V774" i="6" a="1"/>
  <c r="V774" i="6" s="1"/>
  <c r="U774" i="6" a="1"/>
  <c r="U774" i="6" s="1"/>
  <c r="T774" i="6" a="1"/>
  <c r="T774" i="6" s="1"/>
  <c r="S774" i="6" a="1"/>
  <c r="S774" i="6" s="1"/>
  <c r="R774" i="6" a="1"/>
  <c r="R774" i="6" s="1"/>
  <c r="Q774" i="6"/>
  <c r="Q774" i="6" a="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c r="W772" i="6" a="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c r="AG771" i="6" a="1"/>
  <c r="AF771" i="6" a="1"/>
  <c r="AF771" i="6" s="1"/>
  <c r="AE771" i="6" a="1"/>
  <c r="AE771" i="6" s="1"/>
  <c r="AD771" i="6" a="1"/>
  <c r="AD771" i="6" s="1"/>
  <c r="AC771" i="6" a="1"/>
  <c r="AC771" i="6" s="1"/>
  <c r="AB771" i="6" a="1"/>
  <c r="AB771" i="6" s="1"/>
  <c r="AA771" i="6"/>
  <c r="AA771" i="6" a="1"/>
  <c r="Z771" i="6" a="1"/>
  <c r="Z771" i="6" s="1"/>
  <c r="Y771" i="6" a="1"/>
  <c r="Y771" i="6" s="1"/>
  <c r="X771" i="6" a="1"/>
  <c r="X771" i="6" s="1"/>
  <c r="W771" i="6"/>
  <c r="W771" i="6" a="1"/>
  <c r="V771" i="6" a="1"/>
  <c r="V771" i="6" s="1"/>
  <c r="U771" i="6" a="1"/>
  <c r="U771" i="6" s="1"/>
  <c r="T771" i="6" a="1"/>
  <c r="T771" i="6" s="1"/>
  <c r="S771" i="6" a="1"/>
  <c r="S771" i="6" s="1"/>
  <c r="R771" i="6" a="1"/>
  <c r="R771" i="6" s="1"/>
  <c r="Q771" i="6" a="1"/>
  <c r="Q771" i="6" s="1"/>
  <c r="P771" i="6" a="1"/>
  <c r="P771" i="6" s="1"/>
  <c r="O771" i="6"/>
  <c r="O771" i="6" a="1"/>
  <c r="N771" i="6" a="1"/>
  <c r="N771" i="6" s="1"/>
  <c r="M771" i="6" a="1"/>
  <c r="M771" i="6" s="1"/>
  <c r="L771" i="6" a="1"/>
  <c r="L771" i="6" s="1"/>
  <c r="K771" i="6" a="1"/>
  <c r="K771" i="6" s="1"/>
  <c r="AI770" i="6"/>
  <c r="AI770" i="6" a="1"/>
  <c r="AH770" i="6" a="1"/>
  <c r="AH770" i="6" s="1"/>
  <c r="AG770" i="6" a="1"/>
  <c r="AG770" i="6" s="1"/>
  <c r="AF770" i="6" a="1"/>
  <c r="AF770" i="6" s="1"/>
  <c r="AE770" i="6"/>
  <c r="AE770" i="6" a="1"/>
  <c r="AD770" i="6" a="1"/>
  <c r="AD770" i="6" s="1"/>
  <c r="AC770" i="6"/>
  <c r="AC770" i="6" a="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c r="K770" i="6" a="1"/>
  <c r="AI769" i="6" a="1"/>
  <c r="AI769" i="6" s="1"/>
  <c r="AH769" i="6" a="1"/>
  <c r="AH769" i="6" s="1"/>
  <c r="AG769" i="6" a="1"/>
  <c r="AG769" i="6" s="1"/>
  <c r="AF769" i="6" a="1"/>
  <c r="AF769" i="6" s="1"/>
  <c r="AE769" i="6"/>
  <c r="AE769" i="6" a="1"/>
  <c r="AD769" i="6" a="1"/>
  <c r="AD769" i="6" s="1"/>
  <c r="AC769" i="6" a="1"/>
  <c r="AC769" i="6" s="1"/>
  <c r="AB769" i="6" a="1"/>
  <c r="AB769" i="6" s="1"/>
  <c r="AA769" i="6" a="1"/>
  <c r="AA769" i="6" s="1"/>
  <c r="Z769" i="6" a="1"/>
  <c r="Z769" i="6" s="1"/>
  <c r="Y769" i="6"/>
  <c r="Y769" i="6" a="1"/>
  <c r="X769" i="6" a="1"/>
  <c r="X769" i="6" s="1"/>
  <c r="W769" i="6"/>
  <c r="W769" i="6" a="1"/>
  <c r="V769" i="6" a="1"/>
  <c r="V769" i="6" s="1"/>
  <c r="U769" i="6" a="1"/>
  <c r="U769" i="6" s="1"/>
  <c r="T769" i="6" a="1"/>
  <c r="T769" i="6" s="1"/>
  <c r="S769" i="6"/>
  <c r="S769" i="6" a="1"/>
  <c r="R769" i="6" a="1"/>
  <c r="R769" i="6" s="1"/>
  <c r="Q769" i="6"/>
  <c r="Q769" i="6" a="1"/>
  <c r="P769" i="6" a="1"/>
  <c r="P769" i="6" s="1"/>
  <c r="O769" i="6" a="1"/>
  <c r="O769" i="6" s="1"/>
  <c r="N769" i="6" a="1"/>
  <c r="N769" i="6" s="1"/>
  <c r="M769" i="6" a="1"/>
  <c r="M769" i="6" s="1"/>
  <c r="L769" i="6" a="1"/>
  <c r="L769" i="6" s="1"/>
  <c r="K769" i="6"/>
  <c r="K769" i="6" a="1"/>
  <c r="AI768" i="6" a="1"/>
  <c r="AI768" i="6" s="1"/>
  <c r="AH768" i="6" a="1"/>
  <c r="AH768" i="6" s="1"/>
  <c r="AG768" i="6" a="1"/>
  <c r="AG768" i="6" s="1"/>
  <c r="AF768" i="6" a="1"/>
  <c r="AF768" i="6" s="1"/>
  <c r="AE768" i="6" a="1"/>
  <c r="AE768" i="6" s="1"/>
  <c r="AD768" i="6" a="1"/>
  <c r="AD768" i="6" s="1"/>
  <c r="AC768" i="6" a="1"/>
  <c r="AC768" i="6" s="1"/>
  <c r="AB768" i="6" a="1"/>
  <c r="AB768" i="6" s="1"/>
  <c r="AA768" i="6"/>
  <c r="AA768" i="6" a="1"/>
  <c r="Z768" i="6" a="1"/>
  <c r="Z768" i="6" s="1"/>
  <c r="Y768" i="6" a="1"/>
  <c r="Y768" i="6" s="1"/>
  <c r="X768" i="6" a="1"/>
  <c r="X768" i="6" s="1"/>
  <c r="W768" i="6" a="1"/>
  <c r="W768" i="6" s="1"/>
  <c r="V768" i="6" a="1"/>
  <c r="V768" i="6" s="1"/>
  <c r="U768" i="6"/>
  <c r="U768" i="6" a="1"/>
  <c r="T768" i="6" a="1"/>
  <c r="T768" i="6" s="1"/>
  <c r="S768" i="6"/>
  <c r="S768" i="6" a="1"/>
  <c r="R768" i="6" a="1"/>
  <c r="R768" i="6" s="1"/>
  <c r="Q768" i="6" a="1"/>
  <c r="Q768" i="6" s="1"/>
  <c r="P768" i="6" a="1"/>
  <c r="P768" i="6" s="1"/>
  <c r="O768" i="6"/>
  <c r="O768" i="6" a="1"/>
  <c r="N768" i="6" a="1"/>
  <c r="N768" i="6" s="1"/>
  <c r="M768" i="6"/>
  <c r="M768" i="6" a="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c r="W767" i="6" a="1"/>
  <c r="V767" i="6" a="1"/>
  <c r="V767" i="6" s="1"/>
  <c r="U767" i="6" a="1"/>
  <c r="U767" i="6" s="1"/>
  <c r="T767" i="6" a="1"/>
  <c r="T767" i="6" s="1"/>
  <c r="S767" i="6" a="1"/>
  <c r="S767" i="6" s="1"/>
  <c r="R767" i="6" a="1"/>
  <c r="R767" i="6" s="1"/>
  <c r="Q767" i="6"/>
  <c r="Q767" i="6" a="1"/>
  <c r="P767" i="6" a="1"/>
  <c r="P767" i="6" s="1"/>
  <c r="O767" i="6" a="1"/>
  <c r="O767" i="6" s="1"/>
  <c r="N767" i="6" a="1"/>
  <c r="N767" i="6" s="1"/>
  <c r="M767" i="6" a="1"/>
  <c r="M767" i="6" s="1"/>
  <c r="L767" i="6" a="1"/>
  <c r="L767" i="6" s="1"/>
  <c r="K767" i="6"/>
  <c r="K767" i="6" a="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c r="W765" i="6" a="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c r="W764" i="6" a="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c r="AI763" i="6" a="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c r="K761" i="6" a="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c r="O760" i="6" a="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c r="K759" i="6" a="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c r="M758" i="6" a="1"/>
  <c r="L758" i="6" a="1"/>
  <c r="L758" i="6" s="1"/>
  <c r="K758" i="6" a="1"/>
  <c r="K758" i="6" s="1"/>
  <c r="AI757" i="6" a="1"/>
  <c r="AI757" i="6" s="1"/>
  <c r="AH757" i="6" a="1"/>
  <c r="AH757" i="6" s="1"/>
  <c r="AG757" i="6"/>
  <c r="AG757" i="6" a="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c r="K757" i="6" a="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c r="O756" i="6" a="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c r="AA755" i="6" a="1"/>
  <c r="Z755" i="6" a="1"/>
  <c r="Z755" i="6" s="1"/>
  <c r="Y755" i="6" a="1"/>
  <c r="Y755" i="6" s="1"/>
  <c r="X755" i="6" a="1"/>
  <c r="X755" i="6" s="1"/>
  <c r="W755" i="6" a="1"/>
  <c r="W755" i="6" s="1"/>
  <c r="V755" i="6" a="1"/>
  <c r="V755" i="6" s="1"/>
  <c r="U755" i="6" a="1"/>
  <c r="U755" i="6" s="1"/>
  <c r="T755" i="6" a="1"/>
  <c r="T755" i="6" s="1"/>
  <c r="S755" i="6" a="1"/>
  <c r="S755" i="6" s="1"/>
  <c r="R755" i="6" a="1"/>
  <c r="R755" i="6" s="1"/>
  <c r="Q755" i="6"/>
  <c r="Q755" i="6" a="1"/>
  <c r="P755" i="6" a="1"/>
  <c r="P755" i="6" s="1"/>
  <c r="O755" i="6" a="1"/>
  <c r="O755" i="6" s="1"/>
  <c r="N755" i="6" a="1"/>
  <c r="N755" i="6" s="1"/>
  <c r="M755" i="6" a="1"/>
  <c r="M755" i="6" s="1"/>
  <c r="L755" i="6" a="1"/>
  <c r="L755" i="6" s="1"/>
  <c r="K755" i="6"/>
  <c r="K755" i="6" a="1"/>
  <c r="AI754" i="6" a="1"/>
  <c r="AI754" i="6" s="1"/>
  <c r="AH754" i="6" a="1"/>
  <c r="AH754" i="6" s="1"/>
  <c r="AG754" i="6"/>
  <c r="AG754" i="6" a="1"/>
  <c r="AF754" i="6" a="1"/>
  <c r="AF754" i="6" s="1"/>
  <c r="AE754" i="6"/>
  <c r="AE754" i="6" a="1"/>
  <c r="AD754" i="6" a="1"/>
  <c r="AD754" i="6" s="1"/>
  <c r="AC754" i="6" a="1"/>
  <c r="AC754" i="6" s="1"/>
  <c r="AB754" i="6" a="1"/>
  <c r="AB754" i="6" s="1"/>
  <c r="AA754" i="6" a="1"/>
  <c r="AA754" i="6" s="1"/>
  <c r="Z754" i="6" a="1"/>
  <c r="Z754" i="6" s="1"/>
  <c r="Y754" i="6"/>
  <c r="Y754" i="6" a="1"/>
  <c r="X754" i="6" a="1"/>
  <c r="X754" i="6" s="1"/>
  <c r="W754" i="6"/>
  <c r="W754" i="6" a="1"/>
  <c r="V754" i="6" a="1"/>
  <c r="V754" i="6" s="1"/>
  <c r="U754" i="6" a="1"/>
  <c r="U754" i="6" s="1"/>
  <c r="T754" i="6" a="1"/>
  <c r="T754" i="6" s="1"/>
  <c r="S754" i="6" a="1"/>
  <c r="S754" i="6" s="1"/>
  <c r="R754" i="6" a="1"/>
  <c r="R754" i="6" s="1"/>
  <c r="Q754" i="6"/>
  <c r="Q754" i="6" a="1"/>
  <c r="P754" i="6" a="1"/>
  <c r="P754" i="6" s="1"/>
  <c r="O754" i="6"/>
  <c r="O754" i="6" a="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c r="AC753" i="6" a="1"/>
  <c r="AB753" i="6" a="1"/>
  <c r="AB753" i="6" s="1"/>
  <c r="AA753" i="6" a="1"/>
  <c r="AA753" i="6" s="1"/>
  <c r="Z753" i="6" a="1"/>
  <c r="Z753" i="6" s="1"/>
  <c r="Y753" i="6" a="1"/>
  <c r="Y753" i="6" s="1"/>
  <c r="X753" i="6" a="1"/>
  <c r="X753" i="6" s="1"/>
  <c r="W753" i="6" a="1"/>
  <c r="W753" i="6" s="1"/>
  <c r="V753" i="6" a="1"/>
  <c r="V753" i="6" s="1"/>
  <c r="U753" i="6"/>
  <c r="U753" i="6" a="1"/>
  <c r="T753" i="6" a="1"/>
  <c r="T753" i="6" s="1"/>
  <c r="S753" i="6" a="1"/>
  <c r="S753" i="6" s="1"/>
  <c r="R753" i="6" a="1"/>
  <c r="R753" i="6" s="1"/>
  <c r="Q753" i="6" a="1"/>
  <c r="Q753" i="6" s="1"/>
  <c r="P753" i="6" a="1"/>
  <c r="P753" i="6" s="1"/>
  <c r="O753" i="6" a="1"/>
  <c r="O753" i="6" s="1"/>
  <c r="N753" i="6" a="1"/>
  <c r="N753" i="6" s="1"/>
  <c r="M753" i="6"/>
  <c r="M753" i="6" a="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c r="AG750" i="6" a="1"/>
  <c r="AF750" i="6" a="1"/>
  <c r="AF750" i="6" s="1"/>
  <c r="AE750" i="6" a="1"/>
  <c r="AE750" i="6" s="1"/>
  <c r="AD750" i="6" a="1"/>
  <c r="AD750" i="6" s="1"/>
  <c r="AC750" i="6"/>
  <c r="AC750" i="6" a="1"/>
  <c r="AB750" i="6" a="1"/>
  <c r="AB750" i="6" s="1"/>
  <c r="AA750" i="6" a="1"/>
  <c r="AA750" i="6" s="1"/>
  <c r="Z750" i="6" a="1"/>
  <c r="Z750" i="6" s="1"/>
  <c r="Y750" i="6"/>
  <c r="Y750" i="6" a="1"/>
  <c r="X750" i="6" a="1"/>
  <c r="X750" i="6" s="1"/>
  <c r="W750" i="6" a="1"/>
  <c r="W750" i="6" s="1"/>
  <c r="V750" i="6" a="1"/>
  <c r="V750" i="6" s="1"/>
  <c r="U750" i="6"/>
  <c r="U750" i="6" a="1"/>
  <c r="T750" i="6" a="1"/>
  <c r="T750" i="6" s="1"/>
  <c r="S750" i="6" a="1"/>
  <c r="S750" i="6" s="1"/>
  <c r="R750" i="6" a="1"/>
  <c r="R750" i="6" s="1"/>
  <c r="Q750" i="6"/>
  <c r="Q750" i="6" a="1"/>
  <c r="P750" i="6" a="1"/>
  <c r="P750" i="6" s="1"/>
  <c r="O750" i="6" a="1"/>
  <c r="O750" i="6" s="1"/>
  <c r="N750" i="6" a="1"/>
  <c r="N750" i="6" s="1"/>
  <c r="M750" i="6"/>
  <c r="M750" i="6" a="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c r="M749" i="6" a="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c r="AH747" i="6" a="1"/>
  <c r="AG747" i="6"/>
  <c r="AG747" i="6" a="1"/>
  <c r="AF747" i="6"/>
  <c r="AF747" i="6" a="1"/>
  <c r="AE747" i="6"/>
  <c r="AE747" i="6" a="1"/>
  <c r="AD747" i="6"/>
  <c r="AD747" i="6" a="1"/>
  <c r="AC747" i="6"/>
  <c r="AC747" i="6" a="1"/>
  <c r="AB747" i="6"/>
  <c r="AB747" i="6" a="1"/>
  <c r="AA747" i="6"/>
  <c r="AA747" i="6" a="1"/>
  <c r="Z747" i="6"/>
  <c r="Z747" i="6" a="1"/>
  <c r="Y747" i="6"/>
  <c r="Y747" i="6" a="1"/>
  <c r="X747" i="6"/>
  <c r="X747" i="6" a="1"/>
  <c r="W747" i="6"/>
  <c r="W747" i="6" a="1"/>
  <c r="V747" i="6"/>
  <c r="V747" i="6" a="1"/>
  <c r="U747" i="6"/>
  <c r="U747" i="6" a="1"/>
  <c r="T747" i="6"/>
  <c r="T747" i="6" a="1"/>
  <c r="S747" i="6"/>
  <c r="S747" i="6" a="1"/>
  <c r="R747" i="6"/>
  <c r="R747" i="6" a="1"/>
  <c r="Q747" i="6"/>
  <c r="Q747" i="6" a="1"/>
  <c r="P747" i="6"/>
  <c r="P747" i="6" a="1"/>
  <c r="O747" i="6"/>
  <c r="O747" i="6" a="1"/>
  <c r="N747" i="6"/>
  <c r="N747" i="6" a="1"/>
  <c r="M747" i="6"/>
  <c r="M747" i="6" a="1"/>
  <c r="L747" i="6"/>
  <c r="L747" i="6" a="1"/>
  <c r="K747" i="6"/>
  <c r="K747" i="6" a="1"/>
  <c r="AI746" i="6"/>
  <c r="AI746" i="6" a="1"/>
  <c r="AH746" i="6" a="1"/>
  <c r="AH746" i="6" s="1"/>
  <c r="AG746" i="6" a="1"/>
  <c r="AG746" i="6" s="1"/>
  <c r="AF746" i="6" a="1"/>
  <c r="AF746" i="6" s="1"/>
  <c r="AE746" i="6"/>
  <c r="AE746" i="6" a="1"/>
  <c r="AD746" i="6" a="1"/>
  <c r="AD746" i="6" s="1"/>
  <c r="AC746" i="6" a="1"/>
  <c r="AC746" i="6" s="1"/>
  <c r="AB746" i="6" a="1"/>
  <c r="AB746" i="6" s="1"/>
  <c r="AA746" i="6"/>
  <c r="AA746" i="6" a="1"/>
  <c r="Z746" i="6" a="1"/>
  <c r="Z746" i="6" s="1"/>
  <c r="Y746" i="6" a="1"/>
  <c r="Y746" i="6" s="1"/>
  <c r="X746" i="6" a="1"/>
  <c r="X746" i="6" s="1"/>
  <c r="W746" i="6"/>
  <c r="W746" i="6" a="1"/>
  <c r="V746" i="6" a="1"/>
  <c r="V746" i="6" s="1"/>
  <c r="U746" i="6" a="1"/>
  <c r="U746" i="6" s="1"/>
  <c r="T746" i="6" a="1"/>
  <c r="T746" i="6" s="1"/>
  <c r="S746" i="6"/>
  <c r="S746" i="6" a="1"/>
  <c r="R746" i="6" a="1"/>
  <c r="R746" i="6" s="1"/>
  <c r="Q746" i="6" a="1"/>
  <c r="Q746" i="6" s="1"/>
  <c r="P746" i="6" a="1"/>
  <c r="P746" i="6" s="1"/>
  <c r="O746" i="6"/>
  <c r="O746" i="6" a="1"/>
  <c r="N746" i="6" a="1"/>
  <c r="N746" i="6" s="1"/>
  <c r="M746" i="6" a="1"/>
  <c r="M746" i="6" s="1"/>
  <c r="L746" i="6" a="1"/>
  <c r="L746" i="6" s="1"/>
  <c r="K746" i="6"/>
  <c r="K746" i="6" a="1"/>
  <c r="AI745" i="6"/>
  <c r="AI745" i="6" a="1"/>
  <c r="AH745" i="6"/>
  <c r="AH745" i="6" a="1"/>
  <c r="AG745" i="6"/>
  <c r="AG745" i="6" a="1"/>
  <c r="AF745" i="6"/>
  <c r="AF745" i="6" a="1"/>
  <c r="AE745" i="6"/>
  <c r="AE745" i="6" a="1"/>
  <c r="AD745" i="6" a="1"/>
  <c r="AD745" i="6" s="1"/>
  <c r="AC745" i="6" a="1"/>
  <c r="AC745" i="6" s="1"/>
  <c r="AB745" i="6" a="1"/>
  <c r="AB745" i="6" s="1"/>
  <c r="AA745" i="6"/>
  <c r="AA745" i="6" a="1"/>
  <c r="Z745" i="6" a="1"/>
  <c r="Z745" i="6" s="1"/>
  <c r="Y745" i="6" a="1"/>
  <c r="Y745" i="6" s="1"/>
  <c r="X745" i="6" a="1"/>
  <c r="X745" i="6" s="1"/>
  <c r="W745" i="6"/>
  <c r="W745" i="6" a="1"/>
  <c r="V745" i="6" a="1"/>
  <c r="V745" i="6" s="1"/>
  <c r="U745" i="6" a="1"/>
  <c r="U745" i="6" s="1"/>
  <c r="T745" i="6" a="1"/>
  <c r="T745" i="6" s="1"/>
  <c r="S745" i="6"/>
  <c r="S745" i="6" a="1"/>
  <c r="R745" i="6" a="1"/>
  <c r="R745" i="6" s="1"/>
  <c r="Q745" i="6" a="1"/>
  <c r="Q745" i="6" s="1"/>
  <c r="P745" i="6" a="1"/>
  <c r="P745" i="6" s="1"/>
  <c r="O745" i="6"/>
  <c r="O745" i="6" a="1"/>
  <c r="N745" i="6" a="1"/>
  <c r="N745" i="6" s="1"/>
  <c r="M745" i="6" a="1"/>
  <c r="M745" i="6" s="1"/>
  <c r="L745" i="6" a="1"/>
  <c r="L745" i="6" s="1"/>
  <c r="K745" i="6"/>
  <c r="K745" i="6" a="1"/>
  <c r="AI744" i="6"/>
  <c r="AI744" i="6" a="1"/>
  <c r="AH744" i="6"/>
  <c r="AH744" i="6" a="1"/>
  <c r="AG744" i="6"/>
  <c r="AG744" i="6" a="1"/>
  <c r="AF744" i="6"/>
  <c r="AF744" i="6" a="1"/>
  <c r="AE744" i="6"/>
  <c r="AE744" i="6" a="1"/>
  <c r="AD744" i="6"/>
  <c r="AD744" i="6" a="1"/>
  <c r="AC744" i="6"/>
  <c r="AC744" i="6" a="1"/>
  <c r="AB744" i="6"/>
  <c r="AB744" i="6" a="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c r="AG742" i="6" a="1"/>
  <c r="AF742" i="6" a="1"/>
  <c r="AF742" i="6" s="1"/>
  <c r="AE742" i="6" a="1"/>
  <c r="AE742" i="6" s="1"/>
  <c r="AD742" i="6" a="1"/>
  <c r="AD742" i="6" s="1"/>
  <c r="AC742" i="6"/>
  <c r="AC742" i="6" a="1"/>
  <c r="AB742" i="6" a="1"/>
  <c r="AB742" i="6" s="1"/>
  <c r="AA742" i="6" a="1"/>
  <c r="AA742" i="6" s="1"/>
  <c r="Z742" i="6" a="1"/>
  <c r="Z742" i="6" s="1"/>
  <c r="Y742" i="6"/>
  <c r="Y742" i="6" a="1"/>
  <c r="X742" i="6" a="1"/>
  <c r="X742" i="6" s="1"/>
  <c r="W742" i="6" a="1"/>
  <c r="W742" i="6" s="1"/>
  <c r="V742" i="6" a="1"/>
  <c r="V742" i="6" s="1"/>
  <c r="U742" i="6"/>
  <c r="U742" i="6" a="1"/>
  <c r="T742" i="6" a="1"/>
  <c r="T742" i="6" s="1"/>
  <c r="S742" i="6" a="1"/>
  <c r="S742" i="6" s="1"/>
  <c r="R742" i="6" a="1"/>
  <c r="R742" i="6" s="1"/>
  <c r="Q742" i="6"/>
  <c r="Q742" i="6" a="1"/>
  <c r="P742" i="6" a="1"/>
  <c r="P742" i="6" s="1"/>
  <c r="O742" i="6" a="1"/>
  <c r="O742" i="6" s="1"/>
  <c r="N742" i="6" a="1"/>
  <c r="N742" i="6" s="1"/>
  <c r="M742" i="6"/>
  <c r="M742" i="6" a="1"/>
  <c r="L742" i="6" a="1"/>
  <c r="L742" i="6" s="1"/>
  <c r="K742" i="6" a="1"/>
  <c r="K742" i="6" s="1"/>
  <c r="AI741" i="6" a="1"/>
  <c r="AI741" i="6" s="1"/>
  <c r="AH741" i="6" a="1"/>
  <c r="AH741" i="6" s="1"/>
  <c r="AG741" i="6"/>
  <c r="AG741" i="6" a="1"/>
  <c r="AF741" i="6" a="1"/>
  <c r="AF741" i="6" s="1"/>
  <c r="AE741" i="6" a="1"/>
  <c r="AE741" i="6" s="1"/>
  <c r="AD741" i="6" a="1"/>
  <c r="AD741" i="6" s="1"/>
  <c r="AC741" i="6"/>
  <c r="AC741" i="6" a="1"/>
  <c r="AB741" i="6" a="1"/>
  <c r="AB741" i="6" s="1"/>
  <c r="AA741" i="6" a="1"/>
  <c r="AA741" i="6" s="1"/>
  <c r="Z741" i="6" a="1"/>
  <c r="Z741" i="6" s="1"/>
  <c r="Y741" i="6"/>
  <c r="Y741" i="6" a="1"/>
  <c r="X741" i="6" a="1"/>
  <c r="X741" i="6" s="1"/>
  <c r="W741" i="6" a="1"/>
  <c r="W741" i="6" s="1"/>
  <c r="V741" i="6" a="1"/>
  <c r="V741" i="6" s="1"/>
  <c r="U741" i="6"/>
  <c r="U741" i="6" a="1"/>
  <c r="T741" i="6" a="1"/>
  <c r="T741" i="6" s="1"/>
  <c r="S741" i="6" a="1"/>
  <c r="S741" i="6" s="1"/>
  <c r="R741" i="6" a="1"/>
  <c r="R741" i="6" s="1"/>
  <c r="Q741" i="6"/>
  <c r="Q741" i="6" a="1"/>
  <c r="P741" i="6" a="1"/>
  <c r="P741" i="6" s="1"/>
  <c r="O741" i="6" a="1"/>
  <c r="O741" i="6" s="1"/>
  <c r="N741" i="6" a="1"/>
  <c r="N741" i="6" s="1"/>
  <c r="M741" i="6"/>
  <c r="M741" i="6" a="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c r="P737" i="6" a="1"/>
  <c r="O737" i="6" a="1"/>
  <c r="O737" i="6" s="1"/>
  <c r="N737" i="6" a="1"/>
  <c r="N737" i="6" s="1"/>
  <c r="M737" i="6" a="1"/>
  <c r="M737" i="6" s="1"/>
  <c r="L737" i="6"/>
  <c r="L737" i="6" a="1"/>
  <c r="K737" i="6" a="1"/>
  <c r="K737" i="6" s="1"/>
  <c r="AI736" i="6" a="1"/>
  <c r="AI736" i="6" s="1"/>
  <c r="AH736" i="6"/>
  <c r="AH736" i="6" a="1"/>
  <c r="AG736" i="6" a="1"/>
  <c r="AG736" i="6" s="1"/>
  <c r="AF736" i="6" a="1"/>
  <c r="AF736" i="6" s="1"/>
  <c r="AE736" i="6" a="1"/>
  <c r="AE736" i="6" s="1"/>
  <c r="AD736" i="6" a="1"/>
  <c r="AD736" i="6" s="1"/>
  <c r="AC736" i="6" a="1"/>
  <c r="AC736" i="6" s="1"/>
  <c r="AB736" i="6" a="1"/>
  <c r="AB736" i="6" s="1"/>
  <c r="AA736" i="6"/>
  <c r="AA736" i="6" a="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c r="K736" i="6" a="1"/>
  <c r="AI735" i="6" a="1"/>
  <c r="AI735" i="6" s="1"/>
  <c r="AH735" i="6" a="1"/>
  <c r="AH735" i="6" s="1"/>
  <c r="AG735" i="6" a="1"/>
  <c r="AG735" i="6" s="1"/>
  <c r="AF735" i="6" a="1"/>
  <c r="AF735" i="6" s="1"/>
  <c r="AE735" i="6"/>
  <c r="AE735" i="6" a="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c r="O735" i="6" a="1"/>
  <c r="N735" i="6" a="1"/>
  <c r="N735" i="6" s="1"/>
  <c r="M735" i="6" a="1"/>
  <c r="M735" i="6" s="1"/>
  <c r="L735" i="6" a="1"/>
  <c r="L735" i="6" s="1"/>
  <c r="K735" i="6" a="1"/>
  <c r="K735" i="6" s="1"/>
  <c r="AI734" i="6"/>
  <c r="AI734" i="6" a="1"/>
  <c r="AH734" i="6" a="1"/>
  <c r="AH734" i="6" s="1"/>
  <c r="AG734" i="6" a="1"/>
  <c r="AG734" i="6" s="1"/>
  <c r="AF734" i="6" a="1"/>
  <c r="AF734" i="6" s="1"/>
  <c r="AE734" i="6" a="1"/>
  <c r="AE734" i="6" s="1"/>
  <c r="AD734" i="6" a="1"/>
  <c r="AD734" i="6" s="1"/>
  <c r="AC734" i="6" a="1"/>
  <c r="AC734" i="6" s="1"/>
  <c r="AB734" i="6" a="1"/>
  <c r="AB734" i="6" s="1"/>
  <c r="AA734" i="6"/>
  <c r="AA734" i="6" a="1"/>
  <c r="Z734" i="6" a="1"/>
  <c r="Z734" i="6" s="1"/>
  <c r="Y734" i="6" a="1"/>
  <c r="Y734" i="6" s="1"/>
  <c r="X734" i="6" a="1"/>
  <c r="X734" i="6" s="1"/>
  <c r="W734" i="6" a="1"/>
  <c r="W734" i="6" s="1"/>
  <c r="V734" i="6" a="1"/>
  <c r="V734" i="6" s="1"/>
  <c r="U734" i="6"/>
  <c r="U734" i="6" a="1"/>
  <c r="T734" i="6" a="1"/>
  <c r="T734" i="6" s="1"/>
  <c r="S734" i="6" a="1"/>
  <c r="S734" i="6" s="1"/>
  <c r="R734" i="6" a="1"/>
  <c r="R734" i="6" s="1"/>
  <c r="Q734" i="6" a="1"/>
  <c r="Q734" i="6" s="1"/>
  <c r="P734" i="6" a="1"/>
  <c r="P734" i="6" s="1"/>
  <c r="O734" i="6" a="1"/>
  <c r="O734" i="6" s="1"/>
  <c r="N734" i="6" a="1"/>
  <c r="N734" i="6" s="1"/>
  <c r="M734" i="6"/>
  <c r="M734" i="6" a="1"/>
  <c r="L734" i="6" a="1"/>
  <c r="L734" i="6" s="1"/>
  <c r="K734" i="6" a="1"/>
  <c r="K734" i="6" s="1"/>
  <c r="AI733" i="6" a="1"/>
  <c r="AI733" i="6" s="1"/>
  <c r="AH733" i="6" a="1"/>
  <c r="AH733" i="6" s="1"/>
  <c r="AG733" i="6" a="1"/>
  <c r="AG733" i="6" s="1"/>
  <c r="AF733" i="6" a="1"/>
  <c r="AF733" i="6" s="1"/>
  <c r="AE733" i="6" a="1"/>
  <c r="AE733" i="6" s="1"/>
  <c r="AD733" i="6" a="1"/>
  <c r="AD733" i="6" s="1"/>
  <c r="AC733" i="6"/>
  <c r="AC733" i="6" a="1"/>
  <c r="AB733" i="6" a="1"/>
  <c r="AB733" i="6" s="1"/>
  <c r="AA733" i="6" a="1"/>
  <c r="AA733" i="6" s="1"/>
  <c r="Z733" i="6" a="1"/>
  <c r="Z733" i="6" s="1"/>
  <c r="Y733" i="6" a="1"/>
  <c r="Y733" i="6" s="1"/>
  <c r="X733" i="6" a="1"/>
  <c r="X733" i="6" s="1"/>
  <c r="W733" i="6" a="1"/>
  <c r="W733" i="6" s="1"/>
  <c r="V733" i="6" a="1"/>
  <c r="V733" i="6" s="1"/>
  <c r="U733" i="6"/>
  <c r="U733" i="6" a="1"/>
  <c r="T733" i="6" a="1"/>
  <c r="T733" i="6" s="1"/>
  <c r="S733" i="6" a="1"/>
  <c r="S733" i="6" s="1"/>
  <c r="R733" i="6" a="1"/>
  <c r="R733" i="6" s="1"/>
  <c r="Q733" i="6" a="1"/>
  <c r="Q733" i="6" s="1"/>
  <c r="P733" i="6" a="1"/>
  <c r="P733" i="6" s="1"/>
  <c r="O733" i="6" a="1"/>
  <c r="O733" i="6" s="1"/>
  <c r="N733" i="6" a="1"/>
  <c r="N733" i="6" s="1"/>
  <c r="M733" i="6"/>
  <c r="M733" i="6" a="1"/>
  <c r="L733" i="6" a="1"/>
  <c r="L733" i="6" s="1"/>
  <c r="K733" i="6" a="1"/>
  <c r="K733" i="6" s="1"/>
  <c r="AI732" i="6"/>
  <c r="AI732" i="6" a="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c r="V731" i="6" a="1"/>
  <c r="U731" i="6" a="1"/>
  <c r="U731" i="6" s="1"/>
  <c r="T731" i="6" a="1"/>
  <c r="T731" i="6" s="1"/>
  <c r="S731" i="6" a="1"/>
  <c r="S731" i="6" s="1"/>
  <c r="R731" i="6" a="1"/>
  <c r="R731" i="6" s="1"/>
  <c r="Q731" i="6" a="1"/>
  <c r="Q731" i="6" s="1"/>
  <c r="P731" i="6" a="1"/>
  <c r="P731" i="6" s="1"/>
  <c r="O731" i="6" a="1"/>
  <c r="O731" i="6" s="1"/>
  <c r="N731" i="6"/>
  <c r="N731" i="6" a="1"/>
  <c r="M731" i="6" a="1"/>
  <c r="M731" i="6" s="1"/>
  <c r="L731" i="6" a="1"/>
  <c r="L731" i="6" s="1"/>
  <c r="K731" i="6" a="1"/>
  <c r="K731" i="6" s="1"/>
  <c r="AI730" i="6" a="1"/>
  <c r="AI730" i="6" s="1"/>
  <c r="AH730" i="6"/>
  <c r="AH730" i="6" a="1"/>
  <c r="AG730" i="6" a="1"/>
  <c r="AG730" i="6" s="1"/>
  <c r="AF730" i="6" a="1"/>
  <c r="AF730" i="6" s="1"/>
  <c r="AE730" i="6" a="1"/>
  <c r="AE730" i="6" s="1"/>
  <c r="AD730" i="6" a="1"/>
  <c r="AD730" i="6" s="1"/>
  <c r="AC730" i="6" a="1"/>
  <c r="AC730" i="6" s="1"/>
  <c r="AB730" i="6" a="1"/>
  <c r="AB730" i="6" s="1"/>
  <c r="AA730" i="6" a="1"/>
  <c r="AA730" i="6" s="1"/>
  <c r="Z730" i="6"/>
  <c r="Z730" i="6" a="1"/>
  <c r="Y730" i="6" a="1"/>
  <c r="Y730" i="6" s="1"/>
  <c r="X730" i="6" a="1"/>
  <c r="X730" i="6" s="1"/>
  <c r="W730" i="6" a="1"/>
  <c r="W730" i="6" s="1"/>
  <c r="V730" i="6" a="1"/>
  <c r="V730" i="6" s="1"/>
  <c r="U730" i="6" a="1"/>
  <c r="U730" i="6" s="1"/>
  <c r="T730" i="6" a="1"/>
  <c r="T730" i="6" s="1"/>
  <c r="S730" i="6" a="1"/>
  <c r="S730" i="6" s="1"/>
  <c r="R730" i="6"/>
  <c r="R730" i="6" a="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c r="AD729" i="6" a="1"/>
  <c r="AC729" i="6" a="1"/>
  <c r="AC729" i="6" s="1"/>
  <c r="AB729" i="6" a="1"/>
  <c r="AB729" i="6" s="1"/>
  <c r="AA729" i="6" a="1"/>
  <c r="AA729" i="6" s="1"/>
  <c r="Z729" i="6" a="1"/>
  <c r="Z729" i="6" s="1"/>
  <c r="Y729" i="6" a="1"/>
  <c r="Y729" i="6" s="1"/>
  <c r="X729" i="6" a="1"/>
  <c r="X729" i="6" s="1"/>
  <c r="W729" i="6" a="1"/>
  <c r="W729" i="6" s="1"/>
  <c r="V729" i="6"/>
  <c r="V729" i="6" a="1"/>
  <c r="U729" i="6" a="1"/>
  <c r="U729" i="6" s="1"/>
  <c r="T729" i="6" a="1"/>
  <c r="T729" i="6" s="1"/>
  <c r="S729" i="6" a="1"/>
  <c r="S729" i="6" s="1"/>
  <c r="R729" i="6" a="1"/>
  <c r="R729" i="6" s="1"/>
  <c r="Q729" i="6" a="1"/>
  <c r="Q729" i="6" s="1"/>
  <c r="P729" i="6" a="1"/>
  <c r="P729" i="6" s="1"/>
  <c r="O729" i="6" a="1"/>
  <c r="O729" i="6" s="1"/>
  <c r="N729" i="6"/>
  <c r="N729" i="6" a="1"/>
  <c r="M729" i="6" a="1"/>
  <c r="M729" i="6" s="1"/>
  <c r="L729" i="6" a="1"/>
  <c r="L729" i="6" s="1"/>
  <c r="K729" i="6" a="1"/>
  <c r="K729" i="6" s="1"/>
  <c r="AI728" i="6" a="1"/>
  <c r="AI728" i="6" s="1"/>
  <c r="AH728" i="6"/>
  <c r="AH728" i="6" a="1"/>
  <c r="AG728" i="6" a="1"/>
  <c r="AG728" i="6" s="1"/>
  <c r="AF728" i="6" a="1"/>
  <c r="AF728" i="6" s="1"/>
  <c r="AE728" i="6" a="1"/>
  <c r="AE728" i="6" s="1"/>
  <c r="AD728" i="6" a="1"/>
  <c r="AD728" i="6" s="1"/>
  <c r="AC728" i="6" a="1"/>
  <c r="AC728" i="6" s="1"/>
  <c r="AB728" i="6" a="1"/>
  <c r="AB728" i="6" s="1"/>
  <c r="AA728" i="6" a="1"/>
  <c r="AA728" i="6" s="1"/>
  <c r="Z728" i="6"/>
  <c r="Z728" i="6" a="1"/>
  <c r="Y728" i="6" a="1"/>
  <c r="Y728" i="6" s="1"/>
  <c r="X728" i="6" a="1"/>
  <c r="X728" i="6" s="1"/>
  <c r="W728" i="6" a="1"/>
  <c r="W728" i="6" s="1"/>
  <c r="V728" i="6" a="1"/>
  <c r="V728" i="6" s="1"/>
  <c r="U728" i="6" a="1"/>
  <c r="U728" i="6" s="1"/>
  <c r="T728" i="6" a="1"/>
  <c r="T728" i="6" s="1"/>
  <c r="S728" i="6" a="1"/>
  <c r="S728" i="6" s="1"/>
  <c r="R728" i="6"/>
  <c r="R728" i="6" a="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c r="V727" i="6" a="1"/>
  <c r="U727" i="6" a="1"/>
  <c r="U727" i="6" s="1"/>
  <c r="T727" i="6" a="1"/>
  <c r="T727" i="6" s="1"/>
  <c r="S727" i="6" a="1"/>
  <c r="S727" i="6" s="1"/>
  <c r="R727" i="6" a="1"/>
  <c r="R727" i="6" s="1"/>
  <c r="Q727" i="6" a="1"/>
  <c r="Q727" i="6" s="1"/>
  <c r="P727" i="6" a="1"/>
  <c r="P727" i="6" s="1"/>
  <c r="O727" i="6" a="1"/>
  <c r="O727" i="6" s="1"/>
  <c r="N727" i="6" a="1"/>
  <c r="N727" i="6" s="1"/>
  <c r="M727" i="6"/>
  <c r="M727" i="6" a="1"/>
  <c r="L727" i="6" a="1"/>
  <c r="L727" i="6" s="1"/>
  <c r="K727" i="6" a="1"/>
  <c r="K727" i="6" s="1"/>
  <c r="AI726" i="6" a="1"/>
  <c r="AI726" i="6" s="1"/>
  <c r="AH726" i="6" a="1"/>
  <c r="AH726" i="6" s="1"/>
  <c r="AG726" i="6"/>
  <c r="AG726" i="6" a="1"/>
  <c r="AF726" i="6" a="1"/>
  <c r="AF726" i="6" s="1"/>
  <c r="AE726" i="6" a="1"/>
  <c r="AE726" i="6" s="1"/>
  <c r="AD726" i="6" a="1"/>
  <c r="AD726" i="6" s="1"/>
  <c r="AC726" i="6" a="1"/>
  <c r="AC726" i="6" s="1"/>
  <c r="AB726" i="6" a="1"/>
  <c r="AB726" i="6" s="1"/>
  <c r="AA726" i="6" a="1"/>
  <c r="AA726" i="6" s="1"/>
  <c r="Z726" i="6" a="1"/>
  <c r="Z726" i="6" s="1"/>
  <c r="Y726" i="6"/>
  <c r="Y726" i="6" a="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c r="Y725" i="6" a="1"/>
  <c r="X725" i="6" a="1"/>
  <c r="X725" i="6" s="1"/>
  <c r="W725" i="6" a="1"/>
  <c r="W725" i="6" s="1"/>
  <c r="V725" i="6" a="1"/>
  <c r="V725" i="6" s="1"/>
  <c r="U725" i="6" a="1"/>
  <c r="U725" i="6" s="1"/>
  <c r="T725" i="6" a="1"/>
  <c r="T725" i="6" s="1"/>
  <c r="S725" i="6" a="1"/>
  <c r="S725" i="6" s="1"/>
  <c r="R725" i="6" a="1"/>
  <c r="R725" i="6" s="1"/>
  <c r="Q725" i="6"/>
  <c r="Q725" i="6" a="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c r="AC724" i="6" a="1"/>
  <c r="AB724" i="6" a="1"/>
  <c r="AB724" i="6" s="1"/>
  <c r="AA724" i="6" a="1"/>
  <c r="AA724" i="6" s="1"/>
  <c r="Z724" i="6" a="1"/>
  <c r="Z724" i="6" s="1"/>
  <c r="Y724" i="6" a="1"/>
  <c r="Y724" i="6" s="1"/>
  <c r="X724" i="6" a="1"/>
  <c r="X724" i="6" s="1"/>
  <c r="W724" i="6" a="1"/>
  <c r="W724" i="6" s="1"/>
  <c r="V724" i="6" a="1"/>
  <c r="V724" i="6" s="1"/>
  <c r="U724" i="6"/>
  <c r="U724" i="6" a="1"/>
  <c r="T724" i="6" a="1"/>
  <c r="T724" i="6" s="1"/>
  <c r="S724" i="6" a="1"/>
  <c r="S724" i="6" s="1"/>
  <c r="R724" i="6" a="1"/>
  <c r="R724" i="6" s="1"/>
  <c r="Q724" i="6" a="1"/>
  <c r="Q724" i="6" s="1"/>
  <c r="P724" i="6" a="1"/>
  <c r="P724" i="6" s="1"/>
  <c r="O724" i="6" a="1"/>
  <c r="O724" i="6" s="1"/>
  <c r="N724" i="6" a="1"/>
  <c r="N724" i="6" s="1"/>
  <c r="M724" i="6"/>
  <c r="M724" i="6" a="1"/>
  <c r="L724" i="6" a="1"/>
  <c r="L724" i="6" s="1"/>
  <c r="K724" i="6" a="1"/>
  <c r="K724" i="6" s="1"/>
  <c r="AI723" i="6" a="1"/>
  <c r="AI723" i="6" s="1"/>
  <c r="AH723" i="6" a="1"/>
  <c r="AH723" i="6" s="1"/>
  <c r="AG723" i="6"/>
  <c r="AG723" i="6" a="1"/>
  <c r="AF723" i="6" a="1"/>
  <c r="AF723" i="6" s="1"/>
  <c r="AE723" i="6" a="1"/>
  <c r="AE723" i="6" s="1"/>
  <c r="AD723" i="6" a="1"/>
  <c r="AD723" i="6" s="1"/>
  <c r="AC723" i="6" a="1"/>
  <c r="AC723" i="6" s="1"/>
  <c r="AB723" i="6" a="1"/>
  <c r="AB723" i="6" s="1"/>
  <c r="AA723" i="6" a="1"/>
  <c r="AA723" i="6" s="1"/>
  <c r="Z723" i="6" a="1"/>
  <c r="Z723" i="6" s="1"/>
  <c r="Y723" i="6"/>
  <c r="Y723" i="6" a="1"/>
  <c r="X723" i="6" a="1"/>
  <c r="X723" i="6" s="1"/>
  <c r="W723" i="6" a="1"/>
  <c r="W723" i="6" s="1"/>
  <c r="V723" i="6" a="1"/>
  <c r="V723" i="6" s="1"/>
  <c r="U723" i="6" a="1"/>
  <c r="U723" i="6" s="1"/>
  <c r="T723" i="6" a="1"/>
  <c r="T723" i="6" s="1"/>
  <c r="S723" i="6" a="1"/>
  <c r="S723" i="6" s="1"/>
  <c r="R723" i="6" a="1"/>
  <c r="R723" i="6" s="1"/>
  <c r="Q723" i="6"/>
  <c r="Q723" i="6" a="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c r="AC722" i="6" a="1"/>
  <c r="AB722" i="6" a="1"/>
  <c r="AB722" i="6" s="1"/>
  <c r="AA722" i="6" a="1"/>
  <c r="AA722" i="6" s="1"/>
  <c r="Z722" i="6" a="1"/>
  <c r="Z722" i="6" s="1"/>
  <c r="Y722" i="6" a="1"/>
  <c r="Y722" i="6" s="1"/>
  <c r="X722" i="6" a="1"/>
  <c r="X722" i="6" s="1"/>
  <c r="W722" i="6" a="1"/>
  <c r="W722" i="6" s="1"/>
  <c r="V722" i="6" a="1"/>
  <c r="V722" i="6" s="1"/>
  <c r="U722" i="6"/>
  <c r="U722" i="6" a="1"/>
  <c r="T722" i="6" a="1"/>
  <c r="T722" i="6" s="1"/>
  <c r="S722" i="6" a="1"/>
  <c r="S722" i="6" s="1"/>
  <c r="R722" i="6" a="1"/>
  <c r="R722" i="6" s="1"/>
  <c r="Q722" i="6" a="1"/>
  <c r="Q722" i="6" s="1"/>
  <c r="P722" i="6" a="1"/>
  <c r="P722" i="6" s="1"/>
  <c r="O722" i="6" a="1"/>
  <c r="O722" i="6" s="1"/>
  <c r="N722" i="6" a="1"/>
  <c r="N722" i="6" s="1"/>
  <c r="M722" i="6"/>
  <c r="M722" i="6" a="1"/>
  <c r="L722" i="6" a="1"/>
  <c r="L722" i="6" s="1"/>
  <c r="K722" i="6" a="1"/>
  <c r="K722" i="6" s="1"/>
  <c r="AI721" i="6" a="1"/>
  <c r="AI721" i="6" s="1"/>
  <c r="AH721" i="6" a="1"/>
  <c r="AH721" i="6" s="1"/>
  <c r="AG721" i="6"/>
  <c r="AG721" i="6" a="1"/>
  <c r="AF721" i="6" a="1"/>
  <c r="AF721" i="6" s="1"/>
  <c r="AE721" i="6" a="1"/>
  <c r="AE721" i="6" s="1"/>
  <c r="AD721" i="6" a="1"/>
  <c r="AD721" i="6" s="1"/>
  <c r="AC721" i="6" a="1"/>
  <c r="AC721" i="6" s="1"/>
  <c r="AB721" i="6" a="1"/>
  <c r="AB721" i="6" s="1"/>
  <c r="AA721" i="6" a="1"/>
  <c r="AA721" i="6" s="1"/>
  <c r="Z721" i="6" a="1"/>
  <c r="Z721" i="6" s="1"/>
  <c r="Y721" i="6"/>
  <c r="Y721" i="6" a="1"/>
  <c r="X721" i="6" a="1"/>
  <c r="X721" i="6" s="1"/>
  <c r="W721" i="6" a="1"/>
  <c r="W721" i="6" s="1"/>
  <c r="V721" i="6" a="1"/>
  <c r="V721" i="6" s="1"/>
  <c r="U721" i="6" a="1"/>
  <c r="U721" i="6" s="1"/>
  <c r="T721" i="6" a="1"/>
  <c r="T721" i="6" s="1"/>
  <c r="S721" i="6" a="1"/>
  <c r="S721" i="6" s="1"/>
  <c r="R721" i="6" a="1"/>
  <c r="R721" i="6" s="1"/>
  <c r="Q721" i="6"/>
  <c r="Q721" i="6" a="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c r="AC720" i="6" a="1"/>
  <c r="AB720" i="6" a="1"/>
  <c r="AB720" i="6" s="1"/>
  <c r="AA720" i="6" a="1"/>
  <c r="AA720" i="6" s="1"/>
  <c r="Z720" i="6" a="1"/>
  <c r="Z720" i="6" s="1"/>
  <c r="Y720" i="6" a="1"/>
  <c r="Y720" i="6" s="1"/>
  <c r="X720" i="6" a="1"/>
  <c r="X720" i="6" s="1"/>
  <c r="W720" i="6" a="1"/>
  <c r="W720" i="6" s="1"/>
  <c r="V720" i="6" a="1"/>
  <c r="V720" i="6" s="1"/>
  <c r="U720" i="6"/>
  <c r="U720" i="6" a="1"/>
  <c r="T720" i="6" a="1"/>
  <c r="T720" i="6" s="1"/>
  <c r="S720" i="6" a="1"/>
  <c r="S720" i="6" s="1"/>
  <c r="R720" i="6" a="1"/>
  <c r="R720" i="6" s="1"/>
  <c r="Q720" i="6" a="1"/>
  <c r="Q720" i="6" s="1"/>
  <c r="P720" i="6" a="1"/>
  <c r="P720" i="6" s="1"/>
  <c r="O720" i="6" a="1"/>
  <c r="O720" i="6" s="1"/>
  <c r="N720" i="6" a="1"/>
  <c r="N720" i="6" s="1"/>
  <c r="M720" i="6"/>
  <c r="M720" i="6" a="1"/>
  <c r="L720" i="6" a="1"/>
  <c r="L720" i="6" s="1"/>
  <c r="K720" i="6" a="1"/>
  <c r="K720" i="6" s="1"/>
  <c r="AI719" i="6" a="1"/>
  <c r="AI719" i="6" s="1"/>
  <c r="AH719" i="6" a="1"/>
  <c r="AH719" i="6" s="1"/>
  <c r="AG719" i="6"/>
  <c r="AG719" i="6" a="1"/>
  <c r="AF719" i="6" a="1"/>
  <c r="AF719" i="6" s="1"/>
  <c r="AE719" i="6" a="1"/>
  <c r="AE719" i="6" s="1"/>
  <c r="AD719" i="6" a="1"/>
  <c r="AD719" i="6" s="1"/>
  <c r="AC719" i="6" a="1"/>
  <c r="AC719" i="6" s="1"/>
  <c r="AB719" i="6" a="1"/>
  <c r="AB719" i="6" s="1"/>
  <c r="AA719" i="6" a="1"/>
  <c r="AA719" i="6" s="1"/>
  <c r="Z719" i="6" a="1"/>
  <c r="Z719" i="6" s="1"/>
  <c r="Y719" i="6"/>
  <c r="Y719" i="6" a="1"/>
  <c r="X719" i="6" a="1"/>
  <c r="X719" i="6" s="1"/>
  <c r="W719" i="6" a="1"/>
  <c r="W719" i="6" s="1"/>
  <c r="V719" i="6" a="1"/>
  <c r="V719" i="6" s="1"/>
  <c r="U719" i="6" a="1"/>
  <c r="U719" i="6" s="1"/>
  <c r="T719" i="6" a="1"/>
  <c r="T719" i="6" s="1"/>
  <c r="S719" i="6" a="1"/>
  <c r="S719" i="6" s="1"/>
  <c r="R719" i="6" a="1"/>
  <c r="R719" i="6" s="1"/>
  <c r="Q719" i="6"/>
  <c r="Q719" i="6" a="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c r="AC718" i="6" a="1"/>
  <c r="AB718" i="6" a="1"/>
  <c r="AB718" i="6" s="1"/>
  <c r="AA718" i="6" a="1"/>
  <c r="AA718" i="6" s="1"/>
  <c r="Z718" i="6" a="1"/>
  <c r="Z718" i="6" s="1"/>
  <c r="Y718" i="6" a="1"/>
  <c r="Y718" i="6" s="1"/>
  <c r="X718" i="6" a="1"/>
  <c r="X718" i="6" s="1"/>
  <c r="W718" i="6" a="1"/>
  <c r="W718" i="6" s="1"/>
  <c r="V718" i="6" a="1"/>
  <c r="V718" i="6" s="1"/>
  <c r="U718" i="6"/>
  <c r="U718" i="6" a="1"/>
  <c r="T718" i="6" a="1"/>
  <c r="T718" i="6" s="1"/>
  <c r="S718" i="6" a="1"/>
  <c r="S718" i="6" s="1"/>
  <c r="R718" i="6" a="1"/>
  <c r="R718" i="6" s="1"/>
  <c r="Q718" i="6" a="1"/>
  <c r="Q718" i="6" s="1"/>
  <c r="P718" i="6" a="1"/>
  <c r="P718" i="6" s="1"/>
  <c r="O718" i="6" a="1"/>
  <c r="O718" i="6" s="1"/>
  <c r="N718" i="6" a="1"/>
  <c r="N718" i="6" s="1"/>
  <c r="M718" i="6"/>
  <c r="M718" i="6" a="1"/>
  <c r="L718" i="6" a="1"/>
  <c r="L718" i="6" s="1"/>
  <c r="K718" i="6" a="1"/>
  <c r="K718" i="6" s="1"/>
  <c r="AI717" i="6" a="1"/>
  <c r="AI717" i="6" s="1"/>
  <c r="AH717" i="6" a="1"/>
  <c r="AH717" i="6" s="1"/>
  <c r="AG717" i="6"/>
  <c r="AG717" i="6" a="1"/>
  <c r="AF717" i="6" a="1"/>
  <c r="AF717" i="6" s="1"/>
  <c r="AE717" i="6" a="1"/>
  <c r="AE717" i="6" s="1"/>
  <c r="AD717" i="6" a="1"/>
  <c r="AD717" i="6" s="1"/>
  <c r="AC717" i="6" a="1"/>
  <c r="AC717" i="6" s="1"/>
  <c r="AB717" i="6" a="1"/>
  <c r="AB717" i="6" s="1"/>
  <c r="AA717" i="6" a="1"/>
  <c r="AA717" i="6" s="1"/>
  <c r="Z717" i="6" a="1"/>
  <c r="Z717" i="6" s="1"/>
  <c r="Y717" i="6"/>
  <c r="Y717" i="6" a="1"/>
  <c r="X717" i="6" a="1"/>
  <c r="X717" i="6" s="1"/>
  <c r="W717" i="6" a="1"/>
  <c r="W717" i="6" s="1"/>
  <c r="V717" i="6" a="1"/>
  <c r="V717" i="6" s="1"/>
  <c r="U717" i="6" a="1"/>
  <c r="U717" i="6" s="1"/>
  <c r="T717" i="6" a="1"/>
  <c r="T717" i="6" s="1"/>
  <c r="S717" i="6" a="1"/>
  <c r="S717" i="6" s="1"/>
  <c r="R717" i="6" a="1"/>
  <c r="R717" i="6" s="1"/>
  <c r="Q717" i="6"/>
  <c r="Q717" i="6" a="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c r="AH712" i="6" a="1"/>
  <c r="AG712" i="6" a="1"/>
  <c r="AG712" i="6" s="1"/>
  <c r="AF712" i="6" a="1"/>
  <c r="AF712" i="6" s="1"/>
  <c r="AE712" i="6" a="1"/>
  <c r="AE712" i="6" s="1"/>
  <c r="AD712" i="6"/>
  <c r="AD712" i="6" a="1"/>
  <c r="AC712" i="6" a="1"/>
  <c r="AC712" i="6" s="1"/>
  <c r="AB712" i="6" a="1"/>
  <c r="AB712" i="6" s="1"/>
  <c r="AA712" i="6" a="1"/>
  <c r="AA712" i="6" s="1"/>
  <c r="Z712" i="6"/>
  <c r="Z712" i="6" a="1"/>
  <c r="Y712" i="6" a="1"/>
  <c r="Y712" i="6" s="1"/>
  <c r="X712" i="6" a="1"/>
  <c r="X712" i="6" s="1"/>
  <c r="W712" i="6" a="1"/>
  <c r="W712" i="6" s="1"/>
  <c r="V712" i="6"/>
  <c r="V712" i="6" a="1"/>
  <c r="U712" i="6" a="1"/>
  <c r="U712" i="6" s="1"/>
  <c r="T712" i="6" a="1"/>
  <c r="T712" i="6" s="1"/>
  <c r="S712" i="6" a="1"/>
  <c r="S712" i="6" s="1"/>
  <c r="R712" i="6"/>
  <c r="R712" i="6" a="1"/>
  <c r="Q712" i="6" a="1"/>
  <c r="Q712" i="6" s="1"/>
  <c r="P712" i="6" a="1"/>
  <c r="P712" i="6" s="1"/>
  <c r="O712" i="6" a="1"/>
  <c r="O712" i="6" s="1"/>
  <c r="N712" i="6"/>
  <c r="N712" i="6" a="1"/>
  <c r="M712" i="6" a="1"/>
  <c r="M712" i="6" s="1"/>
  <c r="L712" i="6" a="1"/>
  <c r="L712" i="6" s="1"/>
  <c r="K712" i="6" a="1"/>
  <c r="K712" i="6" s="1"/>
  <c r="AI711" i="6" a="1"/>
  <c r="AI711" i="6" s="1"/>
  <c r="AH711" i="6" a="1"/>
  <c r="AH711" i="6" s="1"/>
  <c r="AG711" i="6" a="1"/>
  <c r="AG711" i="6" s="1"/>
  <c r="AF711" i="6" a="1"/>
  <c r="AF711" i="6" s="1"/>
  <c r="AE711" i="6" a="1"/>
  <c r="AE711" i="6" s="1"/>
  <c r="AD711" i="6"/>
  <c r="AD711" i="6" a="1"/>
  <c r="AC711" i="6" a="1"/>
  <c r="AC711" i="6" s="1"/>
  <c r="AB711" i="6" a="1"/>
  <c r="AB711" i="6" s="1"/>
  <c r="AA711" i="6" a="1"/>
  <c r="AA711" i="6" s="1"/>
  <c r="Z711" i="6" a="1"/>
  <c r="Z711" i="6" s="1"/>
  <c r="Y711" i="6" a="1"/>
  <c r="Y711" i="6" s="1"/>
  <c r="X711" i="6" a="1"/>
  <c r="X711" i="6" s="1"/>
  <c r="W711" i="6" a="1"/>
  <c r="W711" i="6" s="1"/>
  <c r="V711" i="6"/>
  <c r="V711" i="6" a="1"/>
  <c r="U711" i="6" a="1"/>
  <c r="U711" i="6" s="1"/>
  <c r="T711" i="6" a="1"/>
  <c r="T711" i="6" s="1"/>
  <c r="S711" i="6" a="1"/>
  <c r="S711" i="6" s="1"/>
  <c r="R711" i="6" a="1"/>
  <c r="R711" i="6" s="1"/>
  <c r="Q711" i="6" a="1"/>
  <c r="Q711" i="6" s="1"/>
  <c r="P711" i="6" a="1"/>
  <c r="P711" i="6" s="1"/>
  <c r="O711" i="6" a="1"/>
  <c r="O711" i="6" s="1"/>
  <c r="N711" i="6"/>
  <c r="N711" i="6" a="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c r="AB710" i="6" a="1"/>
  <c r="AA710" i="6" a="1"/>
  <c r="AA710" i="6" s="1"/>
  <c r="Z710" i="6" a="1"/>
  <c r="Z710" i="6" s="1"/>
  <c r="Y710" i="6" a="1"/>
  <c r="Y710" i="6" s="1"/>
  <c r="X710" i="6" a="1"/>
  <c r="X710" i="6" s="1"/>
  <c r="W710" i="6" a="1"/>
  <c r="W710" i="6" s="1"/>
  <c r="V710" i="6" a="1"/>
  <c r="V710" i="6" s="1"/>
  <c r="U710" i="6" a="1"/>
  <c r="U710" i="6" s="1"/>
  <c r="T710" i="6"/>
  <c r="T710" i="6" a="1"/>
  <c r="S710" i="6" a="1"/>
  <c r="S710" i="6" s="1"/>
  <c r="R710" i="6" a="1"/>
  <c r="R710" i="6" s="1"/>
  <c r="Q710" i="6" a="1"/>
  <c r="Q710" i="6" s="1"/>
  <c r="P710" i="6" a="1"/>
  <c r="P710" i="6" s="1"/>
  <c r="O710" i="6" a="1"/>
  <c r="O710" i="6" s="1"/>
  <c r="N710" i="6" a="1"/>
  <c r="N710" i="6" s="1"/>
  <c r="M710" i="6" a="1"/>
  <c r="M710" i="6" s="1"/>
  <c r="L710" i="6"/>
  <c r="L710" i="6" a="1"/>
  <c r="K710" i="6" a="1"/>
  <c r="K710" i="6" s="1"/>
  <c r="AI709" i="6" a="1"/>
  <c r="AI709" i="6" s="1"/>
  <c r="AH709" i="6"/>
  <c r="AH709" i="6" a="1"/>
  <c r="AG709" i="6" a="1"/>
  <c r="AG709" i="6" s="1"/>
  <c r="AF709" i="6" a="1"/>
  <c r="AF709" i="6" s="1"/>
  <c r="AE709" i="6" a="1"/>
  <c r="AE709" i="6" s="1"/>
  <c r="AD709" i="6" a="1"/>
  <c r="AD709" i="6" s="1"/>
  <c r="AC709" i="6" a="1"/>
  <c r="AC709" i="6" s="1"/>
  <c r="AB709" i="6" a="1"/>
  <c r="AB709" i="6" s="1"/>
  <c r="AA709" i="6" a="1"/>
  <c r="AA709" i="6" s="1"/>
  <c r="Z709" i="6"/>
  <c r="Z709" i="6" a="1"/>
  <c r="Y709" i="6" a="1"/>
  <c r="Y709" i="6" s="1"/>
  <c r="X709" i="6" a="1"/>
  <c r="X709" i="6" s="1"/>
  <c r="W709" i="6" a="1"/>
  <c r="W709" i="6" s="1"/>
  <c r="V709" i="6" a="1"/>
  <c r="V709" i="6" s="1"/>
  <c r="U709" i="6" a="1"/>
  <c r="U709" i="6" s="1"/>
  <c r="T709" i="6" a="1"/>
  <c r="T709" i="6" s="1"/>
  <c r="S709" i="6" a="1"/>
  <c r="S709" i="6" s="1"/>
  <c r="R709" i="6"/>
  <c r="R709" i="6" a="1"/>
  <c r="Q709" i="6" a="1"/>
  <c r="Q709" i="6" s="1"/>
  <c r="P709" i="6"/>
  <c r="P709" i="6" a="1"/>
  <c r="O709" i="6" a="1"/>
  <c r="O709" i="6" s="1"/>
  <c r="N709" i="6" a="1"/>
  <c r="N709" i="6" s="1"/>
  <c r="M709" i="6" a="1"/>
  <c r="M709" i="6" s="1"/>
  <c r="L709" i="6" a="1"/>
  <c r="L709" i="6" s="1"/>
  <c r="K709" i="6" a="1"/>
  <c r="K709" i="6" s="1"/>
  <c r="AI708" i="6" a="1"/>
  <c r="AI708" i="6" s="1"/>
  <c r="AH708" i="6" a="1"/>
  <c r="AH708" i="6" s="1"/>
  <c r="AG708" i="6" a="1"/>
  <c r="AG708" i="6" s="1"/>
  <c r="AF708" i="6"/>
  <c r="AF708" i="6" a="1"/>
  <c r="AE708" i="6" a="1"/>
  <c r="AE708" i="6" s="1"/>
  <c r="AD708" i="6"/>
  <c r="AD708" i="6" a="1"/>
  <c r="AC708" i="6" a="1"/>
  <c r="AC708" i="6" s="1"/>
  <c r="AB708" i="6" a="1"/>
  <c r="AB708" i="6" s="1"/>
  <c r="AA708" i="6" a="1"/>
  <c r="AA708" i="6" s="1"/>
  <c r="Z708" i="6" a="1"/>
  <c r="Z708" i="6" s="1"/>
  <c r="Y708" i="6" a="1"/>
  <c r="Y708" i="6" s="1"/>
  <c r="X708" i="6" a="1"/>
  <c r="X708" i="6" s="1"/>
  <c r="W708" i="6" a="1"/>
  <c r="W708" i="6" s="1"/>
  <c r="V708" i="6"/>
  <c r="V708" i="6" a="1"/>
  <c r="U708" i="6" a="1"/>
  <c r="U708" i="6" s="1"/>
  <c r="T708" i="6" a="1"/>
  <c r="T708" i="6" s="1"/>
  <c r="S708" i="6" a="1"/>
  <c r="S708" i="6" s="1"/>
  <c r="R708" i="6"/>
  <c r="R708" i="6" a="1"/>
  <c r="Q708" i="6" a="1"/>
  <c r="Q708" i="6" s="1"/>
  <c r="P708" i="6" a="1"/>
  <c r="P708" i="6" s="1"/>
  <c r="O708" i="6" a="1"/>
  <c r="O708" i="6" s="1"/>
  <c r="N708" i="6"/>
  <c r="N708" i="6" a="1"/>
  <c r="M708" i="6" a="1"/>
  <c r="M708" i="6" s="1"/>
  <c r="L708" i="6" a="1"/>
  <c r="L708" i="6" s="1"/>
  <c r="K708" i="6" a="1"/>
  <c r="K708" i="6" s="1"/>
  <c r="AI707" i="6" a="1"/>
  <c r="AI707" i="6" s="1"/>
  <c r="AH707" i="6" a="1"/>
  <c r="AH707" i="6" s="1"/>
  <c r="AG707" i="6" a="1"/>
  <c r="AG707" i="6" s="1"/>
  <c r="AF707" i="6"/>
  <c r="AF707" i="6" a="1"/>
  <c r="AE707" i="6" a="1"/>
  <c r="AE707" i="6" s="1"/>
  <c r="AD707" i="6" a="1"/>
  <c r="AD707" i="6" s="1"/>
  <c r="AC707" i="6" a="1"/>
  <c r="AC707" i="6" s="1"/>
  <c r="AB707" i="6"/>
  <c r="AB707" i="6" a="1"/>
  <c r="AA707" i="6" a="1"/>
  <c r="AA707" i="6" s="1"/>
  <c r="Z707" i="6" a="1"/>
  <c r="Z707" i="6" s="1"/>
  <c r="Y707" i="6" a="1"/>
  <c r="Y707" i="6" s="1"/>
  <c r="X707" i="6"/>
  <c r="X707" i="6" a="1"/>
  <c r="W707" i="6" a="1"/>
  <c r="W707" i="6" s="1"/>
  <c r="V707" i="6" a="1"/>
  <c r="V707" i="6" s="1"/>
  <c r="U707" i="6" a="1"/>
  <c r="U707" i="6" s="1"/>
  <c r="T707" i="6"/>
  <c r="T707" i="6" a="1"/>
  <c r="S707" i="6" a="1"/>
  <c r="S707" i="6" s="1"/>
  <c r="R707" i="6" a="1"/>
  <c r="R707" i="6" s="1"/>
  <c r="Q707" i="6" a="1"/>
  <c r="Q707" i="6" s="1"/>
  <c r="P707" i="6" a="1"/>
  <c r="P707" i="6" s="1"/>
  <c r="O707" i="6" a="1"/>
  <c r="O707" i="6" s="1"/>
  <c r="N707" i="6" a="1"/>
  <c r="N707" i="6" s="1"/>
  <c r="M707" i="6" a="1"/>
  <c r="M707" i="6" s="1"/>
  <c r="L707" i="6"/>
  <c r="L707" i="6" a="1"/>
  <c r="K707" i="6" a="1"/>
  <c r="K707" i="6" s="1"/>
  <c r="AI706" i="6" a="1"/>
  <c r="AI706" i="6" s="1"/>
  <c r="AH706" i="6"/>
  <c r="AH706" i="6" a="1"/>
  <c r="AG706" i="6" a="1"/>
  <c r="AG706" i="6" s="1"/>
  <c r="AF706" i="6"/>
  <c r="AF706" i="6" a="1"/>
  <c r="AE706" i="6" a="1"/>
  <c r="AE706" i="6" s="1"/>
  <c r="AD706" i="6" a="1"/>
  <c r="AD706" i="6" s="1"/>
  <c r="AC706" i="6" a="1"/>
  <c r="AC706" i="6" s="1"/>
  <c r="AB706" i="6" a="1"/>
  <c r="AB706" i="6" s="1"/>
  <c r="AA706" i="6" a="1"/>
  <c r="AA706" i="6" s="1"/>
  <c r="Z706" i="6"/>
  <c r="Z706" i="6" a="1"/>
  <c r="Y706" i="6" a="1"/>
  <c r="Y706" i="6" s="1"/>
  <c r="X706" i="6"/>
  <c r="X706" i="6" a="1"/>
  <c r="W706" i="6" a="1"/>
  <c r="W706" i="6" s="1"/>
  <c r="V706" i="6" a="1"/>
  <c r="V706" i="6" s="1"/>
  <c r="U706" i="6" a="1"/>
  <c r="U706" i="6" s="1"/>
  <c r="T706" i="6" a="1"/>
  <c r="T706" i="6" s="1"/>
  <c r="S706" i="6" a="1"/>
  <c r="S706" i="6" s="1"/>
  <c r="R706" i="6"/>
  <c r="R706" i="6" a="1"/>
  <c r="Q706" i="6" a="1"/>
  <c r="Q706" i="6" s="1"/>
  <c r="P706" i="6"/>
  <c r="P706" i="6" a="1"/>
  <c r="O706" i="6" a="1"/>
  <c r="O706" i="6" s="1"/>
  <c r="N706" i="6" a="1"/>
  <c r="N706" i="6" s="1"/>
  <c r="M706" i="6" a="1"/>
  <c r="M706" i="6" s="1"/>
  <c r="L706" i="6" a="1"/>
  <c r="L706" i="6" s="1"/>
  <c r="K706" i="6" a="1"/>
  <c r="K706" i="6" s="1"/>
  <c r="AI705" i="6" a="1"/>
  <c r="AI705" i="6" s="1"/>
  <c r="AH705" i="6" a="1"/>
  <c r="AH705" i="6" s="1"/>
  <c r="AG705" i="6" a="1"/>
  <c r="AG705" i="6" s="1"/>
  <c r="AF705" i="6"/>
  <c r="AF705" i="6" a="1"/>
  <c r="AE705" i="6" a="1"/>
  <c r="AE705" i="6" s="1"/>
  <c r="AD705" i="6"/>
  <c r="AD705" i="6" a="1"/>
  <c r="AC705" i="6" a="1"/>
  <c r="AC705" i="6" s="1"/>
  <c r="AB705" i="6" a="1"/>
  <c r="AB705" i="6" s="1"/>
  <c r="AA705" i="6" a="1"/>
  <c r="AA705" i="6" s="1"/>
  <c r="Z705" i="6" a="1"/>
  <c r="Z705" i="6" s="1"/>
  <c r="Y705" i="6" a="1"/>
  <c r="Y705" i="6" s="1"/>
  <c r="X705" i="6"/>
  <c r="X705" i="6" a="1"/>
  <c r="W705" i="6" a="1"/>
  <c r="W705" i="6" s="1"/>
  <c r="V705" i="6"/>
  <c r="V705" i="6" a="1"/>
  <c r="U705" i="6" a="1"/>
  <c r="U705" i="6" s="1"/>
  <c r="T705" i="6" a="1"/>
  <c r="T705" i="6" s="1"/>
  <c r="S705" i="6" a="1"/>
  <c r="S705" i="6" s="1"/>
  <c r="R705" i="6" a="1"/>
  <c r="R705" i="6" s="1"/>
  <c r="Q705" i="6" a="1"/>
  <c r="Q705" i="6" s="1"/>
  <c r="P705" i="6"/>
  <c r="P705" i="6" a="1"/>
  <c r="O705" i="6" a="1"/>
  <c r="O705" i="6" s="1"/>
  <c r="N705" i="6"/>
  <c r="N705" i="6" a="1"/>
  <c r="M705" i="6" a="1"/>
  <c r="M705" i="6" s="1"/>
  <c r="L705" i="6" a="1"/>
  <c r="L705" i="6" s="1"/>
  <c r="K705" i="6" a="1"/>
  <c r="K705" i="6" s="1"/>
  <c r="AI704" i="6" a="1"/>
  <c r="AI704" i="6" s="1"/>
  <c r="AH704" i="6" a="1"/>
  <c r="AH704" i="6" s="1"/>
  <c r="AG704" i="6" a="1"/>
  <c r="AG704" i="6" s="1"/>
  <c r="AF704" i="6" a="1"/>
  <c r="AF704" i="6" s="1"/>
  <c r="AE704" i="6" a="1"/>
  <c r="AE704" i="6" s="1"/>
  <c r="AD704" i="6"/>
  <c r="AD704" i="6" a="1"/>
  <c r="AC704" i="6" a="1"/>
  <c r="AC704" i="6" s="1"/>
  <c r="AB704" i="6"/>
  <c r="AB704" i="6" a="1"/>
  <c r="AA704" i="6" a="1"/>
  <c r="AA704" i="6" s="1"/>
  <c r="Z704" i="6" a="1"/>
  <c r="Z704" i="6" s="1"/>
  <c r="Y704" i="6" a="1"/>
  <c r="Y704" i="6" s="1"/>
  <c r="X704" i="6" a="1"/>
  <c r="X704" i="6" s="1"/>
  <c r="W704" i="6" a="1"/>
  <c r="W704" i="6" s="1"/>
  <c r="V704" i="6"/>
  <c r="V704" i="6" a="1"/>
  <c r="U704" i="6" a="1"/>
  <c r="U704" i="6" s="1"/>
  <c r="T704" i="6"/>
  <c r="T704" i="6" a="1"/>
  <c r="S704" i="6" a="1"/>
  <c r="S704" i="6" s="1"/>
  <c r="R704" i="6" a="1"/>
  <c r="R704" i="6" s="1"/>
  <c r="Q704" i="6" a="1"/>
  <c r="Q704" i="6" s="1"/>
  <c r="P704" i="6"/>
  <c r="P704" i="6" a="1"/>
  <c r="O704" i="6" a="1"/>
  <c r="O704" i="6" s="1"/>
  <c r="N704" i="6"/>
  <c r="N704" i="6" a="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c r="AB703" i="6" a="1"/>
  <c r="AA703" i="6" a="1"/>
  <c r="AA703" i="6" s="1"/>
  <c r="Z703" i="6"/>
  <c r="Z703" i="6" a="1"/>
  <c r="Y703" i="6" a="1"/>
  <c r="Y703" i="6" s="1"/>
  <c r="X703" i="6" a="1"/>
  <c r="X703" i="6" s="1"/>
  <c r="W703" i="6" a="1"/>
  <c r="W703" i="6" s="1"/>
  <c r="V703" i="6" a="1"/>
  <c r="V703" i="6" s="1"/>
  <c r="U703" i="6" a="1"/>
  <c r="U703" i="6" s="1"/>
  <c r="T703" i="6" a="1"/>
  <c r="T703" i="6" s="1"/>
  <c r="S703" i="6" a="1"/>
  <c r="S703" i="6" s="1"/>
  <c r="R703" i="6"/>
  <c r="R703" i="6" a="1"/>
  <c r="Q703" i="6" a="1"/>
  <c r="Q703" i="6" s="1"/>
  <c r="P703" i="6" a="1"/>
  <c r="P703" i="6" s="1"/>
  <c r="O703" i="6" a="1"/>
  <c r="O703" i="6" s="1"/>
  <c r="N703" i="6" a="1"/>
  <c r="N703" i="6" s="1"/>
  <c r="M703" i="6" a="1"/>
  <c r="M703" i="6" s="1"/>
  <c r="L703" i="6" a="1"/>
  <c r="L703" i="6" s="1"/>
  <c r="K703" i="6" a="1"/>
  <c r="K703" i="6" s="1"/>
  <c r="AI702" i="6" a="1"/>
  <c r="AI702" i="6" s="1"/>
  <c r="AH702" i="6"/>
  <c r="AH702" i="6" a="1"/>
  <c r="AG702" i="6" a="1"/>
  <c r="AG702" i="6" s="1"/>
  <c r="AF702" i="6" a="1"/>
  <c r="AF702" i="6" s="1"/>
  <c r="AE702" i="6" a="1"/>
  <c r="AE702" i="6" s="1"/>
  <c r="AD702" i="6"/>
  <c r="AD702" i="6" a="1"/>
  <c r="AC702" i="6" a="1"/>
  <c r="AC702" i="6" s="1"/>
  <c r="AB702" i="6" a="1"/>
  <c r="AB702" i="6" s="1"/>
  <c r="AA702" i="6" a="1"/>
  <c r="AA702" i="6" s="1"/>
  <c r="Z702" i="6" a="1"/>
  <c r="Z702" i="6" s="1"/>
  <c r="Y702" i="6"/>
  <c r="Y702" i="6" a="1"/>
  <c r="X702" i="6" a="1"/>
  <c r="X702" i="6" s="1"/>
  <c r="W702" i="6"/>
  <c r="W702" i="6" a="1"/>
  <c r="V702" i="6" a="1"/>
  <c r="V702" i="6" s="1"/>
  <c r="U702" i="6"/>
  <c r="U702" i="6" a="1"/>
  <c r="T702" i="6" a="1"/>
  <c r="T702" i="6" s="1"/>
  <c r="S702" i="6"/>
  <c r="S702" i="6" a="1"/>
  <c r="R702" i="6" a="1"/>
  <c r="R702" i="6" s="1"/>
  <c r="Q702" i="6"/>
  <c r="Q702" i="6" a="1"/>
  <c r="P702" i="6" a="1"/>
  <c r="P702" i="6" s="1"/>
  <c r="O702" i="6"/>
  <c r="O702" i="6" a="1"/>
  <c r="N702" i="6" a="1"/>
  <c r="N702" i="6" s="1"/>
  <c r="M702" i="6"/>
  <c r="M702" i="6" a="1"/>
  <c r="L702" i="6" a="1"/>
  <c r="L702" i="6" s="1"/>
  <c r="K702" i="6"/>
  <c r="K702" i="6" a="1"/>
  <c r="AI701" i="6" a="1"/>
  <c r="AI701" i="6" s="1"/>
  <c r="AH701" i="6"/>
  <c r="AH701" i="6" a="1"/>
  <c r="AG701" i="6" a="1"/>
  <c r="AG701" i="6" s="1"/>
  <c r="AF701" i="6"/>
  <c r="AF701" i="6" a="1"/>
  <c r="AE701" i="6" a="1"/>
  <c r="AE701" i="6" s="1"/>
  <c r="AD701" i="6"/>
  <c r="AD701" i="6" a="1"/>
  <c r="AC701" i="6" a="1"/>
  <c r="AC701" i="6" s="1"/>
  <c r="AB701" i="6"/>
  <c r="AB701" i="6" a="1"/>
  <c r="AA701" i="6" a="1"/>
  <c r="AA701" i="6" s="1"/>
  <c r="Z701" i="6"/>
  <c r="Z701" i="6" a="1"/>
  <c r="Y701" i="6" a="1"/>
  <c r="Y701" i="6" s="1"/>
  <c r="X701" i="6"/>
  <c r="X701" i="6" a="1"/>
  <c r="W701" i="6" a="1"/>
  <c r="W701" i="6" s="1"/>
  <c r="V701" i="6"/>
  <c r="V701" i="6" a="1"/>
  <c r="U701" i="6" a="1"/>
  <c r="U701" i="6" s="1"/>
  <c r="T701" i="6" a="1"/>
  <c r="T701" i="6" s="1"/>
  <c r="S701" i="6"/>
  <c r="S701" i="6" a="1"/>
  <c r="R701" i="6" a="1"/>
  <c r="R701" i="6" s="1"/>
  <c r="Q701" i="6"/>
  <c r="Q701" i="6" a="1"/>
  <c r="P701" i="6" a="1"/>
  <c r="P701" i="6" s="1"/>
  <c r="O701" i="6" a="1"/>
  <c r="O701" i="6" s="1"/>
  <c r="N701" i="6" a="1"/>
  <c r="N701" i="6" s="1"/>
  <c r="M701" i="6" a="1"/>
  <c r="M701" i="6" s="1"/>
  <c r="L701" i="6" a="1"/>
  <c r="L701" i="6" s="1"/>
  <c r="K701" i="6"/>
  <c r="K701" i="6" a="1"/>
  <c r="AI700" i="6" a="1"/>
  <c r="AI700" i="6" s="1"/>
  <c r="AH700" i="6" a="1"/>
  <c r="AH700" i="6" s="1"/>
  <c r="AG700" i="6" a="1"/>
  <c r="AG700" i="6" s="1"/>
  <c r="AF700" i="6" a="1"/>
  <c r="AF700" i="6" s="1"/>
  <c r="AE700" i="6"/>
  <c r="AE700" i="6" a="1"/>
  <c r="AD700" i="6" a="1"/>
  <c r="AD700" i="6" s="1"/>
  <c r="AC700" i="6"/>
  <c r="AC700" i="6" a="1"/>
  <c r="AB700" i="6" a="1"/>
  <c r="AB700" i="6" s="1"/>
  <c r="AA700" i="6" a="1"/>
  <c r="AA700" i="6" s="1"/>
  <c r="Z700" i="6" a="1"/>
  <c r="Z700" i="6" s="1"/>
  <c r="Y700" i="6" a="1"/>
  <c r="Y700" i="6" s="1"/>
  <c r="X700" i="6" a="1"/>
  <c r="X700" i="6" s="1"/>
  <c r="W700" i="6"/>
  <c r="W700" i="6" a="1"/>
  <c r="V700" i="6" a="1"/>
  <c r="V700" i="6" s="1"/>
  <c r="U700" i="6"/>
  <c r="U700" i="6" a="1"/>
  <c r="T700" i="6" a="1"/>
  <c r="T700" i="6" s="1"/>
  <c r="S700" i="6" a="1"/>
  <c r="S700" i="6" s="1"/>
  <c r="R700" i="6" a="1"/>
  <c r="R700" i="6" s="1"/>
  <c r="Q700" i="6" a="1"/>
  <c r="Q700" i="6" s="1"/>
  <c r="P700" i="6" a="1"/>
  <c r="P700" i="6" s="1"/>
  <c r="O700" i="6"/>
  <c r="O700" i="6" a="1"/>
  <c r="N700" i="6" a="1"/>
  <c r="N700" i="6" s="1"/>
  <c r="M700" i="6"/>
  <c r="M700" i="6" a="1"/>
  <c r="L700" i="6" a="1"/>
  <c r="L700" i="6" s="1"/>
  <c r="K700" i="6" a="1"/>
  <c r="K700" i="6" s="1"/>
  <c r="AI699" i="6"/>
  <c r="AI699" i="6" a="1"/>
  <c r="AH699" i="6" a="1"/>
  <c r="AH699" i="6" s="1"/>
  <c r="AG699" i="6"/>
  <c r="AG699" i="6" a="1"/>
  <c r="AF699" i="6" a="1"/>
  <c r="AF699" i="6" s="1"/>
  <c r="AE699" i="6"/>
  <c r="AE699" i="6" a="1"/>
  <c r="AD699" i="6" a="1"/>
  <c r="AD699" i="6" s="1"/>
  <c r="AC699" i="6"/>
  <c r="AC699" i="6" a="1"/>
  <c r="AB699" i="6" a="1"/>
  <c r="AB699" i="6" s="1"/>
  <c r="AA699" i="6"/>
  <c r="AA699" i="6" a="1"/>
  <c r="Z699" i="6" a="1"/>
  <c r="Z699" i="6" s="1"/>
  <c r="Y699" i="6"/>
  <c r="Y699" i="6" a="1"/>
  <c r="X699" i="6" a="1"/>
  <c r="X699" i="6" s="1"/>
  <c r="W699" i="6"/>
  <c r="W699" i="6" a="1"/>
  <c r="V699" i="6" a="1"/>
  <c r="V699" i="6" s="1"/>
  <c r="U699" i="6"/>
  <c r="U699" i="6" a="1"/>
  <c r="T699" i="6" a="1"/>
  <c r="T699" i="6" s="1"/>
  <c r="S699" i="6"/>
  <c r="S699" i="6" a="1"/>
  <c r="R699" i="6" a="1"/>
  <c r="R699" i="6" s="1"/>
  <c r="Q699" i="6"/>
  <c r="Q699" i="6" a="1"/>
  <c r="P699" i="6" a="1"/>
  <c r="P699" i="6" s="1"/>
  <c r="O699" i="6"/>
  <c r="O699" i="6" a="1"/>
  <c r="N699" i="6" a="1"/>
  <c r="N699" i="6" s="1"/>
  <c r="M699" i="6"/>
  <c r="M699" i="6" a="1"/>
  <c r="L699" i="6" a="1"/>
  <c r="L699" i="6" s="1"/>
  <c r="K699" i="6"/>
  <c r="K699" i="6" a="1"/>
  <c r="AI698" i="6" a="1"/>
  <c r="AI698" i="6" s="1"/>
  <c r="AH698" i="6"/>
  <c r="AH698" i="6" a="1"/>
  <c r="AG698" i="6" a="1"/>
  <c r="AG698" i="6" s="1"/>
  <c r="AF698" i="6"/>
  <c r="AF698" i="6" a="1"/>
  <c r="AE698" i="6" a="1"/>
  <c r="AE698" i="6" s="1"/>
  <c r="AD698" i="6"/>
  <c r="AD698" i="6" a="1"/>
  <c r="AC698" i="6" a="1"/>
  <c r="AC698" i="6" s="1"/>
  <c r="AB698" i="6"/>
  <c r="AB698" i="6" a="1"/>
  <c r="AA698" i="6" a="1"/>
  <c r="AA698" i="6" s="1"/>
  <c r="Z698" i="6"/>
  <c r="Z698" i="6" a="1"/>
  <c r="Y698" i="6" a="1"/>
  <c r="Y698" i="6" s="1"/>
  <c r="X698" i="6"/>
  <c r="X698" i="6" a="1"/>
  <c r="W698" i="6" a="1"/>
  <c r="W698" i="6" s="1"/>
  <c r="V698" i="6"/>
  <c r="V698" i="6" a="1"/>
  <c r="U698" i="6" a="1"/>
  <c r="U698" i="6" s="1"/>
  <c r="T698" i="6"/>
  <c r="T698" i="6" a="1"/>
  <c r="S698" i="6" a="1"/>
  <c r="S698" i="6" s="1"/>
  <c r="R698" i="6"/>
  <c r="R698" i="6" a="1"/>
  <c r="Q698" i="6" a="1"/>
  <c r="Q698" i="6" s="1"/>
  <c r="P698" i="6"/>
  <c r="P698" i="6" a="1"/>
  <c r="O698" i="6" a="1"/>
  <c r="O698" i="6" s="1"/>
  <c r="N698" i="6"/>
  <c r="N698" i="6" a="1"/>
  <c r="M698" i="6" a="1"/>
  <c r="M698" i="6" s="1"/>
  <c r="L698" i="6"/>
  <c r="L698" i="6" a="1"/>
  <c r="K698" i="6" a="1"/>
  <c r="K698" i="6" s="1"/>
  <c r="AI697" i="6"/>
  <c r="AI697" i="6" a="1"/>
  <c r="AH697" i="6" a="1"/>
  <c r="AH697" i="6" s="1"/>
  <c r="AG697" i="6"/>
  <c r="AG697" i="6" a="1"/>
  <c r="AF697" i="6" a="1"/>
  <c r="AF697" i="6" s="1"/>
  <c r="AE697" i="6"/>
  <c r="AE697" i="6" a="1"/>
  <c r="AD697" i="6" a="1"/>
  <c r="AD697" i="6" s="1"/>
  <c r="AC697" i="6"/>
  <c r="AC697" i="6" a="1"/>
  <c r="AB697" i="6" a="1"/>
  <c r="AB697" i="6" s="1"/>
  <c r="AA697" i="6"/>
  <c r="AA697" i="6" a="1"/>
  <c r="Z697" i="6" a="1"/>
  <c r="Z697" i="6" s="1"/>
  <c r="Y697" i="6"/>
  <c r="Y697" i="6" a="1"/>
  <c r="X697" i="6" a="1"/>
  <c r="X697" i="6" s="1"/>
  <c r="W697" i="6"/>
  <c r="W697" i="6" a="1"/>
  <c r="V697" i="6" a="1"/>
  <c r="V697" i="6" s="1"/>
  <c r="U697" i="6"/>
  <c r="U697" i="6" a="1"/>
  <c r="T697" i="6" a="1"/>
  <c r="T697" i="6" s="1"/>
  <c r="S697" i="6"/>
  <c r="S697" i="6" a="1"/>
  <c r="R697" i="6" a="1"/>
  <c r="R697" i="6" s="1"/>
  <c r="Q697" i="6"/>
  <c r="Q697" i="6" a="1"/>
  <c r="P697" i="6" a="1"/>
  <c r="P697" i="6" s="1"/>
  <c r="O697" i="6"/>
  <c r="O697" i="6" a="1"/>
  <c r="N697" i="6" a="1"/>
  <c r="N697" i="6" s="1"/>
  <c r="M697" i="6"/>
  <c r="M697" i="6" a="1"/>
  <c r="L697" i="6" a="1"/>
  <c r="L697" i="6" s="1"/>
  <c r="K697" i="6" a="1"/>
  <c r="K697" i="6" s="1"/>
  <c r="AI696" i="6"/>
  <c r="AI696" i="6" a="1"/>
  <c r="AH696" i="6" a="1"/>
  <c r="AH696" i="6" s="1"/>
  <c r="AG696" i="6"/>
  <c r="AG696" i="6" a="1"/>
  <c r="AF696" i="6" a="1"/>
  <c r="AF696" i="6" s="1"/>
  <c r="AE696" i="6"/>
  <c r="AE696" i="6" a="1"/>
  <c r="AD696" i="6" a="1"/>
  <c r="AD696" i="6" s="1"/>
  <c r="AC696" i="6"/>
  <c r="AC696" i="6" a="1"/>
  <c r="AB696" i="6" a="1"/>
  <c r="AB696" i="6" s="1"/>
  <c r="AA696" i="6" a="1"/>
  <c r="AA696" i="6" s="1"/>
  <c r="Z696" i="6" a="1"/>
  <c r="Z696" i="6" s="1"/>
  <c r="Y696" i="6" a="1"/>
  <c r="Y696" i="6" s="1"/>
  <c r="X696" i="6" a="1"/>
  <c r="X696" i="6" s="1"/>
  <c r="W696" i="6"/>
  <c r="W696" i="6" a="1"/>
  <c r="V696" i="6" a="1"/>
  <c r="V696" i="6" s="1"/>
  <c r="U696" i="6"/>
  <c r="U696" i="6" a="1"/>
  <c r="T696" i="6" a="1"/>
  <c r="T696" i="6" s="1"/>
  <c r="S696" i="6" a="1"/>
  <c r="S696" i="6" s="1"/>
  <c r="R696" i="6" a="1"/>
  <c r="R696" i="6" s="1"/>
  <c r="Q696" i="6" a="1"/>
  <c r="Q696" i="6" s="1"/>
  <c r="P696" i="6" a="1"/>
  <c r="P696" i="6" s="1"/>
  <c r="O696" i="6"/>
  <c r="O696" i="6" a="1"/>
  <c r="N696" i="6" a="1"/>
  <c r="N696" i="6" s="1"/>
  <c r="M696" i="6"/>
  <c r="M696" i="6" a="1"/>
  <c r="L696" i="6" a="1"/>
  <c r="L696" i="6" s="1"/>
  <c r="K696" i="6" a="1"/>
  <c r="K696" i="6" s="1"/>
  <c r="AI695" i="6"/>
  <c r="AI695" i="6" a="1"/>
  <c r="AH695" i="6" a="1"/>
  <c r="AH695" i="6" s="1"/>
  <c r="AG695" i="6"/>
  <c r="AG695" i="6" a="1"/>
  <c r="AF695" i="6" a="1"/>
  <c r="AF695" i="6" s="1"/>
  <c r="AE695" i="6" a="1"/>
  <c r="AE695" i="6" s="1"/>
  <c r="AD695" i="6" a="1"/>
  <c r="AD695" i="6" s="1"/>
  <c r="AC695" i="6" a="1"/>
  <c r="AC695" i="6" s="1"/>
  <c r="AB695" i="6" a="1"/>
  <c r="AB695" i="6" s="1"/>
  <c r="AA695" i="6"/>
  <c r="AA695" i="6" a="1"/>
  <c r="Z695" i="6" a="1"/>
  <c r="Z695" i="6" s="1"/>
  <c r="Y695" i="6"/>
  <c r="Y695" i="6" a="1"/>
  <c r="X695" i="6" a="1"/>
  <c r="X695" i="6" s="1"/>
  <c r="W695" i="6" a="1"/>
  <c r="W695" i="6" s="1"/>
  <c r="V695" i="6" a="1"/>
  <c r="V695" i="6" s="1"/>
  <c r="U695" i="6" a="1"/>
  <c r="U695" i="6" s="1"/>
  <c r="T695" i="6" a="1"/>
  <c r="T695" i="6" s="1"/>
  <c r="S695" i="6"/>
  <c r="S695" i="6" a="1"/>
  <c r="R695" i="6" a="1"/>
  <c r="R695" i="6" s="1"/>
  <c r="Q695" i="6"/>
  <c r="Q695" i="6" a="1"/>
  <c r="P695" i="6" a="1"/>
  <c r="P695" i="6" s="1"/>
  <c r="O695" i="6" a="1"/>
  <c r="O695" i="6" s="1"/>
  <c r="N695" i="6" a="1"/>
  <c r="N695" i="6" s="1"/>
  <c r="M695" i="6" a="1"/>
  <c r="M695" i="6" s="1"/>
  <c r="L695" i="6" a="1"/>
  <c r="L695" i="6" s="1"/>
  <c r="K695" i="6"/>
  <c r="K695" i="6" a="1"/>
  <c r="AI694" i="6" a="1"/>
  <c r="AI694" i="6" s="1"/>
  <c r="AH694" i="6" a="1"/>
  <c r="AH694" i="6" s="1"/>
  <c r="AG694" i="6" a="1"/>
  <c r="AG694" i="6" s="1"/>
  <c r="AF694" i="6" a="1"/>
  <c r="AF694" i="6" s="1"/>
  <c r="AE694" i="6"/>
  <c r="AE694" i="6" a="1"/>
  <c r="AD694" i="6" a="1"/>
  <c r="AD694" i="6" s="1"/>
  <c r="AC694" i="6"/>
  <c r="AC694" i="6" a="1"/>
  <c r="AB694" i="6" a="1"/>
  <c r="AB694" i="6" s="1"/>
  <c r="AA694" i="6" a="1"/>
  <c r="AA694" i="6" s="1"/>
  <c r="Z694" i="6" a="1"/>
  <c r="Z694" i="6" s="1"/>
  <c r="Y694" i="6"/>
  <c r="Y694" i="6" a="1"/>
  <c r="X694" i="6" a="1"/>
  <c r="X694" i="6" s="1"/>
  <c r="W694" i="6"/>
  <c r="W694" i="6" a="1"/>
  <c r="V694" i="6" a="1"/>
  <c r="V694" i="6" s="1"/>
  <c r="U694" i="6"/>
  <c r="U694" i="6" a="1"/>
  <c r="T694" i="6" a="1"/>
  <c r="T694" i="6" s="1"/>
  <c r="S694" i="6" a="1"/>
  <c r="S694" i="6" s="1"/>
  <c r="R694" i="6" a="1"/>
  <c r="R694" i="6" s="1"/>
  <c r="Q694" i="6" a="1"/>
  <c r="Q694" i="6" s="1"/>
  <c r="P694" i="6" a="1"/>
  <c r="P694" i="6" s="1"/>
  <c r="O694" i="6"/>
  <c r="O694" i="6" a="1"/>
  <c r="N694" i="6" a="1"/>
  <c r="N694" i="6" s="1"/>
  <c r="M694" i="6"/>
  <c r="M694" i="6" a="1"/>
  <c r="L694" i="6" a="1"/>
  <c r="L694" i="6" s="1"/>
  <c r="K694" i="6" a="1"/>
  <c r="K694" i="6" s="1"/>
  <c r="AI693" i="6"/>
  <c r="AI693" i="6" a="1"/>
  <c r="AH693" i="6" a="1"/>
  <c r="AH693" i="6" s="1"/>
  <c r="AG693" i="6"/>
  <c r="AG693" i="6" a="1"/>
  <c r="AF693" i="6" a="1"/>
  <c r="AF693" i="6" s="1"/>
  <c r="AE693" i="6" a="1"/>
  <c r="AE693" i="6" s="1"/>
  <c r="AD693" i="6" a="1"/>
  <c r="AD693" i="6" s="1"/>
  <c r="AC693" i="6"/>
  <c r="AC693" i="6" a="1"/>
  <c r="AB693" i="6" a="1"/>
  <c r="AB693" i="6" s="1"/>
  <c r="AA693" i="6"/>
  <c r="AA693" i="6" a="1"/>
  <c r="Z693" i="6" a="1"/>
  <c r="Z693" i="6" s="1"/>
  <c r="Y693" i="6"/>
  <c r="Y693" i="6" a="1"/>
  <c r="X693" i="6" a="1"/>
  <c r="X693" i="6" s="1"/>
  <c r="W693" i="6" a="1"/>
  <c r="W693" i="6" s="1"/>
  <c r="V693" i="6" a="1"/>
  <c r="V693" i="6" s="1"/>
  <c r="U693" i="6"/>
  <c r="U693" i="6" a="1"/>
  <c r="T693" i="6" a="1"/>
  <c r="T693" i="6" s="1"/>
  <c r="S693" i="6"/>
  <c r="S693" i="6" a="1"/>
  <c r="R693" i="6" a="1"/>
  <c r="R693" i="6" s="1"/>
  <c r="Q693" i="6"/>
  <c r="Q693" i="6" a="1"/>
  <c r="P693" i="6" a="1"/>
  <c r="P693" i="6" s="1"/>
  <c r="O693" i="6" a="1"/>
  <c r="O693" i="6" s="1"/>
  <c r="N693" i="6" a="1"/>
  <c r="N693" i="6" s="1"/>
  <c r="M693" i="6"/>
  <c r="M693" i="6" a="1"/>
  <c r="L693" i="6" a="1"/>
  <c r="L693" i="6" s="1"/>
  <c r="K693" i="6"/>
  <c r="K693" i="6" a="1"/>
  <c r="AI692" i="6" a="1"/>
  <c r="AI692" i="6" s="1"/>
  <c r="AH692" i="6" a="1"/>
  <c r="AH692" i="6" s="1"/>
  <c r="AG692" i="6"/>
  <c r="AG692" i="6" a="1"/>
  <c r="AF692" i="6" a="1"/>
  <c r="AF692" i="6" s="1"/>
  <c r="AE692" i="6"/>
  <c r="AE692" i="6" a="1"/>
  <c r="AD692" i="6" a="1"/>
  <c r="AD692" i="6" s="1"/>
  <c r="AC692" i="6"/>
  <c r="AC692" i="6" a="1"/>
  <c r="AB692" i="6" a="1"/>
  <c r="AB692" i="6" s="1"/>
  <c r="AA692" i="6" a="1"/>
  <c r="AA692" i="6" s="1"/>
  <c r="Z692" i="6" a="1"/>
  <c r="Z692" i="6" s="1"/>
  <c r="Y692" i="6"/>
  <c r="Y692" i="6" a="1"/>
  <c r="X692" i="6" a="1"/>
  <c r="X692" i="6" s="1"/>
  <c r="W692" i="6"/>
  <c r="W692" i="6" a="1"/>
  <c r="V692" i="6" a="1"/>
  <c r="V692" i="6" s="1"/>
  <c r="U692" i="6"/>
  <c r="U692" i="6" a="1"/>
  <c r="T692" i="6" a="1"/>
  <c r="T692" i="6" s="1"/>
  <c r="S692" i="6" a="1"/>
  <c r="S692" i="6" s="1"/>
  <c r="R692" i="6" a="1"/>
  <c r="R692" i="6" s="1"/>
  <c r="Q692" i="6"/>
  <c r="Q692" i="6" a="1"/>
  <c r="P692" i="6" a="1"/>
  <c r="P692" i="6" s="1"/>
  <c r="O692" i="6"/>
  <c r="O692" i="6" a="1"/>
  <c r="N692" i="6" a="1"/>
  <c r="N692" i="6" s="1"/>
  <c r="M692" i="6"/>
  <c r="M692" i="6" a="1"/>
  <c r="L692" i="6" a="1"/>
  <c r="L692" i="6" s="1"/>
  <c r="K692" i="6" a="1"/>
  <c r="K692" i="6" s="1"/>
  <c r="AI691" i="6"/>
  <c r="AI691" i="6" a="1"/>
  <c r="AH691" i="6" a="1"/>
  <c r="AH691" i="6" s="1"/>
  <c r="AG691" i="6"/>
  <c r="AG691" i="6" a="1"/>
  <c r="AF691" i="6" a="1"/>
  <c r="AF691" i="6" s="1"/>
  <c r="AE691" i="6" a="1"/>
  <c r="AE691" i="6" s="1"/>
  <c r="AD691" i="6" a="1"/>
  <c r="AD691" i="6" s="1"/>
  <c r="AC691" i="6"/>
  <c r="AC691" i="6" a="1"/>
  <c r="AB691" i="6" a="1"/>
  <c r="AB691" i="6" s="1"/>
  <c r="AA691" i="6"/>
  <c r="AA691" i="6" a="1"/>
  <c r="Z691" i="6" a="1"/>
  <c r="Z691" i="6" s="1"/>
  <c r="Y691" i="6"/>
  <c r="Y691" i="6" a="1"/>
  <c r="X691" i="6" a="1"/>
  <c r="X691" i="6" s="1"/>
  <c r="W691" i="6" a="1"/>
  <c r="W691" i="6" s="1"/>
  <c r="V691" i="6" a="1"/>
  <c r="V691" i="6" s="1"/>
  <c r="U691" i="6"/>
  <c r="U691" i="6" a="1"/>
  <c r="T691" i="6" a="1"/>
  <c r="T691" i="6" s="1"/>
  <c r="S691" i="6"/>
  <c r="S691" i="6" a="1"/>
  <c r="R691" i="6" a="1"/>
  <c r="R691" i="6" s="1"/>
  <c r="Q691" i="6"/>
  <c r="Q691" i="6" a="1"/>
  <c r="P691" i="6" a="1"/>
  <c r="P691" i="6" s="1"/>
  <c r="O691" i="6" a="1"/>
  <c r="O691" i="6" s="1"/>
  <c r="N691" i="6" a="1"/>
  <c r="N691" i="6" s="1"/>
  <c r="M691" i="6"/>
  <c r="M691" i="6" a="1"/>
  <c r="L691" i="6" a="1"/>
  <c r="L691" i="6" s="1"/>
  <c r="K691" i="6"/>
  <c r="K691" i="6" a="1"/>
  <c r="AI690" i="6" a="1"/>
  <c r="AI690" i="6" s="1"/>
  <c r="AH690" i="6" a="1"/>
  <c r="AH690" i="6" s="1"/>
  <c r="AG690" i="6"/>
  <c r="AG690" i="6" a="1"/>
  <c r="AF690" i="6" a="1"/>
  <c r="AF690" i="6" s="1"/>
  <c r="AE690" i="6"/>
  <c r="AE690" i="6" a="1"/>
  <c r="AD690" i="6" a="1"/>
  <c r="AD690" i="6" s="1"/>
  <c r="AC690" i="6"/>
  <c r="AC690" i="6" a="1"/>
  <c r="AB690" i="6" a="1"/>
  <c r="AB690" i="6" s="1"/>
  <c r="AA690" i="6" a="1"/>
  <c r="AA690" i="6" s="1"/>
  <c r="Z690" i="6" a="1"/>
  <c r="Z690" i="6" s="1"/>
  <c r="Y690" i="6"/>
  <c r="Y690" i="6" a="1"/>
  <c r="X690" i="6" a="1"/>
  <c r="X690" i="6" s="1"/>
  <c r="W690" i="6"/>
  <c r="W690" i="6" a="1"/>
  <c r="V690" i="6" a="1"/>
  <c r="V690" i="6" s="1"/>
  <c r="U690" i="6"/>
  <c r="U690" i="6" a="1"/>
  <c r="T690" i="6" a="1"/>
  <c r="T690" i="6" s="1"/>
  <c r="S690" i="6" a="1"/>
  <c r="S690" i="6" s="1"/>
  <c r="R690" i="6" a="1"/>
  <c r="R690" i="6" s="1"/>
  <c r="Q690" i="6" a="1"/>
  <c r="Q690" i="6" s="1"/>
  <c r="P690" i="6" a="1"/>
  <c r="P690" i="6" s="1"/>
  <c r="O690" i="6"/>
  <c r="O690" i="6" a="1"/>
  <c r="N690" i="6" a="1"/>
  <c r="N690" i="6" s="1"/>
  <c r="M690" i="6"/>
  <c r="M690" i="6" a="1"/>
  <c r="L690" i="6" a="1"/>
  <c r="L690" i="6" s="1"/>
  <c r="K690" i="6" a="1"/>
  <c r="K690" i="6" s="1"/>
  <c r="AI689" i="6"/>
  <c r="AI689" i="6" a="1"/>
  <c r="AH689" i="6" a="1"/>
  <c r="AH689" i="6" s="1"/>
  <c r="AG689" i="6"/>
  <c r="AG689" i="6" a="1"/>
  <c r="AF689" i="6" a="1"/>
  <c r="AF689" i="6" s="1"/>
  <c r="AE689" i="6" a="1"/>
  <c r="AE689" i="6" s="1"/>
  <c r="AD689" i="6" a="1"/>
  <c r="AD689" i="6" s="1"/>
  <c r="AC689" i="6"/>
  <c r="AC689" i="6" a="1"/>
  <c r="AB689" i="6" a="1"/>
  <c r="AB689" i="6" s="1"/>
  <c r="AA689" i="6"/>
  <c r="AA689" i="6" a="1"/>
  <c r="Z689" i="6" a="1"/>
  <c r="Z689" i="6" s="1"/>
  <c r="Y689" i="6"/>
  <c r="Y689" i="6" a="1"/>
  <c r="X689" i="6" a="1"/>
  <c r="X689" i="6" s="1"/>
  <c r="W689" i="6" a="1"/>
  <c r="W689" i="6" s="1"/>
  <c r="V689" i="6" a="1"/>
  <c r="V689" i="6" s="1"/>
  <c r="U689" i="6"/>
  <c r="U689" i="6" a="1"/>
  <c r="T689" i="6" a="1"/>
  <c r="T689" i="6" s="1"/>
  <c r="S689" i="6"/>
  <c r="S689" i="6" a="1"/>
  <c r="R689" i="6" a="1"/>
  <c r="R689" i="6" s="1"/>
  <c r="Q689" i="6"/>
  <c r="Q689" i="6" a="1"/>
  <c r="P689" i="6" a="1"/>
  <c r="P689" i="6" s="1"/>
  <c r="O689" i="6" a="1"/>
  <c r="O689" i="6" s="1"/>
  <c r="N689" i="6" a="1"/>
  <c r="N689" i="6" s="1"/>
  <c r="M689" i="6"/>
  <c r="M689" i="6" a="1"/>
  <c r="L689" i="6" a="1"/>
  <c r="L689" i="6" s="1"/>
  <c r="K689" i="6"/>
  <c r="K689" i="6" a="1"/>
  <c r="AI688" i="6" a="1"/>
  <c r="AI688" i="6" s="1"/>
  <c r="AH688" i="6" a="1"/>
  <c r="AH688" i="6" s="1"/>
  <c r="AG688" i="6"/>
  <c r="AG688" i="6" a="1"/>
  <c r="AF688" i="6" a="1"/>
  <c r="AF688" i="6" s="1"/>
  <c r="AE688" i="6"/>
  <c r="AE688" i="6" a="1"/>
  <c r="AD688" i="6" a="1"/>
  <c r="AD688" i="6" s="1"/>
  <c r="AC688" i="6"/>
  <c r="AC688" i="6" a="1"/>
  <c r="AB688" i="6" a="1"/>
  <c r="AB688" i="6" s="1"/>
  <c r="AA688" i="6" a="1"/>
  <c r="AA688" i="6" s="1"/>
  <c r="Z688" i="6" a="1"/>
  <c r="Z688" i="6" s="1"/>
  <c r="Y688" i="6"/>
  <c r="Y688" i="6" a="1"/>
  <c r="X688" i="6" a="1"/>
  <c r="X688" i="6" s="1"/>
  <c r="W688" i="6"/>
  <c r="W688" i="6" a="1"/>
  <c r="V688" i="6" a="1"/>
  <c r="V688" i="6" s="1"/>
  <c r="U688" i="6"/>
  <c r="U688" i="6" a="1"/>
  <c r="T688" i="6" a="1"/>
  <c r="T688" i="6" s="1"/>
  <c r="S688" i="6" a="1"/>
  <c r="S688" i="6" s="1"/>
  <c r="R688" i="6" a="1"/>
  <c r="R688" i="6" s="1"/>
  <c r="Q688" i="6"/>
  <c r="Q688" i="6" a="1"/>
  <c r="P688" i="6" a="1"/>
  <c r="P688" i="6" s="1"/>
  <c r="O688" i="6"/>
  <c r="O688" i="6" a="1"/>
  <c r="N688" i="6" a="1"/>
  <c r="N688" i="6" s="1"/>
  <c r="M688" i="6"/>
  <c r="M688" i="6" a="1"/>
  <c r="L688" i="6" a="1"/>
  <c r="L688" i="6" s="1"/>
  <c r="K688" i="6" a="1"/>
  <c r="K688" i="6" s="1"/>
  <c r="AI687" i="6"/>
  <c r="AI687" i="6" a="1"/>
  <c r="AH687" i="6" a="1"/>
  <c r="AH687" i="6" s="1"/>
  <c r="AG687" i="6"/>
  <c r="AG687" i="6" a="1"/>
  <c r="AF687" i="6" a="1"/>
  <c r="AF687" i="6" s="1"/>
  <c r="AE687" i="6" a="1"/>
  <c r="AE687" i="6" s="1"/>
  <c r="AD687" i="6" a="1"/>
  <c r="AD687" i="6" s="1"/>
  <c r="AC687" i="6" a="1"/>
  <c r="AC687" i="6" s="1"/>
  <c r="AB687" i="6" a="1"/>
  <c r="AB687" i="6" s="1"/>
  <c r="AA687" i="6" a="1"/>
  <c r="AA687" i="6" s="1"/>
  <c r="Z687" i="6" a="1"/>
  <c r="Z687" i="6" s="1"/>
  <c r="Y687" i="6"/>
  <c r="Y687" i="6" a="1"/>
  <c r="X687" i="6" a="1"/>
  <c r="X687" i="6" s="1"/>
  <c r="W687" i="6"/>
  <c r="W687" i="6" a="1"/>
  <c r="V687" i="6" a="1"/>
  <c r="V687" i="6" s="1"/>
  <c r="U687" i="6" a="1"/>
  <c r="U687" i="6" s="1"/>
  <c r="T687" i="6" a="1"/>
  <c r="T687" i="6" s="1"/>
  <c r="S687" i="6" a="1"/>
  <c r="S687" i="6" s="1"/>
  <c r="R687" i="6" a="1"/>
  <c r="R687" i="6" s="1"/>
  <c r="Q687" i="6"/>
  <c r="Q687" i="6" a="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c r="AC686" i="6" a="1"/>
  <c r="AB686" i="6" a="1"/>
  <c r="AB686" i="6" s="1"/>
  <c r="AA686" i="6" a="1"/>
  <c r="AA686" i="6" s="1"/>
  <c r="Z686" i="6" a="1"/>
  <c r="Z686" i="6" s="1"/>
  <c r="Y686" i="6" a="1"/>
  <c r="Y686" i="6" s="1"/>
  <c r="X686" i="6" a="1"/>
  <c r="X686" i="6" s="1"/>
  <c r="W686" i="6" a="1"/>
  <c r="W686" i="6" s="1"/>
  <c r="V686" i="6" a="1"/>
  <c r="V686" i="6" s="1"/>
  <c r="U686" i="6"/>
  <c r="U686" i="6" a="1"/>
  <c r="T686" i="6" a="1"/>
  <c r="T686" i="6" s="1"/>
  <c r="S686" i="6"/>
  <c r="S686" i="6" a="1"/>
  <c r="R686" i="6" a="1"/>
  <c r="R686" i="6" s="1"/>
  <c r="Q686" i="6" a="1"/>
  <c r="Q686" i="6" s="1"/>
  <c r="P686" i="6" a="1"/>
  <c r="P686" i="6" s="1"/>
  <c r="O686" i="6" a="1"/>
  <c r="O686" i="6" s="1"/>
  <c r="N686" i="6" a="1"/>
  <c r="N686" i="6" s="1"/>
  <c r="M686" i="6"/>
  <c r="M686" i="6" a="1"/>
  <c r="L686" i="6" a="1"/>
  <c r="L686" i="6" s="1"/>
  <c r="K686" i="6" a="1"/>
  <c r="K686" i="6" s="1"/>
  <c r="AI685" i="6" a="1"/>
  <c r="AI685" i="6" s="1"/>
  <c r="AH685" i="6" a="1"/>
  <c r="AH685" i="6" s="1"/>
  <c r="AG685" i="6" a="1"/>
  <c r="AG685" i="6" s="1"/>
  <c r="AF685" i="6" a="1"/>
  <c r="AF685" i="6" s="1"/>
  <c r="AE685" i="6"/>
  <c r="AE685" i="6" a="1"/>
  <c r="AD685" i="6" a="1"/>
  <c r="AD685" i="6" s="1"/>
  <c r="AC685" i="6" a="1"/>
  <c r="AC685" i="6" s="1"/>
  <c r="AB685" i="6" a="1"/>
  <c r="AB685" i="6" s="1"/>
  <c r="AA685" i="6" a="1"/>
  <c r="AA685" i="6" s="1"/>
  <c r="Z685" i="6" a="1"/>
  <c r="Z685" i="6" s="1"/>
  <c r="Y685" i="6"/>
  <c r="Y685" i="6" a="1"/>
  <c r="X685" i="6" a="1"/>
  <c r="X685" i="6" s="1"/>
  <c r="W685" i="6"/>
  <c r="W685" i="6" a="1"/>
  <c r="V685" i="6" a="1"/>
  <c r="V685" i="6" s="1"/>
  <c r="U685" i="6" a="1"/>
  <c r="U685" i="6" s="1"/>
  <c r="T685" i="6" a="1"/>
  <c r="T685" i="6" s="1"/>
  <c r="S685" i="6" a="1"/>
  <c r="S685" i="6" s="1"/>
  <c r="R685" i="6" a="1"/>
  <c r="R685" i="6" s="1"/>
  <c r="Q685" i="6" a="1"/>
  <c r="Q685" i="6" s="1"/>
  <c r="P685" i="6" a="1"/>
  <c r="P685" i="6" s="1"/>
  <c r="O685" i="6"/>
  <c r="O685" i="6" a="1"/>
  <c r="N685" i="6" a="1"/>
  <c r="N685" i="6" s="1"/>
  <c r="M685" i="6" a="1"/>
  <c r="M685" i="6" s="1"/>
  <c r="L685" i="6" a="1"/>
  <c r="L685" i="6" s="1"/>
  <c r="K685" i="6" a="1"/>
  <c r="K685" i="6" s="1"/>
  <c r="AI684" i="6"/>
  <c r="AI684" i="6" a="1"/>
  <c r="AH684" i="6" a="1"/>
  <c r="AH684" i="6" s="1"/>
  <c r="AG684" i="6" a="1"/>
  <c r="AG684" i="6" s="1"/>
  <c r="AF684" i="6" a="1"/>
  <c r="AF684" i="6" s="1"/>
  <c r="AE684" i="6" a="1"/>
  <c r="AE684" i="6" s="1"/>
  <c r="AD684" i="6" a="1"/>
  <c r="AD684" i="6" s="1"/>
  <c r="AC684" i="6" a="1"/>
  <c r="AC684" i="6" s="1"/>
  <c r="AB684" i="6" a="1"/>
  <c r="AB684" i="6" s="1"/>
  <c r="AA684" i="6"/>
  <c r="AA684" i="6" a="1"/>
  <c r="Z684" i="6" a="1"/>
  <c r="Z684" i="6" s="1"/>
  <c r="Y684" i="6" a="1"/>
  <c r="Y684" i="6" s="1"/>
  <c r="X684" i="6" a="1"/>
  <c r="X684" i="6" s="1"/>
  <c r="W684" i="6" a="1"/>
  <c r="W684" i="6" s="1"/>
  <c r="V684" i="6" a="1"/>
  <c r="V684" i="6" s="1"/>
  <c r="U684" i="6"/>
  <c r="U684" i="6" a="1"/>
  <c r="T684" i="6" a="1"/>
  <c r="T684" i="6" s="1"/>
  <c r="S684" i="6"/>
  <c r="S684" i="6" a="1"/>
  <c r="R684" i="6" a="1"/>
  <c r="R684" i="6" s="1"/>
  <c r="Q684" i="6" a="1"/>
  <c r="Q684" i="6" s="1"/>
  <c r="P684" i="6" a="1"/>
  <c r="P684" i="6" s="1"/>
  <c r="O684" i="6" a="1"/>
  <c r="O684" i="6" s="1"/>
  <c r="N684" i="6" a="1"/>
  <c r="N684" i="6" s="1"/>
  <c r="M684" i="6" a="1"/>
  <c r="M684" i="6" s="1"/>
  <c r="L684" i="6" a="1"/>
  <c r="L684" i="6" s="1"/>
  <c r="K684" i="6"/>
  <c r="K684" i="6" a="1"/>
  <c r="AI683" i="6" a="1"/>
  <c r="AI683" i="6" s="1"/>
  <c r="AH683" i="6" a="1"/>
  <c r="AH683" i="6" s="1"/>
  <c r="AG683" i="6"/>
  <c r="AG683" i="6" a="1"/>
  <c r="AF683" i="6" a="1"/>
  <c r="AF683" i="6" s="1"/>
  <c r="AE683" i="6"/>
  <c r="AE683" i="6" a="1"/>
  <c r="AD683" i="6" a="1"/>
  <c r="AD683" i="6" s="1"/>
  <c r="AC683" i="6" a="1"/>
  <c r="AC683" i="6" s="1"/>
  <c r="AB683" i="6" a="1"/>
  <c r="AB683" i="6" s="1"/>
  <c r="AA683" i="6" a="1"/>
  <c r="AA683" i="6" s="1"/>
  <c r="Z683" i="6" a="1"/>
  <c r="Z683" i="6" s="1"/>
  <c r="Y683" i="6"/>
  <c r="Y683" i="6" a="1"/>
  <c r="X683" i="6" a="1"/>
  <c r="X683" i="6" s="1"/>
  <c r="W683" i="6" a="1"/>
  <c r="W683" i="6" s="1"/>
  <c r="V683" i="6" a="1"/>
  <c r="V683" i="6" s="1"/>
  <c r="U683" i="6" a="1"/>
  <c r="U683" i="6" s="1"/>
  <c r="T683" i="6" a="1"/>
  <c r="T683" i="6" s="1"/>
  <c r="S683" i="6" a="1"/>
  <c r="S683" i="6" s="1"/>
  <c r="R683" i="6" a="1"/>
  <c r="R683" i="6" s="1"/>
  <c r="Q683" i="6"/>
  <c r="Q683" i="6" a="1"/>
  <c r="P683" i="6" a="1"/>
  <c r="P683" i="6" s="1"/>
  <c r="O683" i="6"/>
  <c r="O683" i="6" a="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c r="AC682" i="6" a="1"/>
  <c r="AB682" i="6" a="1"/>
  <c r="AB682" i="6" s="1"/>
  <c r="AA682" i="6"/>
  <c r="AA682" i="6" a="1"/>
  <c r="Z682" i="6" a="1"/>
  <c r="Z682" i="6" s="1"/>
  <c r="Y682" i="6" a="1"/>
  <c r="Y682" i="6" s="1"/>
  <c r="X682" i="6" a="1"/>
  <c r="X682" i="6" s="1"/>
  <c r="W682" i="6" a="1"/>
  <c r="W682" i="6" s="1"/>
  <c r="V682" i="6" a="1"/>
  <c r="V682" i="6" s="1"/>
  <c r="U682" i="6"/>
  <c r="U682" i="6" a="1"/>
  <c r="T682" i="6" a="1"/>
  <c r="T682" i="6" s="1"/>
  <c r="S682" i="6" a="1"/>
  <c r="S682" i="6" s="1"/>
  <c r="R682" i="6" a="1"/>
  <c r="R682" i="6" s="1"/>
  <c r="Q682" i="6" a="1"/>
  <c r="Q682" i="6" s="1"/>
  <c r="P682" i="6" a="1"/>
  <c r="P682" i="6" s="1"/>
  <c r="O682" i="6" a="1"/>
  <c r="O682" i="6" s="1"/>
  <c r="N682" i="6" a="1"/>
  <c r="N682" i="6" s="1"/>
  <c r="M682" i="6"/>
  <c r="M682" i="6" a="1"/>
  <c r="L682" i="6" a="1"/>
  <c r="L682" i="6" s="1"/>
  <c r="K682" i="6"/>
  <c r="K682" i="6" a="1"/>
  <c r="AI681" i="6" a="1"/>
  <c r="AI681" i="6" s="1"/>
  <c r="AH681" i="6" a="1"/>
  <c r="AH681" i="6" s="1"/>
  <c r="AG681" i="6"/>
  <c r="AG681" i="6" a="1"/>
  <c r="AF681" i="6" a="1"/>
  <c r="AF681" i="6" s="1"/>
  <c r="AE681" i="6"/>
  <c r="AE681" i="6" a="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c r="U680" i="6" a="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c r="Y679" i="6" a="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c r="U678" i="6" a="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c r="Y677" i="6" a="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c r="U676" i="6" a="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c r="AC675" i="6" a="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c r="M675" i="6" a="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c r="Y674" i="6" a="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c r="U673" i="6" a="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c r="AG672" i="6" a="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c r="Q672" i="6" a="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c r="AC671" i="6" a="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c r="M671" i="6" a="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c r="Y670" i="6" a="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c r="U669" i="6" a="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c r="AG668" i="6" a="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c r="Q668" i="6" a="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c r="AC667" i="6" a="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c r="M667" i="6" a="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c r="Y666" i="6" a="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c r="U665" i="6" a="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c r="AG664" i="6" a="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c r="Q664" i="6" a="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c r="AC663" i="6" a="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c r="M663" i="6" a="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c r="Y662" i="6" a="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c r="U661" i="6" a="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c r="AG660" i="6" a="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c r="Q660" i="6" a="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c r="AC659" i="6" a="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c r="M659" i="6" a="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c r="Y658" i="6" a="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c r="U657" i="6" a="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c r="AG656" i="6" a="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c r="Q656" i="6" a="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c r="AC655" i="6" a="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c r="M655" i="6" a="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c r="Y654" i="6" a="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c r="U653" i="6" a="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c r="AG652" i="6" a="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c r="Q652" i="6" a="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c r="AC651" i="6" a="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c r="AF650" i="6" a="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c r="AD629" i="6" a="1"/>
  <c r="AC629" i="6" a="1"/>
  <c r="AC629" i="6" s="1"/>
  <c r="AB629" i="6" a="1"/>
  <c r="AB629" i="6" s="1"/>
  <c r="AA629" i="6" a="1"/>
  <c r="AA629" i="6" s="1"/>
  <c r="Z629" i="6" a="1"/>
  <c r="Z629" i="6" s="1"/>
  <c r="Y629" i="6" a="1"/>
  <c r="Y629" i="6" s="1"/>
  <c r="X629" i="6" a="1"/>
  <c r="X629" i="6" s="1"/>
  <c r="W629" i="6" a="1"/>
  <c r="W629" i="6" s="1"/>
  <c r="V629" i="6" a="1"/>
  <c r="V629" i="6" s="1"/>
  <c r="U629" i="6"/>
  <c r="U629" i="6" a="1"/>
  <c r="T629" i="6" a="1"/>
  <c r="T629" i="6" s="1"/>
  <c r="S629" i="6"/>
  <c r="S629" i="6" a="1"/>
  <c r="R629" i="6" a="1"/>
  <c r="R629" i="6" s="1"/>
  <c r="Q629" i="6" a="1"/>
  <c r="Q629" i="6" s="1"/>
  <c r="P629" i="6" a="1"/>
  <c r="P629" i="6" s="1"/>
  <c r="O629" i="6" a="1"/>
  <c r="O629" i="6" s="1"/>
  <c r="N629" i="6" a="1"/>
  <c r="N629" i="6" s="1"/>
  <c r="M629" i="6"/>
  <c r="M629" i="6" a="1"/>
  <c r="L629" i="6" a="1"/>
  <c r="L629" i="6" s="1"/>
  <c r="K629" i="6" a="1"/>
  <c r="K629" i="6" s="1"/>
  <c r="AI628" i="6" a="1"/>
  <c r="AI628" i="6" s="1"/>
  <c r="AH628" i="6" a="1"/>
  <c r="AH628" i="6" s="1"/>
  <c r="AG628" i="6"/>
  <c r="AG628" i="6" a="1"/>
  <c r="AF628" i="6" a="1"/>
  <c r="AF628" i="6" s="1"/>
  <c r="AE628" i="6" a="1"/>
  <c r="AE628" i="6" s="1"/>
  <c r="AD628" i="6" a="1"/>
  <c r="AD628" i="6" s="1"/>
  <c r="AC628" i="6" a="1"/>
  <c r="AC628" i="6" s="1"/>
  <c r="AB628" i="6" a="1"/>
  <c r="AB628" i="6" s="1"/>
  <c r="AA628" i="6" a="1"/>
  <c r="AA628" i="6" s="1"/>
  <c r="Z628" i="6" a="1"/>
  <c r="Z628" i="6" s="1"/>
  <c r="Y628" i="6"/>
  <c r="Y628" i="6" a="1"/>
  <c r="X628" i="6" a="1"/>
  <c r="X628" i="6" s="1"/>
  <c r="W628" i="6" a="1"/>
  <c r="W628" i="6" s="1"/>
  <c r="V628" i="6" a="1"/>
  <c r="V628" i="6" s="1"/>
  <c r="U628" i="6" a="1"/>
  <c r="U628" i="6" s="1"/>
  <c r="T628" i="6" a="1"/>
  <c r="T628" i="6" s="1"/>
  <c r="S628" i="6" a="1"/>
  <c r="S628" i="6" s="1"/>
  <c r="R628" i="6" a="1"/>
  <c r="R628" i="6" s="1"/>
  <c r="Q628" i="6"/>
  <c r="Q628" i="6" a="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c r="AE627" i="6" a="1"/>
  <c r="AD627" i="6" a="1"/>
  <c r="AD627" i="6" s="1"/>
  <c r="AC627" i="6" a="1"/>
  <c r="AC627" i="6" s="1"/>
  <c r="AB627" i="6" a="1"/>
  <c r="AB627" i="6" s="1"/>
  <c r="AA627" i="6" a="1"/>
  <c r="AA627" i="6" s="1"/>
  <c r="Z627" i="6" a="1"/>
  <c r="Z627" i="6" s="1"/>
  <c r="Y627" i="6"/>
  <c r="Y627" i="6" a="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c r="M627" i="6" a="1"/>
  <c r="L627" i="6" a="1"/>
  <c r="L627" i="6" s="1"/>
  <c r="K627" i="6" a="1"/>
  <c r="K627" i="6" s="1"/>
  <c r="AI626" i="6"/>
  <c r="AI626" i="6" a="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c r="M626" i="6" a="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c r="W625" i="6" a="1"/>
  <c r="V625" i="6" a="1"/>
  <c r="V625" i="6" s="1"/>
  <c r="U625" i="6" a="1"/>
  <c r="U625" i="6" s="1"/>
  <c r="T625" i="6" a="1"/>
  <c r="T625" i="6" s="1"/>
  <c r="S625" i="6" a="1"/>
  <c r="S625" i="6" s="1"/>
  <c r="R625" i="6" a="1"/>
  <c r="R625" i="6" s="1"/>
  <c r="Q625" i="6"/>
  <c r="Q625" i="6" a="1"/>
  <c r="P625" i="6" a="1"/>
  <c r="P625" i="6" s="1"/>
  <c r="O625" i="6" a="1"/>
  <c r="O625" i="6" s="1"/>
  <c r="N625" i="6" a="1"/>
  <c r="N625" i="6" s="1"/>
  <c r="M625" i="6" a="1"/>
  <c r="M625" i="6" s="1"/>
  <c r="L625" i="6" a="1"/>
  <c r="L625" i="6" s="1"/>
  <c r="K625" i="6" a="1"/>
  <c r="K625" i="6" s="1"/>
  <c r="AI624" i="6" a="1"/>
  <c r="AI624" i="6" s="1"/>
  <c r="AH624" i="6" a="1"/>
  <c r="AH624" i="6" s="1"/>
  <c r="AG624" i="6"/>
  <c r="AG624" i="6" a="1"/>
  <c r="AF624" i="6" a="1"/>
  <c r="AF624" i="6" s="1"/>
  <c r="AE624" i="6" a="1"/>
  <c r="AE624" i="6" s="1"/>
  <c r="AD624" i="6" a="1"/>
  <c r="AD624" i="6" s="1"/>
  <c r="AC624" i="6" a="1"/>
  <c r="AC624" i="6" s="1"/>
  <c r="AB624" i="6" a="1"/>
  <c r="AB624" i="6" s="1"/>
  <c r="AA624" i="6"/>
  <c r="AA624" i="6" a="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c r="AE623" i="6" a="1"/>
  <c r="AD623" i="6" a="1"/>
  <c r="AD623" i="6" s="1"/>
  <c r="AC623" i="6" a="1"/>
  <c r="AC623" i="6" s="1"/>
  <c r="AB623" i="6" a="1"/>
  <c r="AB623" i="6" s="1"/>
  <c r="AA623" i="6" a="1"/>
  <c r="AA623" i="6" s="1"/>
  <c r="Z623" i="6" a="1"/>
  <c r="Z623" i="6" s="1"/>
  <c r="Y623" i="6"/>
  <c r="Y623" i="6" a="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c r="M623" i="6" a="1"/>
  <c r="L623" i="6" a="1"/>
  <c r="L623" i="6" s="1"/>
  <c r="K623" i="6" a="1"/>
  <c r="K623" i="6" s="1"/>
  <c r="AI622" i="6"/>
  <c r="AI622" i="6" a="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c r="M622" i="6" a="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c r="W621" i="6" a="1"/>
  <c r="V621" i="6" a="1"/>
  <c r="V621" i="6" s="1"/>
  <c r="U621" i="6" a="1"/>
  <c r="U621" i="6" s="1"/>
  <c r="T621" i="6" a="1"/>
  <c r="T621" i="6" s="1"/>
  <c r="S621" i="6" a="1"/>
  <c r="S621" i="6" s="1"/>
  <c r="R621" i="6" a="1"/>
  <c r="R621" i="6" s="1"/>
  <c r="Q621" i="6"/>
  <c r="Q621" i="6" a="1"/>
  <c r="P621" i="6" a="1"/>
  <c r="P621" i="6" s="1"/>
  <c r="O621" i="6" a="1"/>
  <c r="O621" i="6" s="1"/>
  <c r="N621" i="6" a="1"/>
  <c r="N621" i="6" s="1"/>
  <c r="M621" i="6" a="1"/>
  <c r="M621" i="6" s="1"/>
  <c r="L621" i="6" a="1"/>
  <c r="L621" i="6" s="1"/>
  <c r="K621" i="6" a="1"/>
  <c r="K621" i="6" s="1"/>
  <c r="AI620" i="6" a="1"/>
  <c r="AI620" i="6" s="1"/>
  <c r="AH620" i="6" a="1"/>
  <c r="AH620" i="6" s="1"/>
  <c r="AG620" i="6"/>
  <c r="AG620" i="6" a="1"/>
  <c r="AF620" i="6" a="1"/>
  <c r="AF620" i="6" s="1"/>
  <c r="AE620" i="6" a="1"/>
  <c r="AE620" i="6" s="1"/>
  <c r="AD620" i="6" a="1"/>
  <c r="AD620" i="6" s="1"/>
  <c r="AC620" i="6" a="1"/>
  <c r="AC620" i="6" s="1"/>
  <c r="AB620" i="6" a="1"/>
  <c r="AB620" i="6" s="1"/>
  <c r="AA620" i="6"/>
  <c r="AA620" i="6" a="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c r="AE619" i="6" a="1"/>
  <c r="AD619" i="6" a="1"/>
  <c r="AD619" i="6" s="1"/>
  <c r="AC619" i="6" a="1"/>
  <c r="AC619" i="6" s="1"/>
  <c r="AB619" i="6" a="1"/>
  <c r="AB619" i="6" s="1"/>
  <c r="AA619" i="6" a="1"/>
  <c r="AA619" i="6" s="1"/>
  <c r="Z619" i="6" a="1"/>
  <c r="Z619" i="6" s="1"/>
  <c r="Y619" i="6"/>
  <c r="Y619" i="6" a="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c r="M619" i="6" a="1"/>
  <c r="L619" i="6" a="1"/>
  <c r="L619" i="6" s="1"/>
  <c r="K619" i="6" a="1"/>
  <c r="K619" i="6" s="1"/>
  <c r="AI618" i="6"/>
  <c r="AI618" i="6" a="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c r="M618" i="6" a="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c r="W617" i="6" a="1"/>
  <c r="V617" i="6" a="1"/>
  <c r="V617" i="6" s="1"/>
  <c r="U617" i="6" a="1"/>
  <c r="U617" i="6" s="1"/>
  <c r="T617" i="6" a="1"/>
  <c r="T617" i="6" s="1"/>
  <c r="S617" i="6" a="1"/>
  <c r="S617" i="6" s="1"/>
  <c r="R617" i="6" a="1"/>
  <c r="R617" i="6" s="1"/>
  <c r="Q617" i="6"/>
  <c r="Q617" i="6" a="1"/>
  <c r="P617" i="6" a="1"/>
  <c r="P617" i="6" s="1"/>
  <c r="O617" i="6" a="1"/>
  <c r="O617" i="6" s="1"/>
  <c r="N617" i="6" a="1"/>
  <c r="N617" i="6" s="1"/>
  <c r="M617" i="6" a="1"/>
  <c r="M617" i="6" s="1"/>
  <c r="L617" i="6" a="1"/>
  <c r="L617" i="6" s="1"/>
  <c r="K617" i="6" a="1"/>
  <c r="K617" i="6" s="1"/>
  <c r="AI616" i="6" a="1"/>
  <c r="AI616" i="6" s="1"/>
  <c r="AH616" i="6" a="1"/>
  <c r="AH616" i="6" s="1"/>
  <c r="AG616" i="6"/>
  <c r="AG616" i="6" a="1"/>
  <c r="AF616" i="6" a="1"/>
  <c r="AF616" i="6" s="1"/>
  <c r="AE616" i="6" a="1"/>
  <c r="AE616" i="6" s="1"/>
  <c r="AD616" i="6" a="1"/>
  <c r="AD616" i="6" s="1"/>
  <c r="AC616" i="6" a="1"/>
  <c r="AC616" i="6" s="1"/>
  <c r="AB616" i="6" a="1"/>
  <c r="AB616" i="6" s="1"/>
  <c r="AA616" i="6"/>
  <c r="AA616" i="6" a="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c r="AE615" i="6" a="1"/>
  <c r="AD615" i="6" a="1"/>
  <c r="AD615" i="6" s="1"/>
  <c r="AC615" i="6" a="1"/>
  <c r="AC615" i="6" s="1"/>
  <c r="AB615" i="6" a="1"/>
  <c r="AB615" i="6" s="1"/>
  <c r="AA615" i="6" a="1"/>
  <c r="AA615" i="6" s="1"/>
  <c r="Z615" i="6" a="1"/>
  <c r="Z615" i="6" s="1"/>
  <c r="Y615" i="6"/>
  <c r="Y615" i="6" a="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c r="M615" i="6" a="1"/>
  <c r="L615" i="6" a="1"/>
  <c r="L615" i="6" s="1"/>
  <c r="K615" i="6" a="1"/>
  <c r="K615" i="6" s="1"/>
  <c r="AI614" i="6"/>
  <c r="AI614" i="6" a="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c r="M614" i="6" a="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c r="W613" i="6" a="1"/>
  <c r="V613" i="6" a="1"/>
  <c r="V613" i="6" s="1"/>
  <c r="U613" i="6" a="1"/>
  <c r="U613" i="6" s="1"/>
  <c r="T613" i="6" a="1"/>
  <c r="T613" i="6" s="1"/>
  <c r="S613" i="6" a="1"/>
  <c r="S613" i="6" s="1"/>
  <c r="R613" i="6" a="1"/>
  <c r="R613" i="6" s="1"/>
  <c r="Q613" i="6"/>
  <c r="Q613" i="6" a="1"/>
  <c r="P613" i="6" a="1"/>
  <c r="P613" i="6" s="1"/>
  <c r="O613" i="6" a="1"/>
  <c r="O613" i="6" s="1"/>
  <c r="N613" i="6" a="1"/>
  <c r="N613" i="6" s="1"/>
  <c r="M613" i="6" a="1"/>
  <c r="M613" i="6" s="1"/>
  <c r="L613" i="6" a="1"/>
  <c r="L613" i="6" s="1"/>
  <c r="K613" i="6" a="1"/>
  <c r="K613" i="6" s="1"/>
  <c r="AI612" i="6" a="1"/>
  <c r="AI612" i="6" s="1"/>
  <c r="AH612" i="6" a="1"/>
  <c r="AH612" i="6" s="1"/>
  <c r="AG612" i="6"/>
  <c r="AG612" i="6" a="1"/>
  <c r="AF612" i="6" a="1"/>
  <c r="AF612" i="6" s="1"/>
  <c r="AE612" i="6" a="1"/>
  <c r="AE612" i="6" s="1"/>
  <c r="AD612" i="6" a="1"/>
  <c r="AD612" i="6" s="1"/>
  <c r="AC612" i="6" a="1"/>
  <c r="AC612" i="6" s="1"/>
  <c r="AB612" i="6" a="1"/>
  <c r="AB612" i="6" s="1"/>
  <c r="AA612" i="6"/>
  <c r="AA612" i="6" a="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c r="AE611" i="6" a="1"/>
  <c r="AD611" i="6" a="1"/>
  <c r="AD611" i="6" s="1"/>
  <c r="AC611" i="6" a="1"/>
  <c r="AC611" i="6" s="1"/>
  <c r="AB611" i="6" a="1"/>
  <c r="AB611" i="6" s="1"/>
  <c r="AA611" i="6" a="1"/>
  <c r="AA611" i="6" s="1"/>
  <c r="Z611" i="6" a="1"/>
  <c r="Z611" i="6" s="1"/>
  <c r="Y611" i="6"/>
  <c r="Y611" i="6" a="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c r="M611" i="6" a="1"/>
  <c r="L611" i="6" a="1"/>
  <c r="L611" i="6" s="1"/>
  <c r="K611" i="6" a="1"/>
  <c r="K611" i="6" s="1"/>
  <c r="AI610" i="6"/>
  <c r="AI610" i="6" a="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c r="M610" i="6" a="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c r="W609" i="6" a="1"/>
  <c r="V609" i="6" a="1"/>
  <c r="V609" i="6" s="1"/>
  <c r="U609" i="6" a="1"/>
  <c r="U609" i="6" s="1"/>
  <c r="T609" i="6" a="1"/>
  <c r="T609" i="6" s="1"/>
  <c r="S609" i="6" a="1"/>
  <c r="S609" i="6" s="1"/>
  <c r="R609" i="6" a="1"/>
  <c r="R609" i="6" s="1"/>
  <c r="Q609" i="6"/>
  <c r="Q609" i="6" a="1"/>
  <c r="P609" i="6" a="1"/>
  <c r="P609" i="6" s="1"/>
  <c r="O609" i="6" a="1"/>
  <c r="O609" i="6" s="1"/>
  <c r="N609" i="6" a="1"/>
  <c r="N609" i="6" s="1"/>
  <c r="M609" i="6" a="1"/>
  <c r="M609" i="6" s="1"/>
  <c r="L609" i="6" a="1"/>
  <c r="L609" i="6" s="1"/>
  <c r="K609" i="6" a="1"/>
  <c r="K609" i="6" s="1"/>
  <c r="AI608" i="6" a="1"/>
  <c r="AI608" i="6" s="1"/>
  <c r="AH608" i="6" a="1"/>
  <c r="AH608" i="6" s="1"/>
  <c r="AG608" i="6"/>
  <c r="AG608" i="6" a="1"/>
  <c r="AF608" i="6" a="1"/>
  <c r="AF608" i="6" s="1"/>
  <c r="AE608" i="6" a="1"/>
  <c r="AE608" i="6" s="1"/>
  <c r="AD608" i="6" a="1"/>
  <c r="AD608" i="6" s="1"/>
  <c r="AC608" i="6" a="1"/>
  <c r="AC608" i="6" s="1"/>
  <c r="AB608" i="6" a="1"/>
  <c r="AB608" i="6" s="1"/>
  <c r="AA608" i="6"/>
  <c r="AA608" i="6" a="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c r="AE607" i="6" a="1"/>
  <c r="AD607" i="6" a="1"/>
  <c r="AD607" i="6" s="1"/>
  <c r="AC607" i="6" a="1"/>
  <c r="AC607" i="6" s="1"/>
  <c r="AB607" i="6" a="1"/>
  <c r="AB607" i="6" s="1"/>
  <c r="AA607" i="6" a="1"/>
  <c r="AA607" i="6" s="1"/>
  <c r="Z607" i="6" a="1"/>
  <c r="Z607" i="6" s="1"/>
  <c r="Y607" i="6"/>
  <c r="Y607" i="6" a="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c r="M607" i="6" a="1"/>
  <c r="L607" i="6" a="1"/>
  <c r="L607" i="6" s="1"/>
  <c r="K607" i="6" a="1"/>
  <c r="K607" i="6" s="1"/>
  <c r="AI606" i="6"/>
  <c r="AI606" i="6" a="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c r="O605" i="6" a="1"/>
  <c r="N605" i="6" a="1"/>
  <c r="N605" i="6" s="1"/>
  <c r="M605" i="6" a="1"/>
  <c r="M605" i="6" s="1"/>
  <c r="L605" i="6" a="1"/>
  <c r="L605" i="6" s="1"/>
  <c r="K605" i="6" a="1"/>
  <c r="K605" i="6" s="1"/>
  <c r="AI604" i="6"/>
  <c r="AI604" i="6" a="1"/>
  <c r="AH604" i="6" a="1"/>
  <c r="AH604" i="6" s="1"/>
  <c r="AG604" i="6"/>
  <c r="AG604" i="6" a="1"/>
  <c r="AF604" i="6" a="1"/>
  <c r="AF604" i="6" s="1"/>
  <c r="AE604" i="6"/>
  <c r="AE604" i="6" a="1"/>
  <c r="AD604" i="6" a="1"/>
  <c r="AD604" i="6" s="1"/>
  <c r="AC604" i="6"/>
  <c r="AC604" i="6" a="1"/>
  <c r="AB604" i="6" a="1"/>
  <c r="AB604" i="6" s="1"/>
  <c r="AA604" i="6"/>
  <c r="AA604" i="6" a="1"/>
  <c r="Z604" i="6" a="1"/>
  <c r="Z604" i="6" s="1"/>
  <c r="Y604" i="6"/>
  <c r="Y604" i="6" a="1"/>
  <c r="X604" i="6" a="1"/>
  <c r="X604" i="6" s="1"/>
  <c r="W604" i="6"/>
  <c r="W604" i="6" a="1"/>
  <c r="V604" i="6" a="1"/>
  <c r="V604" i="6" s="1"/>
  <c r="U604" i="6"/>
  <c r="U604" i="6" a="1"/>
  <c r="T604" i="6" a="1"/>
  <c r="T604" i="6" s="1"/>
  <c r="S604" i="6"/>
  <c r="S604" i="6" a="1"/>
  <c r="R604" i="6" a="1"/>
  <c r="R604" i="6" s="1"/>
  <c r="Q604" i="6"/>
  <c r="Q604" i="6" a="1"/>
  <c r="P604" i="6" a="1"/>
  <c r="P604" i="6" s="1"/>
  <c r="O604" i="6"/>
  <c r="O604" i="6" a="1"/>
  <c r="N604" i="6" a="1"/>
  <c r="N604" i="6" s="1"/>
  <c r="M604" i="6"/>
  <c r="M604" i="6" a="1"/>
  <c r="L604" i="6" a="1"/>
  <c r="L604" i="6" s="1"/>
  <c r="K604" i="6"/>
  <c r="K604" i="6" a="1"/>
  <c r="AI603" i="6" a="1"/>
  <c r="AI603" i="6" s="1"/>
  <c r="AH603" i="6" a="1"/>
  <c r="AH603" i="6" s="1"/>
  <c r="AG603" i="6" a="1"/>
  <c r="AG603" i="6" s="1"/>
  <c r="AF603" i="6" a="1"/>
  <c r="AF603" i="6" s="1"/>
  <c r="AE603" i="6"/>
  <c r="AE603" i="6" a="1"/>
  <c r="AD603" i="6" a="1"/>
  <c r="AD603" i="6" s="1"/>
  <c r="AC603" i="6" a="1"/>
  <c r="AC603" i="6" s="1"/>
  <c r="AB603" i="6" a="1"/>
  <c r="AB603" i="6" s="1"/>
  <c r="AA603" i="6" a="1"/>
  <c r="AA603" i="6" s="1"/>
  <c r="Z603" i="6" a="1"/>
  <c r="Z603" i="6" s="1"/>
  <c r="Y603" i="6" a="1"/>
  <c r="Y603" i="6" s="1"/>
  <c r="X603" i="6" a="1"/>
  <c r="X603" i="6" s="1"/>
  <c r="W603" i="6"/>
  <c r="W603" i="6" a="1"/>
  <c r="V603" i="6" a="1"/>
  <c r="V603" i="6" s="1"/>
  <c r="U603" i="6" a="1"/>
  <c r="U603" i="6" s="1"/>
  <c r="T603" i="6" a="1"/>
  <c r="T603" i="6" s="1"/>
  <c r="S603" i="6" a="1"/>
  <c r="S603" i="6" s="1"/>
  <c r="R603" i="6" a="1"/>
  <c r="R603" i="6" s="1"/>
  <c r="Q603" i="6" a="1"/>
  <c r="Q603" i="6" s="1"/>
  <c r="P603" i="6" a="1"/>
  <c r="P603" i="6" s="1"/>
  <c r="O603" i="6"/>
  <c r="O603" i="6" a="1"/>
  <c r="N603" i="6" a="1"/>
  <c r="N603" i="6" s="1"/>
  <c r="M603" i="6" a="1"/>
  <c r="M603" i="6" s="1"/>
  <c r="L603" i="6" a="1"/>
  <c r="L603" i="6" s="1"/>
  <c r="K603" i="6" a="1"/>
  <c r="K603" i="6" s="1"/>
  <c r="AI602" i="6"/>
  <c r="AI602" i="6" a="1"/>
  <c r="AH602" i="6" a="1"/>
  <c r="AH602" i="6" s="1"/>
  <c r="AG602" i="6"/>
  <c r="AG602" i="6" a="1"/>
  <c r="AF602" i="6" a="1"/>
  <c r="AF602" i="6" s="1"/>
  <c r="AE602" i="6"/>
  <c r="AE602" i="6" a="1"/>
  <c r="AD602" i="6" a="1"/>
  <c r="AD602" i="6" s="1"/>
  <c r="AC602" i="6"/>
  <c r="AC602" i="6" a="1"/>
  <c r="AB602" i="6" a="1"/>
  <c r="AB602" i="6" s="1"/>
  <c r="AA602" i="6"/>
  <c r="AA602" i="6" a="1"/>
  <c r="Z602" i="6" a="1"/>
  <c r="Z602" i="6" s="1"/>
  <c r="Y602" i="6"/>
  <c r="Y602" i="6" a="1"/>
  <c r="X602" i="6" a="1"/>
  <c r="X602" i="6" s="1"/>
  <c r="W602" i="6"/>
  <c r="W602" i="6" a="1"/>
  <c r="V602" i="6" a="1"/>
  <c r="V602" i="6" s="1"/>
  <c r="U602" i="6"/>
  <c r="U602" i="6" a="1"/>
  <c r="T602" i="6" a="1"/>
  <c r="T602" i="6" s="1"/>
  <c r="S602" i="6"/>
  <c r="S602" i="6" a="1"/>
  <c r="R602" i="6" a="1"/>
  <c r="R602" i="6" s="1"/>
  <c r="Q602" i="6"/>
  <c r="Q602" i="6" a="1"/>
  <c r="P602" i="6" a="1"/>
  <c r="P602" i="6" s="1"/>
  <c r="O602" i="6"/>
  <c r="O602" i="6" a="1"/>
  <c r="N602" i="6" a="1"/>
  <c r="N602" i="6" s="1"/>
  <c r="M602" i="6"/>
  <c r="M602" i="6" a="1"/>
  <c r="L602" i="6" a="1"/>
  <c r="L602" i="6" s="1"/>
  <c r="K602" i="6"/>
  <c r="K602" i="6" a="1"/>
  <c r="AI601" i="6" a="1"/>
  <c r="AI601" i="6" s="1"/>
  <c r="AH601" i="6" a="1"/>
  <c r="AH601" i="6" s="1"/>
  <c r="AG601" i="6"/>
  <c r="AG601" i="6" a="1"/>
  <c r="AF601" i="6" a="1"/>
  <c r="AF601" i="6" s="1"/>
  <c r="AE601" i="6"/>
  <c r="AE601" i="6" a="1"/>
  <c r="AD601" i="6" a="1"/>
  <c r="AD601" i="6" s="1"/>
  <c r="AC601" i="6" a="1"/>
  <c r="AC601" i="6" s="1"/>
  <c r="AB601" i="6" a="1"/>
  <c r="AB601" i="6" s="1"/>
  <c r="AA601" i="6" a="1"/>
  <c r="AA601" i="6" s="1"/>
  <c r="Z601" i="6" a="1"/>
  <c r="Z601" i="6" s="1"/>
  <c r="Y601" i="6"/>
  <c r="Y601" i="6" a="1"/>
  <c r="X601" i="6" a="1"/>
  <c r="X601" i="6" s="1"/>
  <c r="W601" i="6"/>
  <c r="W601" i="6" a="1"/>
  <c r="V601" i="6" a="1"/>
  <c r="V601" i="6" s="1"/>
  <c r="U601" i="6" a="1"/>
  <c r="U601" i="6" s="1"/>
  <c r="T601" i="6" a="1"/>
  <c r="T601" i="6" s="1"/>
  <c r="S601" i="6" a="1"/>
  <c r="S601" i="6" s="1"/>
  <c r="R601" i="6" a="1"/>
  <c r="R601" i="6" s="1"/>
  <c r="Q601" i="6"/>
  <c r="Q601" i="6" a="1"/>
  <c r="P601" i="6" a="1"/>
  <c r="P601" i="6" s="1"/>
  <c r="O601" i="6"/>
  <c r="O601" i="6" a="1"/>
  <c r="N601" i="6" a="1"/>
  <c r="N601" i="6" s="1"/>
  <c r="M601" i="6" a="1"/>
  <c r="M601" i="6" s="1"/>
  <c r="L601" i="6" a="1"/>
  <c r="L601" i="6" s="1"/>
  <c r="K601" i="6" a="1"/>
  <c r="K601" i="6" s="1"/>
  <c r="AI600" i="6"/>
  <c r="AI600" i="6" a="1"/>
  <c r="AH600" i="6" a="1"/>
  <c r="AH600" i="6" s="1"/>
  <c r="AG600" i="6"/>
  <c r="AG600" i="6" a="1"/>
  <c r="AF600" i="6" a="1"/>
  <c r="AF600" i="6" s="1"/>
  <c r="AE600" i="6"/>
  <c r="AE600" i="6" a="1"/>
  <c r="AD600" i="6" a="1"/>
  <c r="AD600" i="6" s="1"/>
  <c r="AC600" i="6"/>
  <c r="AC600" i="6" a="1"/>
  <c r="AB600" i="6" a="1"/>
  <c r="AB600" i="6" s="1"/>
  <c r="AA600" i="6"/>
  <c r="AA600" i="6" a="1"/>
  <c r="Z600" i="6" a="1"/>
  <c r="Z600" i="6" s="1"/>
  <c r="Y600" i="6"/>
  <c r="Y600" i="6" a="1"/>
  <c r="X600" i="6" a="1"/>
  <c r="X600" i="6" s="1"/>
  <c r="W600" i="6"/>
  <c r="W600" i="6" a="1"/>
  <c r="V600" i="6" a="1"/>
  <c r="V600" i="6" s="1"/>
  <c r="U600" i="6"/>
  <c r="U600" i="6" a="1"/>
  <c r="T600" i="6" a="1"/>
  <c r="T600" i="6" s="1"/>
  <c r="S600" i="6"/>
  <c r="S600" i="6" a="1"/>
  <c r="R600" i="6" a="1"/>
  <c r="R600" i="6" s="1"/>
  <c r="Q600" i="6"/>
  <c r="Q600" i="6" a="1"/>
  <c r="P600" i="6" a="1"/>
  <c r="P600" i="6" s="1"/>
  <c r="O600" i="6"/>
  <c r="O600" i="6" a="1"/>
  <c r="N600" i="6" a="1"/>
  <c r="N600" i="6" s="1"/>
  <c r="M600" i="6"/>
  <c r="M600" i="6" a="1"/>
  <c r="L600" i="6" a="1"/>
  <c r="L600" i="6" s="1"/>
  <c r="K600" i="6"/>
  <c r="K600" i="6" a="1"/>
  <c r="AI599" i="6" a="1"/>
  <c r="AI599" i="6" s="1"/>
  <c r="AH599" i="6" a="1"/>
  <c r="AH599" i="6" s="1"/>
  <c r="AG599" i="6"/>
  <c r="AG599" i="6" a="1"/>
  <c r="AF599" i="6" a="1"/>
  <c r="AF599" i="6" s="1"/>
  <c r="AE599" i="6"/>
  <c r="AE599" i="6" a="1"/>
  <c r="AD599" i="6" a="1"/>
  <c r="AD599" i="6" s="1"/>
  <c r="AC599" i="6" a="1"/>
  <c r="AC599" i="6" s="1"/>
  <c r="AB599" i="6" a="1"/>
  <c r="AB599" i="6" s="1"/>
  <c r="AA599" i="6" a="1"/>
  <c r="AA599" i="6" s="1"/>
  <c r="Z599" i="6" a="1"/>
  <c r="Z599" i="6" s="1"/>
  <c r="Y599" i="6"/>
  <c r="Y599" i="6" a="1"/>
  <c r="X599" i="6" a="1"/>
  <c r="X599" i="6" s="1"/>
  <c r="W599" i="6"/>
  <c r="W599" i="6" a="1"/>
  <c r="V599" i="6" a="1"/>
  <c r="V599" i="6" s="1"/>
  <c r="U599" i="6" a="1"/>
  <c r="U599" i="6" s="1"/>
  <c r="T599" i="6" a="1"/>
  <c r="T599" i="6" s="1"/>
  <c r="S599" i="6" a="1"/>
  <c r="S599" i="6" s="1"/>
  <c r="R599" i="6" a="1"/>
  <c r="R599" i="6" s="1"/>
  <c r="Q599" i="6"/>
  <c r="Q599" i="6" a="1"/>
  <c r="P599" i="6" a="1"/>
  <c r="P599" i="6" s="1"/>
  <c r="O599" i="6"/>
  <c r="O599" i="6" a="1"/>
  <c r="N599" i="6" a="1"/>
  <c r="N599" i="6" s="1"/>
  <c r="M599" i="6" a="1"/>
  <c r="M599" i="6" s="1"/>
  <c r="L599" i="6" a="1"/>
  <c r="L599" i="6" s="1"/>
  <c r="K599" i="6" a="1"/>
  <c r="K599" i="6" s="1"/>
  <c r="AI598" i="6"/>
  <c r="AI598" i="6" a="1"/>
  <c r="AH598" i="6" a="1"/>
  <c r="AH598" i="6" s="1"/>
  <c r="AG598" i="6"/>
  <c r="AG598" i="6" a="1"/>
  <c r="AF598" i="6" a="1"/>
  <c r="AF598" i="6" s="1"/>
  <c r="AE598" i="6"/>
  <c r="AE598" i="6" a="1"/>
  <c r="AD598" i="6" a="1"/>
  <c r="AD598" i="6" s="1"/>
  <c r="AC598" i="6"/>
  <c r="AC598" i="6" a="1"/>
  <c r="AB598" i="6" a="1"/>
  <c r="AB598" i="6" s="1"/>
  <c r="AA598" i="6"/>
  <c r="AA598" i="6" a="1"/>
  <c r="Z598" i="6" a="1"/>
  <c r="Z598" i="6" s="1"/>
  <c r="Y598" i="6"/>
  <c r="Y598" i="6" a="1"/>
  <c r="X598" i="6" a="1"/>
  <c r="X598" i="6" s="1"/>
  <c r="W598" i="6"/>
  <c r="W598" i="6" a="1"/>
  <c r="V598" i="6" a="1"/>
  <c r="V598" i="6" s="1"/>
  <c r="U598" i="6"/>
  <c r="U598" i="6" a="1"/>
  <c r="T598" i="6" a="1"/>
  <c r="T598" i="6" s="1"/>
  <c r="S598" i="6"/>
  <c r="S598" i="6" a="1"/>
  <c r="R598" i="6" a="1"/>
  <c r="R598" i="6" s="1"/>
  <c r="Q598" i="6"/>
  <c r="Q598" i="6" a="1"/>
  <c r="P598" i="6" a="1"/>
  <c r="P598" i="6" s="1"/>
  <c r="O598" i="6"/>
  <c r="O598" i="6" a="1"/>
  <c r="N598" i="6" a="1"/>
  <c r="N598" i="6" s="1"/>
  <c r="M598" i="6"/>
  <c r="M598" i="6" a="1"/>
  <c r="L598" i="6" a="1"/>
  <c r="L598" i="6" s="1"/>
  <c r="K598" i="6"/>
  <c r="K598" i="6" a="1"/>
  <c r="AI597" i="6" a="1"/>
  <c r="AI597" i="6" s="1"/>
  <c r="AH597" i="6" a="1"/>
  <c r="AH597" i="6" s="1"/>
  <c r="AG597" i="6"/>
  <c r="AG597" i="6" a="1"/>
  <c r="AF597" i="6" a="1"/>
  <c r="AF597" i="6" s="1"/>
  <c r="AE597" i="6"/>
  <c r="AE597" i="6" a="1"/>
  <c r="AD597" i="6" a="1"/>
  <c r="AD597" i="6" s="1"/>
  <c r="AC597" i="6" a="1"/>
  <c r="AC597" i="6" s="1"/>
  <c r="AB597" i="6" a="1"/>
  <c r="AB597" i="6" s="1"/>
  <c r="AA597" i="6" a="1"/>
  <c r="AA597" i="6" s="1"/>
  <c r="Z597" i="6" a="1"/>
  <c r="Z597" i="6" s="1"/>
  <c r="Y597" i="6"/>
  <c r="Y597" i="6" a="1"/>
  <c r="X597" i="6" a="1"/>
  <c r="X597" i="6" s="1"/>
  <c r="W597" i="6"/>
  <c r="W597" i="6" a="1"/>
  <c r="V597" i="6" a="1"/>
  <c r="V597" i="6" s="1"/>
  <c r="U597" i="6" a="1"/>
  <c r="U597" i="6" s="1"/>
  <c r="T597" i="6" a="1"/>
  <c r="T597" i="6" s="1"/>
  <c r="S597" i="6" a="1"/>
  <c r="S597" i="6" s="1"/>
  <c r="R597" i="6" a="1"/>
  <c r="R597" i="6" s="1"/>
  <c r="Q597" i="6"/>
  <c r="Q597" i="6" a="1"/>
  <c r="P597" i="6" a="1"/>
  <c r="P597" i="6" s="1"/>
  <c r="O597" i="6"/>
  <c r="O597" i="6" a="1"/>
  <c r="N597" i="6" a="1"/>
  <c r="N597" i="6" s="1"/>
  <c r="M597" i="6" a="1"/>
  <c r="M597" i="6" s="1"/>
  <c r="L597" i="6" a="1"/>
  <c r="L597" i="6" s="1"/>
  <c r="K597" i="6" a="1"/>
  <c r="K597" i="6" s="1"/>
  <c r="AI596" i="6"/>
  <c r="AI596" i="6" a="1"/>
  <c r="AH596" i="6" a="1"/>
  <c r="AH596" i="6" s="1"/>
  <c r="AG596" i="6"/>
  <c r="AG596" i="6" a="1"/>
  <c r="AF596" i="6" a="1"/>
  <c r="AF596" i="6" s="1"/>
  <c r="AE596" i="6"/>
  <c r="AE596" i="6" a="1"/>
  <c r="AD596" i="6" a="1"/>
  <c r="AD596" i="6" s="1"/>
  <c r="AC596" i="6"/>
  <c r="AC596" i="6" a="1"/>
  <c r="AB596" i="6" a="1"/>
  <c r="AB596" i="6" s="1"/>
  <c r="AA596" i="6" a="1"/>
  <c r="AA596" i="6" s="1"/>
  <c r="Z596" i="6"/>
  <c r="Z596" i="6" a="1"/>
  <c r="Y596" i="6" a="1"/>
  <c r="Y596" i="6" s="1"/>
  <c r="X596" i="6" a="1"/>
  <c r="X596" i="6" s="1"/>
  <c r="W596" i="6" a="1"/>
  <c r="W596" i="6" s="1"/>
  <c r="V596" i="6" a="1"/>
  <c r="V596" i="6" s="1"/>
  <c r="U596" i="6" a="1"/>
  <c r="U596" i="6" s="1"/>
  <c r="T596" i="6"/>
  <c r="T596" i="6" a="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c r="AF595" i="6" a="1"/>
  <c r="AE595" i="6" a="1"/>
  <c r="AE595" i="6" s="1"/>
  <c r="AD595" i="6" a="1"/>
  <c r="AD595" i="6" s="1"/>
  <c r="AC595" i="6" a="1"/>
  <c r="AC595" i="6" s="1"/>
  <c r="AB595" i="6" a="1"/>
  <c r="AB595" i="6" s="1"/>
  <c r="AA595" i="6" a="1"/>
  <c r="AA595" i="6" s="1"/>
  <c r="Z595" i="6"/>
  <c r="Z595" i="6" a="1"/>
  <c r="Y595" i="6" a="1"/>
  <c r="Y595" i="6" s="1"/>
  <c r="X595" i="6" a="1"/>
  <c r="X595" i="6" s="1"/>
  <c r="W595" i="6" a="1"/>
  <c r="W595" i="6" s="1"/>
  <c r="V595" i="6" a="1"/>
  <c r="V595" i="6" s="1"/>
  <c r="U595" i="6" a="1"/>
  <c r="U595" i="6" s="1"/>
  <c r="T595" i="6" a="1"/>
  <c r="T595" i="6" s="1"/>
  <c r="S595" i="6" a="1"/>
  <c r="S595" i="6" s="1"/>
  <c r="R595" i="6" a="1"/>
  <c r="R595" i="6" s="1"/>
  <c r="Q595" i="6" a="1"/>
  <c r="Q595" i="6" s="1"/>
  <c r="P595" i="6"/>
  <c r="P595" i="6" a="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c r="X594" i="6" a="1"/>
  <c r="W594" i="6" a="1"/>
  <c r="W594" i="6" s="1"/>
  <c r="V594" i="6"/>
  <c r="V594" i="6" a="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c r="AD593" i="6" a="1"/>
  <c r="AC593" i="6" a="1"/>
  <c r="AC593" i="6" s="1"/>
  <c r="AB593" i="6" a="1"/>
  <c r="AB593" i="6" s="1"/>
  <c r="AA593" i="6" a="1"/>
  <c r="AA593" i="6" s="1"/>
  <c r="Z593" i="6" a="1"/>
  <c r="Z593" i="6" s="1"/>
  <c r="Y593" i="6" a="1"/>
  <c r="Y593" i="6" s="1"/>
  <c r="X593" i="6" a="1"/>
  <c r="X593" i="6" s="1"/>
  <c r="W593" i="6" a="1"/>
  <c r="W593" i="6" s="1"/>
  <c r="V593" i="6" a="1"/>
  <c r="V593" i="6" s="1"/>
  <c r="U593" i="6" a="1"/>
  <c r="U593" i="6" s="1"/>
  <c r="T593" i="6"/>
  <c r="T593" i="6" a="1"/>
  <c r="S593" i="6" a="1"/>
  <c r="S593" i="6" s="1"/>
  <c r="R593" i="6" a="1"/>
  <c r="R593" i="6" s="1"/>
  <c r="Q593" i="6" a="1"/>
  <c r="Q593" i="6" s="1"/>
  <c r="P593" i="6" a="1"/>
  <c r="P593" i="6" s="1"/>
  <c r="O593" i="6" a="1"/>
  <c r="O593" i="6" s="1"/>
  <c r="N593" i="6"/>
  <c r="N593" i="6" a="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c r="Z592" i="6" a="1"/>
  <c r="Y592" i="6" a="1"/>
  <c r="Y592" i="6" s="1"/>
  <c r="X592" i="6" a="1"/>
  <c r="X592" i="6" s="1"/>
  <c r="W592" i="6" a="1"/>
  <c r="W592" i="6" s="1"/>
  <c r="V592" i="6" a="1"/>
  <c r="V592" i="6" s="1"/>
  <c r="U592" i="6" a="1"/>
  <c r="U592" i="6" s="1"/>
  <c r="T592" i="6"/>
  <c r="T592" i="6" a="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c r="AF591" i="6" a="1"/>
  <c r="AE591" i="6" a="1"/>
  <c r="AE591" i="6" s="1"/>
  <c r="AD591" i="6" a="1"/>
  <c r="AD591" i="6" s="1"/>
  <c r="AC591" i="6" a="1"/>
  <c r="AC591" i="6" s="1"/>
  <c r="AB591" i="6" a="1"/>
  <c r="AB591" i="6" s="1"/>
  <c r="AA591" i="6" a="1"/>
  <c r="AA591" i="6" s="1"/>
  <c r="Z591" i="6"/>
  <c r="Z591" i="6" a="1"/>
  <c r="Y591" i="6" a="1"/>
  <c r="Y591" i="6" s="1"/>
  <c r="X591" i="6" a="1"/>
  <c r="X591" i="6" s="1"/>
  <c r="W591" i="6" a="1"/>
  <c r="W591" i="6" s="1"/>
  <c r="V591" i="6" a="1"/>
  <c r="V591" i="6" s="1"/>
  <c r="U591" i="6" a="1"/>
  <c r="U591" i="6" s="1"/>
  <c r="T591" i="6" a="1"/>
  <c r="T591" i="6" s="1"/>
  <c r="S591" i="6" a="1"/>
  <c r="S591" i="6" s="1"/>
  <c r="R591" i="6" a="1"/>
  <c r="R591" i="6" s="1"/>
  <c r="Q591" i="6" a="1"/>
  <c r="Q591" i="6" s="1"/>
  <c r="P591" i="6"/>
  <c r="P591" i="6" a="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c r="AD590" i="6" a="1"/>
  <c r="AC590" i="6" a="1"/>
  <c r="AC590" i="6" s="1"/>
  <c r="AB590" i="6"/>
  <c r="AB590" i="6" a="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c r="N590" i="6" a="1"/>
  <c r="M590" i="6" a="1"/>
  <c r="M590" i="6" s="1"/>
  <c r="L590" i="6"/>
  <c r="L590" i="6" a="1"/>
  <c r="K590" i="6" a="1"/>
  <c r="K590" i="6" s="1"/>
  <c r="AI589" i="6" a="1"/>
  <c r="AI589" i="6" s="1"/>
  <c r="AH589" i="6"/>
  <c r="AH589" i="6" a="1"/>
  <c r="AG589" i="6" a="1"/>
  <c r="AG589" i="6" s="1"/>
  <c r="AF589" i="6" a="1"/>
  <c r="AF589" i="6" s="1"/>
  <c r="AE589" i="6" a="1"/>
  <c r="AE589" i="6" s="1"/>
  <c r="AD589" i="6" a="1"/>
  <c r="AD589" i="6" s="1"/>
  <c r="AC589" i="6" a="1"/>
  <c r="AC589" i="6" s="1"/>
  <c r="AB589" i="6" a="1"/>
  <c r="AB589" i="6" s="1"/>
  <c r="AA589" i="6" a="1"/>
  <c r="AA589" i="6" s="1"/>
  <c r="Z589" i="6" a="1"/>
  <c r="Z589" i="6" s="1"/>
  <c r="Y589" i="6" a="1"/>
  <c r="Y589" i="6" s="1"/>
  <c r="X589" i="6"/>
  <c r="X589" i="6" a="1"/>
  <c r="W589" i="6" a="1"/>
  <c r="W589" i="6" s="1"/>
  <c r="V589" i="6" a="1"/>
  <c r="V589" i="6" s="1"/>
  <c r="U589" i="6" a="1"/>
  <c r="U589" i="6" s="1"/>
  <c r="T589" i="6" a="1"/>
  <c r="T589" i="6" s="1"/>
  <c r="S589" i="6" a="1"/>
  <c r="S589" i="6" s="1"/>
  <c r="R589" i="6"/>
  <c r="R589" i="6" a="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c r="V588" i="6" a="1"/>
  <c r="U588" i="6" a="1"/>
  <c r="U588" i="6" s="1"/>
  <c r="T588" i="6"/>
  <c r="T588" i="6" a="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c r="AF587" i="6" a="1"/>
  <c r="AE587" i="6" a="1"/>
  <c r="AE587" i="6" s="1"/>
  <c r="AD587" i="6" a="1"/>
  <c r="AD587" i="6" s="1"/>
  <c r="AC587" i="6" a="1"/>
  <c r="AC587" i="6" s="1"/>
  <c r="AB587" i="6" a="1"/>
  <c r="AB587" i="6" s="1"/>
  <c r="AA587" i="6" a="1"/>
  <c r="AA587" i="6" s="1"/>
  <c r="Z587" i="6"/>
  <c r="Z587" i="6" a="1"/>
  <c r="Y587" i="6" a="1"/>
  <c r="Y587" i="6" s="1"/>
  <c r="X587" i="6" a="1"/>
  <c r="X587" i="6" s="1"/>
  <c r="W587" i="6" a="1"/>
  <c r="W587" i="6" s="1"/>
  <c r="V587" i="6" a="1"/>
  <c r="V587" i="6" s="1"/>
  <c r="U587" i="6" a="1"/>
  <c r="U587" i="6" s="1"/>
  <c r="T587" i="6" a="1"/>
  <c r="T587" i="6" s="1"/>
  <c r="S587" i="6" a="1"/>
  <c r="S587" i="6" s="1"/>
  <c r="R587" i="6" a="1"/>
  <c r="R587" i="6" s="1"/>
  <c r="Q587" i="6" a="1"/>
  <c r="Q587" i="6" s="1"/>
  <c r="P587" i="6"/>
  <c r="P587" i="6" a="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c r="AD586" i="6" a="1"/>
  <c r="AC586" i="6" a="1"/>
  <c r="AC586" i="6" s="1"/>
  <c r="AB586" i="6"/>
  <c r="AB586" i="6" a="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c r="N586" i="6" a="1"/>
  <c r="M586" i="6" a="1"/>
  <c r="M586" i="6" s="1"/>
  <c r="L586" i="6"/>
  <c r="L586" i="6" a="1"/>
  <c r="K586" i="6" a="1"/>
  <c r="K586" i="6" s="1"/>
  <c r="AI585" i="6" a="1"/>
  <c r="AI585" i="6" s="1"/>
  <c r="AH585" i="6"/>
  <c r="AH585" i="6" a="1"/>
  <c r="AG585" i="6" a="1"/>
  <c r="AG585" i="6" s="1"/>
  <c r="AF585" i="6" a="1"/>
  <c r="AF585" i="6" s="1"/>
  <c r="AE585" i="6" a="1"/>
  <c r="AE585" i="6" s="1"/>
  <c r="AD585" i="6" a="1"/>
  <c r="AD585" i="6" s="1"/>
  <c r="AC585" i="6" a="1"/>
  <c r="AC585" i="6" s="1"/>
  <c r="AB585" i="6" a="1"/>
  <c r="AB585" i="6" s="1"/>
  <c r="AA585" i="6" a="1"/>
  <c r="AA585" i="6" s="1"/>
  <c r="Z585" i="6" a="1"/>
  <c r="Z585" i="6" s="1"/>
  <c r="Y585" i="6" a="1"/>
  <c r="Y585" i="6" s="1"/>
  <c r="X585" i="6"/>
  <c r="X585" i="6" a="1"/>
  <c r="W585" i="6" a="1"/>
  <c r="W585" i="6" s="1"/>
  <c r="V585" i="6" a="1"/>
  <c r="V585" i="6" s="1"/>
  <c r="U585" i="6" a="1"/>
  <c r="U585" i="6" s="1"/>
  <c r="T585" i="6" a="1"/>
  <c r="T585" i="6" s="1"/>
  <c r="S585" i="6" a="1"/>
  <c r="S585" i="6" s="1"/>
  <c r="R585" i="6"/>
  <c r="R585" i="6" a="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c r="V584" i="6" a="1"/>
  <c r="U584" i="6" a="1"/>
  <c r="U584" i="6" s="1"/>
  <c r="T584" i="6"/>
  <c r="T584" i="6" a="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c r="AF583" i="6" a="1"/>
  <c r="AE583" i="6" a="1"/>
  <c r="AE583" i="6" s="1"/>
  <c r="AD583" i="6" a="1"/>
  <c r="AD583" i="6" s="1"/>
  <c r="AC583" i="6" a="1"/>
  <c r="AC583" i="6" s="1"/>
  <c r="AB583" i="6" a="1"/>
  <c r="AB583" i="6" s="1"/>
  <c r="AA583" i="6" a="1"/>
  <c r="AA583" i="6" s="1"/>
  <c r="Z583" i="6"/>
  <c r="Z583" i="6" a="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c r="N583" i="6" a="1"/>
  <c r="M583" i="6" a="1"/>
  <c r="M583" i="6" s="1"/>
  <c r="L583" i="6" a="1"/>
  <c r="L583" i="6" s="1"/>
  <c r="K583" i="6" a="1"/>
  <c r="K583" i="6" s="1"/>
  <c r="AI582" i="6" a="1"/>
  <c r="AI582" i="6" s="1"/>
  <c r="AH582" i="6" a="1"/>
  <c r="AH582" i="6" s="1"/>
  <c r="AG582" i="6" a="1"/>
  <c r="AG582" i="6" s="1"/>
  <c r="AF582" i="6" a="1"/>
  <c r="AF582" i="6" s="1"/>
  <c r="AE582" i="6" a="1"/>
  <c r="AE582" i="6" s="1"/>
  <c r="AD582" i="6"/>
  <c r="AD582" i="6" a="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c r="R582" i="6" a="1"/>
  <c r="Q582" i="6" a="1"/>
  <c r="Q582" i="6" s="1"/>
  <c r="P582" i="6" a="1"/>
  <c r="P582" i="6" s="1"/>
  <c r="O582" i="6" a="1"/>
  <c r="O582" i="6" s="1"/>
  <c r="N582" i="6" a="1"/>
  <c r="N582" i="6" s="1"/>
  <c r="M582" i="6" a="1"/>
  <c r="M582" i="6" s="1"/>
  <c r="L582" i="6"/>
  <c r="L582" i="6" a="1"/>
  <c r="K582" i="6" a="1"/>
  <c r="K582" i="6" s="1"/>
  <c r="AI581" i="6" a="1"/>
  <c r="AI581" i="6" s="1"/>
  <c r="AH581" i="6"/>
  <c r="AH581" i="6" a="1"/>
  <c r="AG581" i="6" a="1"/>
  <c r="AG581" i="6" s="1"/>
  <c r="AF581" i="6"/>
  <c r="AF581" i="6" a="1"/>
  <c r="AE581" i="6" a="1"/>
  <c r="AE581" i="6" s="1"/>
  <c r="AD581" i="6" a="1"/>
  <c r="AD581" i="6" s="1"/>
  <c r="AC581" i="6" a="1"/>
  <c r="AC581" i="6" s="1"/>
  <c r="AB581" i="6" a="1"/>
  <c r="AB581" i="6" s="1"/>
  <c r="AA581" i="6" a="1"/>
  <c r="AA581" i="6" s="1"/>
  <c r="Z581" i="6"/>
  <c r="Z581" i="6" a="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c r="N581" i="6" a="1"/>
  <c r="M581" i="6" a="1"/>
  <c r="M581" i="6" s="1"/>
  <c r="L581" i="6" a="1"/>
  <c r="L581" i="6" s="1"/>
  <c r="K581" i="6" a="1"/>
  <c r="K581" i="6" s="1"/>
  <c r="AI580" i="6" a="1"/>
  <c r="AI580" i="6" s="1"/>
  <c r="AH580" i="6" a="1"/>
  <c r="AH580" i="6" s="1"/>
  <c r="AG580" i="6" a="1"/>
  <c r="AG580" i="6" s="1"/>
  <c r="AF580" i="6" a="1"/>
  <c r="AF580" i="6" s="1"/>
  <c r="AE580" i="6" a="1"/>
  <c r="AE580" i="6" s="1"/>
  <c r="AD580" i="6"/>
  <c r="AD580" i="6" a="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c r="R580" i="6" a="1"/>
  <c r="Q580" i="6" a="1"/>
  <c r="Q580" i="6" s="1"/>
  <c r="P580" i="6" a="1"/>
  <c r="P580" i="6" s="1"/>
  <c r="O580" i="6" a="1"/>
  <c r="O580" i="6" s="1"/>
  <c r="N580" i="6" a="1"/>
  <c r="N580" i="6" s="1"/>
  <c r="M580" i="6" a="1"/>
  <c r="M580" i="6" s="1"/>
  <c r="L580" i="6"/>
  <c r="L580" i="6" a="1"/>
  <c r="K580" i="6" a="1"/>
  <c r="K580" i="6" s="1"/>
  <c r="AI579" i="6" a="1"/>
  <c r="AI579" i="6" s="1"/>
  <c r="AH579" i="6"/>
  <c r="AH579" i="6" a="1"/>
  <c r="AG579" i="6" a="1"/>
  <c r="AG579" i="6" s="1"/>
  <c r="AF579" i="6"/>
  <c r="AF579" i="6" a="1"/>
  <c r="AE579" i="6" a="1"/>
  <c r="AE579" i="6" s="1"/>
  <c r="AD579" i="6" a="1"/>
  <c r="AD579" i="6" s="1"/>
  <c r="AC579" i="6" a="1"/>
  <c r="AC579" i="6" s="1"/>
  <c r="AB579" i="6" a="1"/>
  <c r="AB579" i="6" s="1"/>
  <c r="AA579" i="6" a="1"/>
  <c r="AA579" i="6" s="1"/>
  <c r="Z579" i="6"/>
  <c r="Z579" i="6" a="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c r="N579" i="6" a="1"/>
  <c r="M579" i="6" a="1"/>
  <c r="M579" i="6" s="1"/>
  <c r="L579" i="6" a="1"/>
  <c r="L579" i="6" s="1"/>
  <c r="K579" i="6" a="1"/>
  <c r="K579" i="6" s="1"/>
  <c r="AI578" i="6" a="1"/>
  <c r="AI578" i="6" s="1"/>
  <c r="AH578" i="6" a="1"/>
  <c r="AH578" i="6" s="1"/>
  <c r="AG578" i="6" a="1"/>
  <c r="AG578" i="6" s="1"/>
  <c r="AF578" i="6" a="1"/>
  <c r="AF578" i="6" s="1"/>
  <c r="AE578" i="6" a="1"/>
  <c r="AE578" i="6" s="1"/>
  <c r="AD578" i="6"/>
  <c r="AD578" i="6" a="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c r="R578" i="6" a="1"/>
  <c r="Q578" i="6" a="1"/>
  <c r="Q578" i="6" s="1"/>
  <c r="P578" i="6" a="1"/>
  <c r="P578" i="6" s="1"/>
  <c r="O578" i="6" a="1"/>
  <c r="O578" i="6" s="1"/>
  <c r="N578" i="6" a="1"/>
  <c r="N578" i="6" s="1"/>
  <c r="M578" i="6" a="1"/>
  <c r="M578" i="6" s="1"/>
  <c r="L578" i="6"/>
  <c r="L578" i="6" a="1"/>
  <c r="K578" i="6" a="1"/>
  <c r="K578" i="6" s="1"/>
  <c r="AI577" i="6" a="1"/>
  <c r="AI577" i="6" s="1"/>
  <c r="AH577" i="6"/>
  <c r="AH577" i="6" a="1"/>
  <c r="AG577" i="6" a="1"/>
  <c r="AG577" i="6" s="1"/>
  <c r="AF577" i="6"/>
  <c r="AF577" i="6" a="1"/>
  <c r="AE577" i="6" a="1"/>
  <c r="AE577" i="6" s="1"/>
  <c r="AD577" i="6" a="1"/>
  <c r="AD577" i="6" s="1"/>
  <c r="AC577" i="6" a="1"/>
  <c r="AC577" i="6" s="1"/>
  <c r="AB577" i="6" a="1"/>
  <c r="AB577" i="6" s="1"/>
  <c r="AA577" i="6" a="1"/>
  <c r="AA577" i="6" s="1"/>
  <c r="Z577" i="6"/>
  <c r="Z577" i="6" a="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c r="N577" i="6" a="1"/>
  <c r="M577" i="6" a="1"/>
  <c r="M577" i="6" s="1"/>
  <c r="L577" i="6" a="1"/>
  <c r="L577" i="6" s="1"/>
  <c r="K577" i="6" a="1"/>
  <c r="K577" i="6" s="1"/>
  <c r="AI576" i="6" a="1"/>
  <c r="AI576" i="6" s="1"/>
  <c r="AH576" i="6" a="1"/>
  <c r="AH576" i="6" s="1"/>
  <c r="AG576" i="6" a="1"/>
  <c r="AG576" i="6" s="1"/>
  <c r="AF576" i="6" a="1"/>
  <c r="AF576" i="6" s="1"/>
  <c r="AE576" i="6" a="1"/>
  <c r="AE576" i="6" s="1"/>
  <c r="AD576" i="6"/>
  <c r="AD576" i="6" a="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c r="R576" i="6" a="1"/>
  <c r="Q576" i="6" a="1"/>
  <c r="Q576" i="6" s="1"/>
  <c r="P576" i="6" a="1"/>
  <c r="P576" i="6" s="1"/>
  <c r="O576" i="6" a="1"/>
  <c r="O576" i="6" s="1"/>
  <c r="N576" i="6" a="1"/>
  <c r="N576" i="6" s="1"/>
  <c r="M576" i="6" a="1"/>
  <c r="M576" i="6" s="1"/>
  <c r="L576" i="6"/>
  <c r="L576" i="6" a="1"/>
  <c r="K576" i="6" a="1"/>
  <c r="K576" i="6" s="1"/>
  <c r="AI575" i="6" a="1"/>
  <c r="AI575" i="6" s="1"/>
  <c r="AH575" i="6"/>
  <c r="AH575" i="6" a="1"/>
  <c r="AG575" i="6" a="1"/>
  <c r="AG575" i="6" s="1"/>
  <c r="AF575" i="6"/>
  <c r="AF575" i="6" a="1"/>
  <c r="AE575" i="6" a="1"/>
  <c r="AE575" i="6" s="1"/>
  <c r="AD575" i="6" a="1"/>
  <c r="AD575" i="6" s="1"/>
  <c r="AC575" i="6" a="1"/>
  <c r="AC575" i="6" s="1"/>
  <c r="AB575" i="6" a="1"/>
  <c r="AB575" i="6" s="1"/>
  <c r="AA575" i="6" a="1"/>
  <c r="AA575" i="6" s="1"/>
  <c r="Z575" i="6"/>
  <c r="Z575" i="6" a="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c r="N575" i="6" a="1"/>
  <c r="M575" i="6" a="1"/>
  <c r="M575" i="6" s="1"/>
  <c r="L575" i="6" a="1"/>
  <c r="L575" i="6" s="1"/>
  <c r="K575" i="6" a="1"/>
  <c r="K575" i="6" s="1"/>
  <c r="AI574" i="6" a="1"/>
  <c r="AI574" i="6" s="1"/>
  <c r="AH574" i="6" a="1"/>
  <c r="AH574" i="6" s="1"/>
  <c r="AG574" i="6" a="1"/>
  <c r="AG574" i="6" s="1"/>
  <c r="AF574" i="6" a="1"/>
  <c r="AF574" i="6" s="1"/>
  <c r="AE574" i="6" a="1"/>
  <c r="AE574" i="6" s="1"/>
  <c r="AD574" i="6"/>
  <c r="AD574" i="6" a="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c r="R574" i="6" a="1"/>
  <c r="Q574" i="6" a="1"/>
  <c r="Q574" i="6" s="1"/>
  <c r="P574" i="6" a="1"/>
  <c r="P574" i="6" s="1"/>
  <c r="O574" i="6" a="1"/>
  <c r="O574" i="6" s="1"/>
  <c r="N574" i="6" a="1"/>
  <c r="N574" i="6" s="1"/>
  <c r="M574" i="6" a="1"/>
  <c r="M574" i="6" s="1"/>
  <c r="L574" i="6"/>
  <c r="L574" i="6" a="1"/>
  <c r="K574" i="6" a="1"/>
  <c r="K574" i="6" s="1"/>
  <c r="AI573" i="6" a="1"/>
  <c r="AI573" i="6" s="1"/>
  <c r="AH573" i="6"/>
  <c r="AH573" i="6" a="1"/>
  <c r="AG573" i="6" a="1"/>
  <c r="AG573" i="6" s="1"/>
  <c r="AF573" i="6"/>
  <c r="AF573" i="6" a="1"/>
  <c r="AE573" i="6" a="1"/>
  <c r="AE573" i="6" s="1"/>
  <c r="AD573" i="6" a="1"/>
  <c r="AD573" i="6" s="1"/>
  <c r="AC573" i="6" a="1"/>
  <c r="AC573" i="6" s="1"/>
  <c r="AB573" i="6" a="1"/>
  <c r="AB573" i="6" s="1"/>
  <c r="AA573" i="6" a="1"/>
  <c r="AA573" i="6" s="1"/>
  <c r="Z573" i="6"/>
  <c r="Z573" i="6" a="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c r="N573" i="6" a="1"/>
  <c r="M573" i="6" a="1"/>
  <c r="M573" i="6" s="1"/>
  <c r="L573" i="6" a="1"/>
  <c r="L573" i="6" s="1"/>
  <c r="K573" i="6" a="1"/>
  <c r="K573" i="6" s="1"/>
  <c r="AI572" i="6" a="1"/>
  <c r="AI572" i="6" s="1"/>
  <c r="AH572" i="6" a="1"/>
  <c r="AH572" i="6" s="1"/>
  <c r="AG572" i="6" a="1"/>
  <c r="AG572" i="6" s="1"/>
  <c r="AF572" i="6" a="1"/>
  <c r="AF572" i="6" s="1"/>
  <c r="AE572" i="6" a="1"/>
  <c r="AE572" i="6" s="1"/>
  <c r="AD572" i="6"/>
  <c r="AD572" i="6" a="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c r="R572" i="6" a="1"/>
  <c r="Q572" i="6" a="1"/>
  <c r="Q572" i="6" s="1"/>
  <c r="P572" i="6" a="1"/>
  <c r="P572" i="6" s="1"/>
  <c r="O572" i="6" a="1"/>
  <c r="O572" i="6" s="1"/>
  <c r="N572" i="6" a="1"/>
  <c r="N572" i="6" s="1"/>
  <c r="M572" i="6" a="1"/>
  <c r="M572" i="6" s="1"/>
  <c r="L572" i="6"/>
  <c r="L572" i="6" a="1"/>
  <c r="K572" i="6" a="1"/>
  <c r="K572" i="6" s="1"/>
  <c r="AI571" i="6" a="1"/>
  <c r="AI571" i="6" s="1"/>
  <c r="AH571" i="6"/>
  <c r="AH571" i="6" a="1"/>
  <c r="AG571" i="6" a="1"/>
  <c r="AG571" i="6" s="1"/>
  <c r="AF571" i="6"/>
  <c r="AF571" i="6" a="1"/>
  <c r="AE571" i="6" a="1"/>
  <c r="AE571" i="6" s="1"/>
  <c r="AD571" i="6" a="1"/>
  <c r="AD571" i="6" s="1"/>
  <c r="AC571" i="6" a="1"/>
  <c r="AC571" i="6" s="1"/>
  <c r="AB571" i="6" a="1"/>
  <c r="AB571" i="6" s="1"/>
  <c r="AA571" i="6" a="1"/>
  <c r="AA571" i="6" s="1"/>
  <c r="Z571" i="6"/>
  <c r="Z571" i="6" a="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c r="N571" i="6" a="1"/>
  <c r="M571" i="6" a="1"/>
  <c r="M571" i="6" s="1"/>
  <c r="L571" i="6" a="1"/>
  <c r="L571" i="6" s="1"/>
  <c r="K571" i="6" a="1"/>
  <c r="K571" i="6" s="1"/>
  <c r="AI570" i="6" a="1"/>
  <c r="AI570" i="6" s="1"/>
  <c r="AH570" i="6"/>
  <c r="AH570" i="6" a="1"/>
  <c r="AG570" i="6" a="1"/>
  <c r="AG570" i="6" s="1"/>
  <c r="AF570" i="6" a="1"/>
  <c r="AF570" i="6" s="1"/>
  <c r="AE570" i="6" a="1"/>
  <c r="AE570" i="6" s="1"/>
  <c r="AD570" i="6"/>
  <c r="AD570" i="6" a="1"/>
  <c r="AC570" i="6" a="1"/>
  <c r="AC570" i="6" s="1"/>
  <c r="AB570" i="6"/>
  <c r="AB570" i="6" a="1"/>
  <c r="AA570" i="6" a="1"/>
  <c r="AA570" i="6" s="1"/>
  <c r="Z570" i="6" a="1"/>
  <c r="Z570" i="6" s="1"/>
  <c r="Y570" i="6" a="1"/>
  <c r="Y570" i="6" s="1"/>
  <c r="X570" i="6" a="1"/>
  <c r="X570" i="6" s="1"/>
  <c r="W570" i="6" a="1"/>
  <c r="W570" i="6" s="1"/>
  <c r="V570" i="6" a="1"/>
  <c r="V570" i="6" s="1"/>
  <c r="U570" i="6" a="1"/>
  <c r="U570" i="6" s="1"/>
  <c r="T570" i="6" a="1"/>
  <c r="T570" i="6" s="1"/>
  <c r="S570" i="6" a="1"/>
  <c r="S570" i="6" s="1"/>
  <c r="R570" i="6"/>
  <c r="R570" i="6" a="1"/>
  <c r="Q570" i="6" a="1"/>
  <c r="Q570" i="6" s="1"/>
  <c r="P570" i="6" a="1"/>
  <c r="P570" i="6" s="1"/>
  <c r="O570" i="6" a="1"/>
  <c r="O570" i="6" s="1"/>
  <c r="N570" i="6" a="1"/>
  <c r="N570" i="6" s="1"/>
  <c r="M570" i="6" a="1"/>
  <c r="M570" i="6" s="1"/>
  <c r="L570" i="6"/>
  <c r="L570" i="6" a="1"/>
  <c r="K570" i="6" a="1"/>
  <c r="K570" i="6" s="1"/>
  <c r="AI569" i="6" a="1"/>
  <c r="AI569" i="6" s="1"/>
  <c r="AH569" i="6"/>
  <c r="AH569" i="6" a="1"/>
  <c r="AG569" i="6" a="1"/>
  <c r="AG569" i="6" s="1"/>
  <c r="AF569" i="6"/>
  <c r="AF569" i="6" a="1"/>
  <c r="AE569" i="6" a="1"/>
  <c r="AE569" i="6" s="1"/>
  <c r="AD569" i="6" a="1"/>
  <c r="AD569" i="6" s="1"/>
  <c r="AC569" i="6" a="1"/>
  <c r="AC569" i="6" s="1"/>
  <c r="AB569" i="6" a="1"/>
  <c r="AB569" i="6" s="1"/>
  <c r="AA569" i="6" a="1"/>
  <c r="AA569" i="6" s="1"/>
  <c r="Z569" i="6"/>
  <c r="Z569" i="6" a="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c r="N569" i="6" a="1"/>
  <c r="M569" i="6" a="1"/>
  <c r="M569" i="6" s="1"/>
  <c r="L569" i="6" a="1"/>
  <c r="L569" i="6" s="1"/>
  <c r="K569" i="6" a="1"/>
  <c r="K569" i="6" s="1"/>
  <c r="AI568" i="6" a="1"/>
  <c r="AI568" i="6" s="1"/>
  <c r="AH568" i="6" a="1"/>
  <c r="AH568" i="6" s="1"/>
  <c r="AG568" i="6" a="1"/>
  <c r="AG568" i="6" s="1"/>
  <c r="AF568" i="6" a="1"/>
  <c r="AF568" i="6" s="1"/>
  <c r="AE568" i="6" a="1"/>
  <c r="AE568" i="6" s="1"/>
  <c r="AD568" i="6"/>
  <c r="AD568" i="6" a="1"/>
  <c r="AC568" i="6" a="1"/>
  <c r="AC568" i="6" s="1"/>
  <c r="AB568" i="6" a="1"/>
  <c r="AB568" i="6" s="1"/>
  <c r="AA568" i="6" a="1"/>
  <c r="AA568" i="6" s="1"/>
  <c r="Z568" i="6" a="1"/>
  <c r="Z568" i="6" s="1"/>
  <c r="Y568" i="6" a="1"/>
  <c r="Y568" i="6" s="1"/>
  <c r="X568" i="6" a="1"/>
  <c r="X568" i="6" s="1"/>
  <c r="W568" i="6" a="1"/>
  <c r="W568" i="6" s="1"/>
  <c r="V568" i="6"/>
  <c r="V568" i="6" a="1"/>
  <c r="U568" i="6" a="1"/>
  <c r="U568" i="6" s="1"/>
  <c r="T568" i="6" a="1"/>
  <c r="T568" i="6" s="1"/>
  <c r="S568" i="6" a="1"/>
  <c r="S568" i="6" s="1"/>
  <c r="R568" i="6"/>
  <c r="R568" i="6" a="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c r="AD567" i="6" a="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c r="R567" i="6" a="1"/>
  <c r="Q567" i="6" a="1"/>
  <c r="Q567" i="6" s="1"/>
  <c r="P567" i="6" a="1"/>
  <c r="P567" i="6" s="1"/>
  <c r="O567" i="6" a="1"/>
  <c r="O567" i="6" s="1"/>
  <c r="N567" i="6"/>
  <c r="N567" i="6" a="1"/>
  <c r="M567" i="6" a="1"/>
  <c r="M567" i="6" s="1"/>
  <c r="L567" i="6" a="1"/>
  <c r="L567" i="6" s="1"/>
  <c r="K567" i="6" a="1"/>
  <c r="K567" i="6" s="1"/>
  <c r="AI566" i="6" a="1"/>
  <c r="AI566" i="6" s="1"/>
  <c r="AH566" i="6" a="1"/>
  <c r="AH566" i="6" s="1"/>
  <c r="AG566" i="6" a="1"/>
  <c r="AG566" i="6" s="1"/>
  <c r="AF566" i="6" a="1"/>
  <c r="AF566" i="6" s="1"/>
  <c r="AE566" i="6" a="1"/>
  <c r="AE566" i="6" s="1"/>
  <c r="AD566" i="6"/>
  <c r="AD566" i="6" a="1"/>
  <c r="AC566" i="6" a="1"/>
  <c r="AC566" i="6" s="1"/>
  <c r="AB566" i="6" a="1"/>
  <c r="AB566" i="6" s="1"/>
  <c r="AA566" i="6" a="1"/>
  <c r="AA566" i="6" s="1"/>
  <c r="Z566" i="6"/>
  <c r="Z566" i="6" a="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c r="AD565" i="6" a="1"/>
  <c r="AC565" i="6" a="1"/>
  <c r="AC565" i="6" s="1"/>
  <c r="AB565" i="6" a="1"/>
  <c r="AB565" i="6" s="1"/>
  <c r="AA565" i="6" a="1"/>
  <c r="AA565" i="6" s="1"/>
  <c r="Z565" i="6" a="1"/>
  <c r="Z565" i="6" s="1"/>
  <c r="Y565" i="6" a="1"/>
  <c r="Y565" i="6" s="1"/>
  <c r="X565" i="6" a="1"/>
  <c r="X565" i="6" s="1"/>
  <c r="W565" i="6" a="1"/>
  <c r="W565" i="6" s="1"/>
  <c r="V565" i="6"/>
  <c r="V565" i="6" a="1"/>
  <c r="U565" i="6" a="1"/>
  <c r="U565" i="6" s="1"/>
  <c r="T565" i="6" a="1"/>
  <c r="T565" i="6" s="1"/>
  <c r="S565" i="6" a="1"/>
  <c r="S565" i="6" s="1"/>
  <c r="R565" i="6" a="1"/>
  <c r="R565" i="6" s="1"/>
  <c r="Q565" i="6" a="1"/>
  <c r="Q565" i="6" s="1"/>
  <c r="P565" i="6" a="1"/>
  <c r="P565" i="6" s="1"/>
  <c r="O565" i="6" a="1"/>
  <c r="O565" i="6" s="1"/>
  <c r="N565" i="6"/>
  <c r="N565" i="6" a="1"/>
  <c r="M565" i="6" a="1"/>
  <c r="M565" i="6" s="1"/>
  <c r="L565" i="6" a="1"/>
  <c r="L565" i="6" s="1"/>
  <c r="K565" i="6" a="1"/>
  <c r="K565" i="6" s="1"/>
  <c r="AI564" i="6" a="1"/>
  <c r="AI564" i="6" s="1"/>
  <c r="AH564" i="6"/>
  <c r="AH564" i="6" a="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c r="R564" i="6" a="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c r="Z563" i="6" a="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c r="V562" i="6" a="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c r="AH561" i="6" a="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c r="R561" i="6" a="1"/>
  <c r="Q561" i="6" a="1"/>
  <c r="Q561" i="6" s="1"/>
  <c r="P561" i="6" a="1"/>
  <c r="P561" i="6" s="1"/>
  <c r="O561" i="6" a="1"/>
  <c r="O561" i="6" s="1"/>
  <c r="N561" i="6"/>
  <c r="N561" i="6" a="1"/>
  <c r="M561" i="6" a="1"/>
  <c r="M561" i="6" s="1"/>
  <c r="L561" i="6" a="1"/>
  <c r="L561" i="6" s="1"/>
  <c r="K561" i="6" a="1"/>
  <c r="K561" i="6" s="1"/>
  <c r="AI560" i="6" a="1"/>
  <c r="AI560" i="6" s="1"/>
  <c r="AH560" i="6" a="1"/>
  <c r="AH560" i="6" s="1"/>
  <c r="AG560" i="6" a="1"/>
  <c r="AG560" i="6" s="1"/>
  <c r="AF560" i="6" a="1"/>
  <c r="AF560" i="6" s="1"/>
  <c r="AE560" i="6" a="1"/>
  <c r="AE560" i="6" s="1"/>
  <c r="AD560" i="6"/>
  <c r="AD560" i="6" a="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c r="N560" i="6" a="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c r="Z559" i="6" a="1"/>
  <c r="Y559" i="6" a="1"/>
  <c r="Y559" i="6" s="1"/>
  <c r="X559" i="6" a="1"/>
  <c r="X559" i="6" s="1"/>
  <c r="W559" i="6" a="1"/>
  <c r="W559" i="6" s="1"/>
  <c r="V559" i="6"/>
  <c r="V559" i="6" a="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c r="AH558" i="6" a="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c r="V558" i="6" a="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c r="AH557" i="6" a="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c r="V557" i="6" a="1"/>
  <c r="U557" i="6" a="1"/>
  <c r="U557" i="6" s="1"/>
  <c r="T557" i="6" a="1"/>
  <c r="T557" i="6" s="1"/>
  <c r="S557" i="6" a="1"/>
  <c r="S557" i="6" s="1"/>
  <c r="R557" i="6"/>
  <c r="R557" i="6" a="1"/>
  <c r="Q557" i="6" a="1"/>
  <c r="Q557" i="6" s="1"/>
  <c r="P557" i="6" a="1"/>
  <c r="P557" i="6" s="1"/>
  <c r="O557" i="6" a="1"/>
  <c r="O557" i="6" s="1"/>
  <c r="N557" i="6"/>
  <c r="N557" i="6" a="1"/>
  <c r="M557" i="6" a="1"/>
  <c r="M557" i="6" s="1"/>
  <c r="L557" i="6" a="1"/>
  <c r="L557" i="6" s="1"/>
  <c r="K557" i="6" a="1"/>
  <c r="K557" i="6" s="1"/>
  <c r="AI556" i="6" a="1"/>
  <c r="AI556" i="6" s="1"/>
  <c r="AH556" i="6"/>
  <c r="AH556" i="6" a="1"/>
  <c r="AG556" i="6" a="1"/>
  <c r="AG556" i="6" s="1"/>
  <c r="AF556" i="6" a="1"/>
  <c r="AF556" i="6" s="1"/>
  <c r="AE556" i="6" a="1"/>
  <c r="AE556" i="6" s="1"/>
  <c r="AD556" i="6"/>
  <c r="AD556" i="6" a="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c r="R556" i="6" a="1"/>
  <c r="Q556" i="6" a="1"/>
  <c r="Q556" i="6" s="1"/>
  <c r="P556" i="6" a="1"/>
  <c r="P556" i="6" s="1"/>
  <c r="O556" i="6" a="1"/>
  <c r="O556" i="6" s="1"/>
  <c r="N556" i="6"/>
  <c r="N556" i="6" a="1"/>
  <c r="M556" i="6" a="1"/>
  <c r="M556" i="6" s="1"/>
  <c r="L556" i="6" a="1"/>
  <c r="L556" i="6" s="1"/>
  <c r="K556" i="6" a="1"/>
  <c r="K556" i="6" s="1"/>
  <c r="AI555" i="6" a="1"/>
  <c r="AI555" i="6" s="1"/>
  <c r="AH555" i="6" a="1"/>
  <c r="AH555" i="6" s="1"/>
  <c r="AG555" i="6" a="1"/>
  <c r="AG555" i="6" s="1"/>
  <c r="AF555" i="6" a="1"/>
  <c r="AF555" i="6" s="1"/>
  <c r="AE555" i="6" a="1"/>
  <c r="AE555" i="6" s="1"/>
  <c r="AD555" i="6"/>
  <c r="AD555" i="6" a="1"/>
  <c r="AC555" i="6" a="1"/>
  <c r="AC555" i="6" s="1"/>
  <c r="AB555" i="6" a="1"/>
  <c r="AB555" i="6" s="1"/>
  <c r="AA555" i="6" a="1"/>
  <c r="AA555" i="6" s="1"/>
  <c r="Z555" i="6"/>
  <c r="Z555" i="6" a="1"/>
  <c r="Y555" i="6" a="1"/>
  <c r="Y555" i="6" s="1"/>
  <c r="X555" i="6" a="1"/>
  <c r="X555" i="6" s="1"/>
  <c r="W555" i="6" a="1"/>
  <c r="W555" i="6" s="1"/>
  <c r="V555" i="6"/>
  <c r="V555" i="6" a="1"/>
  <c r="U555" i="6" a="1"/>
  <c r="U555" i="6" s="1"/>
  <c r="T555" i="6" a="1"/>
  <c r="T555" i="6" s="1"/>
  <c r="S555" i="6" a="1"/>
  <c r="S555" i="6" s="1"/>
  <c r="R555" i="6" a="1"/>
  <c r="R555" i="6" s="1"/>
  <c r="Q555" i="6" a="1"/>
  <c r="Q555" i="6" s="1"/>
  <c r="P555" i="6" a="1"/>
  <c r="P555" i="6" s="1"/>
  <c r="O555" i="6" a="1"/>
  <c r="O555" i="6" s="1"/>
  <c r="N555" i="6"/>
  <c r="N555" i="6" a="1"/>
  <c r="M555" i="6" a="1"/>
  <c r="M555" i="6" s="1"/>
  <c r="L555" i="6" a="1"/>
  <c r="L555" i="6" s="1"/>
  <c r="K555" i="6" a="1"/>
  <c r="K555" i="6" s="1"/>
  <c r="AI554" i="6" a="1"/>
  <c r="AI554" i="6" s="1"/>
  <c r="AH554" i="6"/>
  <c r="AH554" i="6" a="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c r="V554" i="6" a="1"/>
  <c r="U554" i="6" a="1"/>
  <c r="U554" i="6" s="1"/>
  <c r="T554" i="6" a="1"/>
  <c r="T554" i="6" s="1"/>
  <c r="S554" i="6" a="1"/>
  <c r="S554" i="6" s="1"/>
  <c r="R554" i="6"/>
  <c r="R554" i="6" a="1"/>
  <c r="Q554" i="6" a="1"/>
  <c r="Q554" i="6" s="1"/>
  <c r="P554" i="6" a="1"/>
  <c r="P554" i="6" s="1"/>
  <c r="O554" i="6" a="1"/>
  <c r="O554" i="6" s="1"/>
  <c r="N554" i="6" a="1"/>
  <c r="N554" i="6" s="1"/>
  <c r="M554" i="6" a="1"/>
  <c r="M554" i="6" s="1"/>
  <c r="L554" i="6" a="1"/>
  <c r="L554" i="6" s="1"/>
  <c r="K554" i="6" a="1"/>
  <c r="K554" i="6" s="1"/>
  <c r="AI553" i="6" a="1"/>
  <c r="AI553" i="6" s="1"/>
  <c r="AH553" i="6"/>
  <c r="AH553" i="6" a="1"/>
  <c r="AG553" i="6" a="1"/>
  <c r="AG553" i="6" s="1"/>
  <c r="AF553" i="6" a="1"/>
  <c r="AF553" i="6" s="1"/>
  <c r="AE553" i="6" a="1"/>
  <c r="AE553" i="6" s="1"/>
  <c r="AD553" i="6"/>
  <c r="AD553" i="6" a="1"/>
  <c r="AC553" i="6" a="1"/>
  <c r="AC553" i="6" s="1"/>
  <c r="AB553" i="6" a="1"/>
  <c r="AB553" i="6" s="1"/>
  <c r="AA553" i="6" a="1"/>
  <c r="AA553" i="6" s="1"/>
  <c r="Z553" i="6" a="1"/>
  <c r="Z553" i="6" s="1"/>
  <c r="Y553" i="6" a="1"/>
  <c r="Y553" i="6" s="1"/>
  <c r="X553" i="6" a="1"/>
  <c r="X553" i="6" s="1"/>
  <c r="W553" i="6" a="1"/>
  <c r="W553" i="6" s="1"/>
  <c r="V553" i="6"/>
  <c r="V553" i="6" a="1"/>
  <c r="U553" i="6" a="1"/>
  <c r="U553" i="6" s="1"/>
  <c r="T553" i="6" a="1"/>
  <c r="T553" i="6" s="1"/>
  <c r="S553" i="6" a="1"/>
  <c r="S553" i="6" s="1"/>
  <c r="R553" i="6"/>
  <c r="R553" i="6" a="1"/>
  <c r="Q553" i="6" a="1"/>
  <c r="Q553" i="6" s="1"/>
  <c r="P553" i="6" a="1"/>
  <c r="P553" i="6" s="1"/>
  <c r="O553" i="6" a="1"/>
  <c r="O553" i="6" s="1"/>
  <c r="N553" i="6"/>
  <c r="N553" i="6" a="1"/>
  <c r="M553" i="6" a="1"/>
  <c r="M553" i="6" s="1"/>
  <c r="L553" i="6" a="1"/>
  <c r="L553" i="6" s="1"/>
  <c r="K553" i="6" a="1"/>
  <c r="K553" i="6" s="1"/>
  <c r="AI552" i="6" a="1"/>
  <c r="AI552" i="6" s="1"/>
  <c r="AH552" i="6"/>
  <c r="AH552" i="6" a="1"/>
  <c r="AG552" i="6" a="1"/>
  <c r="AG552" i="6" s="1"/>
  <c r="AF552" i="6" a="1"/>
  <c r="AF552" i="6" s="1"/>
  <c r="AE552" i="6" a="1"/>
  <c r="AE552" i="6" s="1"/>
  <c r="AD552" i="6"/>
  <c r="AD552" i="6" a="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c r="R552" i="6" a="1"/>
  <c r="Q552" i="6" a="1"/>
  <c r="Q552" i="6" s="1"/>
  <c r="P552" i="6" a="1"/>
  <c r="P552" i="6" s="1"/>
  <c r="O552" i="6" a="1"/>
  <c r="O552" i="6" s="1"/>
  <c r="N552" i="6"/>
  <c r="N552" i="6" a="1"/>
  <c r="M552" i="6" a="1"/>
  <c r="M552" i="6" s="1"/>
  <c r="L552" i="6" a="1"/>
  <c r="L552" i="6" s="1"/>
  <c r="K552" i="6" a="1"/>
  <c r="K552" i="6" s="1"/>
  <c r="AI551" i="6" a="1"/>
  <c r="AI551" i="6" s="1"/>
  <c r="AH551" i="6" a="1"/>
  <c r="AH551" i="6" s="1"/>
  <c r="AG551" i="6" a="1"/>
  <c r="AG551" i="6" s="1"/>
  <c r="AF551" i="6" a="1"/>
  <c r="AF551" i="6" s="1"/>
  <c r="AE551" i="6" a="1"/>
  <c r="AE551" i="6" s="1"/>
  <c r="AD551" i="6"/>
  <c r="AD551" i="6" a="1"/>
  <c r="AC551" i="6" a="1"/>
  <c r="AC551" i="6" s="1"/>
  <c r="AB551" i="6" a="1"/>
  <c r="AB551" i="6" s="1"/>
  <c r="AA551" i="6" a="1"/>
  <c r="AA551" i="6" s="1"/>
  <c r="Z551" i="6" a="1"/>
  <c r="Z551" i="6" s="1"/>
  <c r="Y551" i="6" a="1"/>
  <c r="Y551" i="6" s="1"/>
  <c r="X551" i="6" a="1"/>
  <c r="X551" i="6" s="1"/>
  <c r="W551" i="6" a="1"/>
  <c r="W551" i="6" s="1"/>
  <c r="V551" i="6"/>
  <c r="V551" i="6" a="1"/>
  <c r="U551" i="6" a="1"/>
  <c r="U551" i="6" s="1"/>
  <c r="T551" i="6" a="1"/>
  <c r="T551" i="6" s="1"/>
  <c r="S551" i="6" a="1"/>
  <c r="S551" i="6" s="1"/>
  <c r="R551" i="6" a="1"/>
  <c r="R551" i="6" s="1"/>
  <c r="Q551" i="6" a="1"/>
  <c r="Q551" i="6" s="1"/>
  <c r="P551" i="6" a="1"/>
  <c r="P551" i="6" s="1"/>
  <c r="O551" i="6" a="1"/>
  <c r="O551" i="6" s="1"/>
  <c r="N551" i="6"/>
  <c r="N551" i="6" a="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c r="W539" i="6" a="1"/>
  <c r="V539" i="6"/>
  <c r="V539" i="6" a="1"/>
  <c r="U539" i="6"/>
  <c r="U539" i="6" a="1"/>
  <c r="T539" i="6"/>
  <c r="T539" i="6" a="1"/>
  <c r="S539" i="6"/>
  <c r="S539" i="6" a="1"/>
  <c r="R539" i="6"/>
  <c r="R539" i="6" a="1"/>
  <c r="Q539" i="6"/>
  <c r="Q539" i="6" a="1"/>
  <c r="P539" i="6"/>
  <c r="P539" i="6" a="1"/>
  <c r="O539" i="6"/>
  <c r="O539" i="6" a="1"/>
  <c r="N539" i="6"/>
  <c r="N539" i="6" a="1"/>
  <c r="M539" i="6"/>
  <c r="M539" i="6" a="1"/>
  <c r="L539" i="6"/>
  <c r="L539" i="6" a="1"/>
  <c r="K539" i="6"/>
  <c r="K539" i="6" a="1"/>
  <c r="AI538" i="6"/>
  <c r="AI538" i="6" a="1"/>
  <c r="AH538" i="6"/>
  <c r="AH538" i="6" a="1"/>
  <c r="AG538" i="6"/>
  <c r="AG538" i="6" a="1"/>
  <c r="AF538" i="6"/>
  <c r="AF538" i="6" a="1"/>
  <c r="AE538" i="6"/>
  <c r="AE538" i="6" a="1"/>
  <c r="AD538" i="6"/>
  <c r="AD538" i="6" a="1"/>
  <c r="AC538" i="6"/>
  <c r="AC538" i="6" a="1"/>
  <c r="AB538" i="6"/>
  <c r="AB538" i="6" a="1"/>
  <c r="AA538" i="6"/>
  <c r="AA538" i="6" a="1"/>
  <c r="Z538" i="6"/>
  <c r="Z538" i="6" a="1"/>
  <c r="Y538" i="6"/>
  <c r="Y538" i="6" a="1"/>
  <c r="X538" i="6"/>
  <c r="X538" i="6" a="1"/>
  <c r="W538" i="6"/>
  <c r="W538" i="6" a="1"/>
  <c r="V538" i="6"/>
  <c r="V538" i="6" a="1"/>
  <c r="U538" i="6"/>
  <c r="U538" i="6" a="1"/>
  <c r="T538" i="6"/>
  <c r="T538" i="6" a="1"/>
  <c r="S538" i="6"/>
  <c r="S538" i="6" a="1"/>
  <c r="R538" i="6"/>
  <c r="R538" i="6" a="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c r="AB535" i="6" a="1"/>
  <c r="AA535" i="6" a="1"/>
  <c r="AA535" i="6" s="1"/>
  <c r="Z535" i="6" a="1"/>
  <c r="Z535" i="6" s="1"/>
  <c r="Y535" i="6" a="1"/>
  <c r="Y535" i="6" s="1"/>
  <c r="X535" i="6"/>
  <c r="X535" i="6" a="1"/>
  <c r="W535" i="6" a="1"/>
  <c r="W535" i="6" s="1"/>
  <c r="V535" i="6" a="1"/>
  <c r="V535" i="6" s="1"/>
  <c r="U535" i="6" a="1"/>
  <c r="U535" i="6" s="1"/>
  <c r="T535" i="6" a="1"/>
  <c r="T535" i="6" s="1"/>
  <c r="S535" i="6" a="1"/>
  <c r="S535" i="6" s="1"/>
  <c r="R535" i="6" a="1"/>
  <c r="R535" i="6" s="1"/>
  <c r="Q535" i="6" a="1"/>
  <c r="Q535" i="6" s="1"/>
  <c r="P535" i="6"/>
  <c r="P535" i="6" a="1"/>
  <c r="O535" i="6" a="1"/>
  <c r="O535" i="6" s="1"/>
  <c r="N535" i="6" a="1"/>
  <c r="N535" i="6" s="1"/>
  <c r="M535" i="6" a="1"/>
  <c r="M535" i="6" s="1"/>
  <c r="L535" i="6"/>
  <c r="L535" i="6" a="1"/>
  <c r="K535" i="6" a="1"/>
  <c r="K535" i="6" s="1"/>
  <c r="AI534" i="6" a="1"/>
  <c r="AI534" i="6" s="1"/>
  <c r="AH534" i="6"/>
  <c r="AH534" i="6" a="1"/>
  <c r="AG534" i="6" a="1"/>
  <c r="AG534" i="6" s="1"/>
  <c r="AF534" i="6" a="1"/>
  <c r="AF534" i="6" s="1"/>
  <c r="AE534" i="6" a="1"/>
  <c r="AE534" i="6" s="1"/>
  <c r="AD534" i="6"/>
  <c r="AD534" i="6" a="1"/>
  <c r="AC534" i="6" a="1"/>
  <c r="AC534" i="6" s="1"/>
  <c r="AB534" i="6" a="1"/>
  <c r="AB534" i="6" s="1"/>
  <c r="AA534" i="6" a="1"/>
  <c r="AA534" i="6" s="1"/>
  <c r="Z534" i="6"/>
  <c r="Z534" i="6" a="1"/>
  <c r="Y534" i="6" a="1"/>
  <c r="Y534" i="6" s="1"/>
  <c r="X534" i="6" a="1"/>
  <c r="X534" i="6" s="1"/>
  <c r="W534" i="6" a="1"/>
  <c r="W534" i="6" s="1"/>
  <c r="V534" i="6"/>
  <c r="V534" i="6" a="1"/>
  <c r="U534" i="6" a="1"/>
  <c r="U534" i="6" s="1"/>
  <c r="T534" i="6" a="1"/>
  <c r="T534" i="6" s="1"/>
  <c r="S534" i="6" a="1"/>
  <c r="S534" i="6" s="1"/>
  <c r="R534" i="6"/>
  <c r="R534" i="6" a="1"/>
  <c r="Q534" i="6" a="1"/>
  <c r="Q534" i="6" s="1"/>
  <c r="P534" i="6" a="1"/>
  <c r="P534" i="6" s="1"/>
  <c r="O534" i="6" a="1"/>
  <c r="O534" i="6" s="1"/>
  <c r="N534" i="6"/>
  <c r="N534" i="6" a="1"/>
  <c r="M534" i="6" a="1"/>
  <c r="M534" i="6" s="1"/>
  <c r="L534" i="6" a="1"/>
  <c r="L534" i="6" s="1"/>
  <c r="K534" i="6" a="1"/>
  <c r="K534" i="6" s="1"/>
  <c r="AI533" i="6" a="1"/>
  <c r="AI533" i="6" s="1"/>
  <c r="AH533" i="6" a="1"/>
  <c r="AH533" i="6" s="1"/>
  <c r="AG533" i="6" a="1"/>
  <c r="AG533" i="6" s="1"/>
  <c r="AF533" i="6"/>
  <c r="AF533" i="6" a="1"/>
  <c r="AE533" i="6" a="1"/>
  <c r="AE533" i="6" s="1"/>
  <c r="AD533" i="6" a="1"/>
  <c r="AD533" i="6" s="1"/>
  <c r="AC533" i="6" a="1"/>
  <c r="AC533" i="6" s="1"/>
  <c r="AB533" i="6"/>
  <c r="AB533" i="6" a="1"/>
  <c r="AA533" i="6" a="1"/>
  <c r="AA533" i="6" s="1"/>
  <c r="Z533" i="6" a="1"/>
  <c r="Z533" i="6" s="1"/>
  <c r="Y533" i="6" a="1"/>
  <c r="Y533" i="6" s="1"/>
  <c r="X533" i="6"/>
  <c r="X533" i="6" a="1"/>
  <c r="W533" i="6" a="1"/>
  <c r="W533" i="6" s="1"/>
  <c r="V533" i="6" a="1"/>
  <c r="V533" i="6" s="1"/>
  <c r="U533" i="6" a="1"/>
  <c r="U533" i="6" s="1"/>
  <c r="T533" i="6"/>
  <c r="T533" i="6" a="1"/>
  <c r="S533" i="6" a="1"/>
  <c r="S533" i="6" s="1"/>
  <c r="R533" i="6" a="1"/>
  <c r="R533" i="6" s="1"/>
  <c r="Q533" i="6" a="1"/>
  <c r="Q533" i="6" s="1"/>
  <c r="P533" i="6"/>
  <c r="P533" i="6" a="1"/>
  <c r="O533" i="6" a="1"/>
  <c r="O533" i="6" s="1"/>
  <c r="N533" i="6" a="1"/>
  <c r="N533" i="6" s="1"/>
  <c r="M533" i="6" a="1"/>
  <c r="M533" i="6" s="1"/>
  <c r="L533" i="6"/>
  <c r="L533" i="6" a="1"/>
  <c r="K533" i="6" a="1"/>
  <c r="K533" i="6" s="1"/>
  <c r="AI532" i="6" a="1"/>
  <c r="AI532" i="6" s="1"/>
  <c r="AH532" i="6"/>
  <c r="AH532" i="6" a="1"/>
  <c r="AG532" i="6" a="1"/>
  <c r="AG532" i="6" s="1"/>
  <c r="AF532" i="6" a="1"/>
  <c r="AF532" i="6" s="1"/>
  <c r="AE532" i="6" a="1"/>
  <c r="AE532" i="6" s="1"/>
  <c r="AD532" i="6"/>
  <c r="AD532" i="6" a="1"/>
  <c r="AC532" i="6" a="1"/>
  <c r="AC532" i="6" s="1"/>
  <c r="AB532" i="6" a="1"/>
  <c r="AB532" i="6" s="1"/>
  <c r="AA532" i="6" a="1"/>
  <c r="AA532" i="6" s="1"/>
  <c r="Z532" i="6"/>
  <c r="Z532" i="6" a="1"/>
  <c r="Y532" i="6" a="1"/>
  <c r="Y532" i="6" s="1"/>
  <c r="X532" i="6" a="1"/>
  <c r="X532" i="6" s="1"/>
  <c r="W532" i="6" a="1"/>
  <c r="W532" i="6" s="1"/>
  <c r="V532" i="6"/>
  <c r="V532" i="6" a="1"/>
  <c r="U532" i="6" a="1"/>
  <c r="U532" i="6" s="1"/>
  <c r="T532" i="6" a="1"/>
  <c r="T532" i="6" s="1"/>
  <c r="S532" i="6" a="1"/>
  <c r="S532" i="6" s="1"/>
  <c r="R532" i="6"/>
  <c r="R532" i="6" a="1"/>
  <c r="Q532" i="6" a="1"/>
  <c r="Q532" i="6" s="1"/>
  <c r="P532" i="6" a="1"/>
  <c r="P532" i="6" s="1"/>
  <c r="O532" i="6" a="1"/>
  <c r="O532" i="6" s="1"/>
  <c r="N532" i="6"/>
  <c r="N532" i="6" a="1"/>
  <c r="M532" i="6" a="1"/>
  <c r="M532" i="6" s="1"/>
  <c r="L532" i="6" a="1"/>
  <c r="L532" i="6" s="1"/>
  <c r="K532" i="6" a="1"/>
  <c r="K532" i="6" s="1"/>
  <c r="AI531" i="6" a="1"/>
  <c r="AI531" i="6" s="1"/>
  <c r="AH531" i="6" a="1"/>
  <c r="AH531" i="6" s="1"/>
  <c r="AG531" i="6" a="1"/>
  <c r="AG531" i="6" s="1"/>
  <c r="AF531" i="6"/>
  <c r="AF531" i="6" a="1"/>
  <c r="AE531" i="6" a="1"/>
  <c r="AE531" i="6" s="1"/>
  <c r="AD531" i="6" a="1"/>
  <c r="AD531" i="6" s="1"/>
  <c r="AC531" i="6" a="1"/>
  <c r="AC531" i="6" s="1"/>
  <c r="AB531" i="6"/>
  <c r="AB531" i="6" a="1"/>
  <c r="AA531" i="6" a="1"/>
  <c r="AA531" i="6" s="1"/>
  <c r="Z531" i="6" a="1"/>
  <c r="Z531" i="6" s="1"/>
  <c r="Y531" i="6" a="1"/>
  <c r="Y531" i="6" s="1"/>
  <c r="X531" i="6"/>
  <c r="X531" i="6" a="1"/>
  <c r="W531" i="6" a="1"/>
  <c r="W531" i="6" s="1"/>
  <c r="V531" i="6" a="1"/>
  <c r="V531" i="6" s="1"/>
  <c r="U531" i="6" a="1"/>
  <c r="U531" i="6" s="1"/>
  <c r="T531" i="6"/>
  <c r="T531" i="6" a="1"/>
  <c r="S531" i="6" a="1"/>
  <c r="S531" i="6" s="1"/>
  <c r="R531" i="6" a="1"/>
  <c r="R531" i="6" s="1"/>
  <c r="Q531" i="6" a="1"/>
  <c r="Q531" i="6" s="1"/>
  <c r="P531" i="6"/>
  <c r="P531" i="6" a="1"/>
  <c r="O531" i="6" a="1"/>
  <c r="O531" i="6" s="1"/>
  <c r="N531" i="6" a="1"/>
  <c r="N531" i="6" s="1"/>
  <c r="M531" i="6" a="1"/>
  <c r="M531" i="6" s="1"/>
  <c r="L531" i="6"/>
  <c r="L531" i="6" a="1"/>
  <c r="K531" i="6" a="1"/>
  <c r="K531" i="6" s="1"/>
  <c r="AI530" i="6" a="1"/>
  <c r="AI530" i="6" s="1"/>
  <c r="AH530" i="6"/>
  <c r="AH530" i="6" a="1"/>
  <c r="AG530" i="6" a="1"/>
  <c r="AG530" i="6" s="1"/>
  <c r="AF530" i="6" a="1"/>
  <c r="AF530" i="6" s="1"/>
  <c r="AE530" i="6" a="1"/>
  <c r="AE530" i="6" s="1"/>
  <c r="AD530" i="6"/>
  <c r="AD530" i="6" a="1"/>
  <c r="AC530" i="6" a="1"/>
  <c r="AC530" i="6" s="1"/>
  <c r="AB530" i="6" a="1"/>
  <c r="AB530" i="6" s="1"/>
  <c r="AA530" i="6" a="1"/>
  <c r="AA530" i="6" s="1"/>
  <c r="Z530" i="6"/>
  <c r="Z530" i="6" a="1"/>
  <c r="Y530" i="6" a="1"/>
  <c r="Y530" i="6" s="1"/>
  <c r="X530" i="6" a="1"/>
  <c r="X530" i="6" s="1"/>
  <c r="W530" i="6" a="1"/>
  <c r="W530" i="6" s="1"/>
  <c r="V530" i="6"/>
  <c r="V530" i="6" a="1"/>
  <c r="U530" i="6" a="1"/>
  <c r="U530" i="6" s="1"/>
  <c r="T530" i="6" a="1"/>
  <c r="T530" i="6" s="1"/>
  <c r="S530" i="6" a="1"/>
  <c r="S530" i="6" s="1"/>
  <c r="R530" i="6"/>
  <c r="R530" i="6" a="1"/>
  <c r="Q530" i="6" a="1"/>
  <c r="Q530" i="6" s="1"/>
  <c r="P530" i="6" a="1"/>
  <c r="P530" i="6" s="1"/>
  <c r="O530" i="6" a="1"/>
  <c r="O530" i="6" s="1"/>
  <c r="N530" i="6"/>
  <c r="N530" i="6" a="1"/>
  <c r="M530" i="6" a="1"/>
  <c r="M530" i="6" s="1"/>
  <c r="L530" i="6" a="1"/>
  <c r="L530" i="6" s="1"/>
  <c r="K530" i="6" a="1"/>
  <c r="K530" i="6" s="1"/>
  <c r="AI529" i="6" a="1"/>
  <c r="AI529" i="6" s="1"/>
  <c r="AH529" i="6" a="1"/>
  <c r="AH529" i="6" s="1"/>
  <c r="AG529" i="6" a="1"/>
  <c r="AG529" i="6" s="1"/>
  <c r="AF529" i="6"/>
  <c r="AF529" i="6" a="1"/>
  <c r="AE529" i="6" a="1"/>
  <c r="AE529" i="6" s="1"/>
  <c r="AD529" i="6" a="1"/>
  <c r="AD529" i="6" s="1"/>
  <c r="AC529" i="6" a="1"/>
  <c r="AC529" i="6" s="1"/>
  <c r="AB529" i="6"/>
  <c r="AB529" i="6" a="1"/>
  <c r="AA529" i="6" a="1"/>
  <c r="AA529" i="6" s="1"/>
  <c r="Z529" i="6" a="1"/>
  <c r="Z529" i="6" s="1"/>
  <c r="Y529" i="6" a="1"/>
  <c r="Y529" i="6" s="1"/>
  <c r="X529" i="6"/>
  <c r="X529" i="6" a="1"/>
  <c r="W529" i="6" a="1"/>
  <c r="W529" i="6" s="1"/>
  <c r="V529" i="6" a="1"/>
  <c r="V529" i="6" s="1"/>
  <c r="U529" i="6" a="1"/>
  <c r="U529" i="6" s="1"/>
  <c r="T529" i="6"/>
  <c r="T529" i="6" a="1"/>
  <c r="S529" i="6" a="1"/>
  <c r="S529" i="6" s="1"/>
  <c r="R529" i="6" a="1"/>
  <c r="R529" i="6" s="1"/>
  <c r="Q529" i="6" a="1"/>
  <c r="Q529" i="6" s="1"/>
  <c r="P529" i="6"/>
  <c r="P529" i="6" a="1"/>
  <c r="O529" i="6" a="1"/>
  <c r="O529" i="6" s="1"/>
  <c r="N529" i="6" a="1"/>
  <c r="N529" i="6" s="1"/>
  <c r="M529" i="6" a="1"/>
  <c r="M529" i="6" s="1"/>
  <c r="L529" i="6"/>
  <c r="L529" i="6" a="1"/>
  <c r="K529" i="6" a="1"/>
  <c r="K529" i="6" s="1"/>
  <c r="AI528" i="6" a="1"/>
  <c r="AI528" i="6" s="1"/>
  <c r="AH528" i="6"/>
  <c r="AH528" i="6" a="1"/>
  <c r="AG528" i="6" a="1"/>
  <c r="AG528" i="6" s="1"/>
  <c r="AF528" i="6" a="1"/>
  <c r="AF528" i="6" s="1"/>
  <c r="AE528" i="6" a="1"/>
  <c r="AE528" i="6" s="1"/>
  <c r="AD528" i="6"/>
  <c r="AD528" i="6" a="1"/>
  <c r="AC528" i="6" a="1"/>
  <c r="AC528" i="6" s="1"/>
  <c r="AB528" i="6" a="1"/>
  <c r="AB528" i="6" s="1"/>
  <c r="AA528" i="6" a="1"/>
  <c r="AA528" i="6" s="1"/>
  <c r="Z528" i="6"/>
  <c r="Z528" i="6" a="1"/>
  <c r="Y528" i="6" a="1"/>
  <c r="Y528" i="6" s="1"/>
  <c r="X528" i="6" a="1"/>
  <c r="X528" i="6" s="1"/>
  <c r="W528" i="6" a="1"/>
  <c r="W528" i="6" s="1"/>
  <c r="V528" i="6"/>
  <c r="V528" i="6" a="1"/>
  <c r="U528" i="6" a="1"/>
  <c r="U528" i="6" s="1"/>
  <c r="T528" i="6" a="1"/>
  <c r="T528" i="6" s="1"/>
  <c r="S528" i="6" a="1"/>
  <c r="S528" i="6" s="1"/>
  <c r="R528" i="6"/>
  <c r="R528" i="6" a="1"/>
  <c r="Q528" i="6" a="1"/>
  <c r="Q528" i="6" s="1"/>
  <c r="P528" i="6" a="1"/>
  <c r="P528" i="6" s="1"/>
  <c r="O528" i="6" a="1"/>
  <c r="O528" i="6" s="1"/>
  <c r="N528" i="6"/>
  <c r="N528" i="6" a="1"/>
  <c r="M528" i="6" a="1"/>
  <c r="M528" i="6" s="1"/>
  <c r="L528" i="6" a="1"/>
  <c r="L528" i="6" s="1"/>
  <c r="K528" i="6" a="1"/>
  <c r="K528" i="6" s="1"/>
  <c r="AI527" i="6" a="1"/>
  <c r="AI527" i="6" s="1"/>
  <c r="AH527" i="6" a="1"/>
  <c r="AH527" i="6" s="1"/>
  <c r="AG527" i="6" a="1"/>
  <c r="AG527" i="6" s="1"/>
  <c r="AF527" i="6"/>
  <c r="AF527" i="6" a="1"/>
  <c r="AE527" i="6" a="1"/>
  <c r="AE527" i="6" s="1"/>
  <c r="AD527" i="6" a="1"/>
  <c r="AD527" i="6" s="1"/>
  <c r="AC527" i="6" a="1"/>
  <c r="AC527" i="6" s="1"/>
  <c r="AB527" i="6"/>
  <c r="AB527" i="6" a="1"/>
  <c r="AA527" i="6" a="1"/>
  <c r="AA527" i="6" s="1"/>
  <c r="Z527" i="6" a="1"/>
  <c r="Z527" i="6" s="1"/>
  <c r="Y527" i="6" a="1"/>
  <c r="Y527" i="6" s="1"/>
  <c r="X527" i="6"/>
  <c r="X527" i="6" a="1"/>
  <c r="W527" i="6" a="1"/>
  <c r="W527" i="6" s="1"/>
  <c r="V527" i="6" a="1"/>
  <c r="V527" i="6" s="1"/>
  <c r="U527" i="6" a="1"/>
  <c r="U527" i="6" s="1"/>
  <c r="T527" i="6"/>
  <c r="T527" i="6" a="1"/>
  <c r="S527" i="6" a="1"/>
  <c r="S527" i="6" s="1"/>
  <c r="R527" i="6" a="1"/>
  <c r="R527" i="6" s="1"/>
  <c r="Q527" i="6" a="1"/>
  <c r="Q527" i="6" s="1"/>
  <c r="P527" i="6"/>
  <c r="P527" i="6" a="1"/>
  <c r="O527" i="6" a="1"/>
  <c r="O527" i="6" s="1"/>
  <c r="N527" i="6" a="1"/>
  <c r="N527" i="6" s="1"/>
  <c r="M527" i="6" a="1"/>
  <c r="M527" i="6" s="1"/>
  <c r="L527" i="6"/>
  <c r="L527" i="6" a="1"/>
  <c r="K527" i="6" a="1"/>
  <c r="K527" i="6" s="1"/>
  <c r="AI526" i="6" a="1"/>
  <c r="AI526" i="6" s="1"/>
  <c r="AH526" i="6"/>
  <c r="AH526" i="6" a="1"/>
  <c r="AG526" i="6" a="1"/>
  <c r="AG526" i="6" s="1"/>
  <c r="AF526" i="6" a="1"/>
  <c r="AF526" i="6" s="1"/>
  <c r="AE526" i="6" a="1"/>
  <c r="AE526" i="6" s="1"/>
  <c r="AD526" i="6"/>
  <c r="AD526" i="6" a="1"/>
  <c r="AC526" i="6" a="1"/>
  <c r="AC526" i="6" s="1"/>
  <c r="AB526" i="6" a="1"/>
  <c r="AB526" i="6" s="1"/>
  <c r="AA526" i="6" a="1"/>
  <c r="AA526" i="6" s="1"/>
  <c r="Z526" i="6"/>
  <c r="Z526" i="6" a="1"/>
  <c r="Y526" i="6" a="1"/>
  <c r="Y526" i="6" s="1"/>
  <c r="X526" i="6" a="1"/>
  <c r="X526" i="6" s="1"/>
  <c r="W526" i="6" a="1"/>
  <c r="W526" i="6" s="1"/>
  <c r="V526" i="6"/>
  <c r="V526" i="6" a="1"/>
  <c r="U526" i="6" a="1"/>
  <c r="U526" i="6" s="1"/>
  <c r="T526" i="6" a="1"/>
  <c r="T526" i="6" s="1"/>
  <c r="S526" i="6" a="1"/>
  <c r="S526" i="6" s="1"/>
  <c r="R526" i="6"/>
  <c r="R526" i="6" a="1"/>
  <c r="Q526" i="6" a="1"/>
  <c r="Q526" i="6" s="1"/>
  <c r="P526" i="6" a="1"/>
  <c r="P526" i="6" s="1"/>
  <c r="O526" i="6" a="1"/>
  <c r="O526" i="6" s="1"/>
  <c r="N526" i="6"/>
  <c r="N526" i="6" a="1"/>
  <c r="M526" i="6" a="1"/>
  <c r="M526" i="6" s="1"/>
  <c r="L526" i="6" a="1"/>
  <c r="L526" i="6" s="1"/>
  <c r="K526" i="6" a="1"/>
  <c r="K526" i="6" s="1"/>
  <c r="AI525" i="6" a="1"/>
  <c r="AI525" i="6" s="1"/>
  <c r="AH525" i="6" a="1"/>
  <c r="AH525" i="6" s="1"/>
  <c r="AG525" i="6" a="1"/>
  <c r="AG525" i="6" s="1"/>
  <c r="AF525" i="6"/>
  <c r="AF525" i="6" a="1"/>
  <c r="AE525" i="6" a="1"/>
  <c r="AE525" i="6" s="1"/>
  <c r="AD525" i="6" a="1"/>
  <c r="AD525" i="6" s="1"/>
  <c r="AC525" i="6" a="1"/>
  <c r="AC525" i="6" s="1"/>
  <c r="AB525" i="6"/>
  <c r="AB525" i="6" a="1"/>
  <c r="AA525" i="6" a="1"/>
  <c r="AA525" i="6" s="1"/>
  <c r="Z525" i="6" a="1"/>
  <c r="Z525" i="6" s="1"/>
  <c r="Y525" i="6" a="1"/>
  <c r="Y525" i="6" s="1"/>
  <c r="X525" i="6"/>
  <c r="X525" i="6" a="1"/>
  <c r="W525" i="6" a="1"/>
  <c r="W525" i="6" s="1"/>
  <c r="V525" i="6" a="1"/>
  <c r="V525" i="6" s="1"/>
  <c r="U525" i="6" a="1"/>
  <c r="U525" i="6" s="1"/>
  <c r="T525" i="6"/>
  <c r="T525" i="6" a="1"/>
  <c r="S525" i="6" a="1"/>
  <c r="S525" i="6" s="1"/>
  <c r="R525" i="6" a="1"/>
  <c r="R525" i="6" s="1"/>
  <c r="Q525" i="6" a="1"/>
  <c r="Q525" i="6" s="1"/>
  <c r="P525" i="6"/>
  <c r="P525" i="6" a="1"/>
  <c r="O525" i="6" a="1"/>
  <c r="O525" i="6" s="1"/>
  <c r="N525" i="6" a="1"/>
  <c r="N525" i="6" s="1"/>
  <c r="M525" i="6" a="1"/>
  <c r="M525" i="6" s="1"/>
  <c r="L525" i="6"/>
  <c r="L525" i="6" a="1"/>
  <c r="K525" i="6" a="1"/>
  <c r="K525" i="6" s="1"/>
  <c r="AI524" i="6" a="1"/>
  <c r="AI524" i="6" s="1"/>
  <c r="AH524" i="6"/>
  <c r="AH524" i="6" a="1"/>
  <c r="AG524" i="6" a="1"/>
  <c r="AG524" i="6" s="1"/>
  <c r="AF524" i="6" a="1"/>
  <c r="AF524" i="6" s="1"/>
  <c r="AE524" i="6" a="1"/>
  <c r="AE524" i="6" s="1"/>
  <c r="AD524" i="6"/>
  <c r="AD524" i="6" a="1"/>
  <c r="AC524" i="6" a="1"/>
  <c r="AC524" i="6" s="1"/>
  <c r="AB524" i="6" a="1"/>
  <c r="AB524" i="6" s="1"/>
  <c r="AA524" i="6" a="1"/>
  <c r="AA524" i="6" s="1"/>
  <c r="Z524" i="6"/>
  <c r="Z524" i="6" a="1"/>
  <c r="Y524" i="6" a="1"/>
  <c r="Y524" i="6" s="1"/>
  <c r="X524" i="6" a="1"/>
  <c r="X524" i="6" s="1"/>
  <c r="W524" i="6" a="1"/>
  <c r="W524" i="6" s="1"/>
  <c r="V524" i="6"/>
  <c r="V524" i="6" a="1"/>
  <c r="U524" i="6" a="1"/>
  <c r="U524" i="6" s="1"/>
  <c r="T524" i="6" a="1"/>
  <c r="T524" i="6" s="1"/>
  <c r="S524" i="6" a="1"/>
  <c r="S524" i="6" s="1"/>
  <c r="R524" i="6"/>
  <c r="R524" i="6" a="1"/>
  <c r="Q524" i="6" a="1"/>
  <c r="Q524" i="6" s="1"/>
  <c r="P524" i="6" a="1"/>
  <c r="P524" i="6" s="1"/>
  <c r="O524" i="6" a="1"/>
  <c r="O524" i="6" s="1"/>
  <c r="N524" i="6"/>
  <c r="N524" i="6" a="1"/>
  <c r="M524" i="6" a="1"/>
  <c r="M524" i="6" s="1"/>
  <c r="L524" i="6" a="1"/>
  <c r="L524" i="6" s="1"/>
  <c r="K524" i="6" a="1"/>
  <c r="K524" i="6" s="1"/>
  <c r="AI523" i="6" a="1"/>
  <c r="AI523" i="6" s="1"/>
  <c r="AH523" i="6" a="1"/>
  <c r="AH523" i="6" s="1"/>
  <c r="AG523" i="6" a="1"/>
  <c r="AG523" i="6" s="1"/>
  <c r="AF523" i="6"/>
  <c r="AF523" i="6" a="1"/>
  <c r="AE523" i="6" a="1"/>
  <c r="AE523" i="6" s="1"/>
  <c r="AD523" i="6" a="1"/>
  <c r="AD523" i="6" s="1"/>
  <c r="AC523" i="6" a="1"/>
  <c r="AC523" i="6" s="1"/>
  <c r="AB523" i="6"/>
  <c r="AB523" i="6" a="1"/>
  <c r="AA523" i="6" a="1"/>
  <c r="AA523" i="6" s="1"/>
  <c r="Z523" i="6" a="1"/>
  <c r="Z523" i="6" s="1"/>
  <c r="Y523" i="6" a="1"/>
  <c r="Y523" i="6" s="1"/>
  <c r="X523" i="6"/>
  <c r="X523" i="6" a="1"/>
  <c r="W523" i="6" a="1"/>
  <c r="W523" i="6" s="1"/>
  <c r="V523" i="6" a="1"/>
  <c r="V523" i="6" s="1"/>
  <c r="U523" i="6" a="1"/>
  <c r="U523" i="6" s="1"/>
  <c r="T523" i="6"/>
  <c r="T523" i="6" a="1"/>
  <c r="S523" i="6" a="1"/>
  <c r="S523" i="6" s="1"/>
  <c r="R523" i="6" a="1"/>
  <c r="R523" i="6" s="1"/>
  <c r="Q523" i="6" a="1"/>
  <c r="Q523" i="6" s="1"/>
  <c r="P523" i="6"/>
  <c r="P523" i="6" a="1"/>
  <c r="O523" i="6" a="1"/>
  <c r="O523" i="6" s="1"/>
  <c r="N523" i="6" a="1"/>
  <c r="N523" i="6" s="1"/>
  <c r="M523" i="6" a="1"/>
  <c r="M523" i="6" s="1"/>
  <c r="L523" i="6"/>
  <c r="L523" i="6" a="1"/>
  <c r="K523" i="6" a="1"/>
  <c r="K523" i="6" s="1"/>
  <c r="AI522" i="6" a="1"/>
  <c r="AI522" i="6" s="1"/>
  <c r="AH522" i="6"/>
  <c r="AH522" i="6" a="1"/>
  <c r="AG522" i="6" a="1"/>
  <c r="AG522" i="6" s="1"/>
  <c r="AF522" i="6" a="1"/>
  <c r="AF522" i="6" s="1"/>
  <c r="AE522" i="6" a="1"/>
  <c r="AE522" i="6" s="1"/>
  <c r="AD522" i="6"/>
  <c r="AD522" i="6" a="1"/>
  <c r="AC522" i="6" a="1"/>
  <c r="AC522" i="6" s="1"/>
  <c r="AB522" i="6" a="1"/>
  <c r="AB522" i="6" s="1"/>
  <c r="AA522" i="6" a="1"/>
  <c r="AA522" i="6" s="1"/>
  <c r="Z522" i="6"/>
  <c r="Z522" i="6" a="1"/>
  <c r="Y522" i="6" a="1"/>
  <c r="Y522" i="6" s="1"/>
  <c r="X522" i="6" a="1"/>
  <c r="X522" i="6" s="1"/>
  <c r="W522" i="6" a="1"/>
  <c r="W522" i="6" s="1"/>
  <c r="V522" i="6"/>
  <c r="V522" i="6" a="1"/>
  <c r="U522" i="6" a="1"/>
  <c r="U522" i="6" s="1"/>
  <c r="T522" i="6" a="1"/>
  <c r="T522" i="6" s="1"/>
  <c r="S522" i="6" a="1"/>
  <c r="S522" i="6" s="1"/>
  <c r="R522" i="6"/>
  <c r="R522" i="6" a="1"/>
  <c r="Q522" i="6" a="1"/>
  <c r="Q522" i="6" s="1"/>
  <c r="P522" i="6" a="1"/>
  <c r="P522" i="6" s="1"/>
  <c r="O522" i="6" a="1"/>
  <c r="O522" i="6" s="1"/>
  <c r="N522" i="6"/>
  <c r="N522" i="6" a="1"/>
  <c r="M522" i="6" a="1"/>
  <c r="M522" i="6" s="1"/>
  <c r="L522" i="6" a="1"/>
  <c r="L522" i="6" s="1"/>
  <c r="K522" i="6" a="1"/>
  <c r="K522" i="6" s="1"/>
  <c r="AI521" i="6" a="1"/>
  <c r="AI521" i="6" s="1"/>
  <c r="AH521" i="6" a="1"/>
  <c r="AH521" i="6" s="1"/>
  <c r="AG521" i="6" a="1"/>
  <c r="AG521" i="6" s="1"/>
  <c r="AF521" i="6"/>
  <c r="AF521" i="6" a="1"/>
  <c r="AE521" i="6" a="1"/>
  <c r="AE521" i="6" s="1"/>
  <c r="AD521" i="6" a="1"/>
  <c r="AD521" i="6" s="1"/>
  <c r="AC521" i="6" a="1"/>
  <c r="AC521" i="6" s="1"/>
  <c r="AB521" i="6"/>
  <c r="AB521" i="6" a="1"/>
  <c r="AA521" i="6" a="1"/>
  <c r="AA521" i="6" s="1"/>
  <c r="Z521" i="6" a="1"/>
  <c r="Z521" i="6" s="1"/>
  <c r="Y521" i="6" a="1"/>
  <c r="Y521" i="6" s="1"/>
  <c r="X521" i="6"/>
  <c r="X521" i="6" a="1"/>
  <c r="W521" i="6" a="1"/>
  <c r="W521" i="6" s="1"/>
  <c r="V521" i="6" a="1"/>
  <c r="V521" i="6" s="1"/>
  <c r="U521" i="6" a="1"/>
  <c r="U521" i="6" s="1"/>
  <c r="T521" i="6"/>
  <c r="T521" i="6" a="1"/>
  <c r="S521" i="6" a="1"/>
  <c r="S521" i="6" s="1"/>
  <c r="R521" i="6" a="1"/>
  <c r="R521" i="6" s="1"/>
  <c r="Q521" i="6" a="1"/>
  <c r="Q521" i="6" s="1"/>
  <c r="P521" i="6"/>
  <c r="P521" i="6" a="1"/>
  <c r="O521" i="6" a="1"/>
  <c r="O521" i="6" s="1"/>
  <c r="N521" i="6" a="1"/>
  <c r="N521" i="6" s="1"/>
  <c r="M521" i="6" a="1"/>
  <c r="M521" i="6" s="1"/>
  <c r="L521" i="6"/>
  <c r="L521" i="6" a="1"/>
  <c r="K521" i="6" a="1"/>
  <c r="K521" i="6" s="1"/>
  <c r="AI520" i="6" a="1"/>
  <c r="AI520" i="6" s="1"/>
  <c r="AH520" i="6"/>
  <c r="AH520" i="6" a="1"/>
  <c r="AG520" i="6" a="1"/>
  <c r="AG520" i="6" s="1"/>
  <c r="AF520" i="6" a="1"/>
  <c r="AF520" i="6" s="1"/>
  <c r="AE520" i="6" a="1"/>
  <c r="AE520" i="6" s="1"/>
  <c r="AD520" i="6"/>
  <c r="AD520" i="6" a="1"/>
  <c r="AC520" i="6" a="1"/>
  <c r="AC520" i="6" s="1"/>
  <c r="AB520" i="6" a="1"/>
  <c r="AB520" i="6" s="1"/>
  <c r="AA520" i="6" a="1"/>
  <c r="AA520" i="6" s="1"/>
  <c r="Z520" i="6"/>
  <c r="Z520" i="6" a="1"/>
  <c r="Y520" i="6" a="1"/>
  <c r="Y520" i="6" s="1"/>
  <c r="X520" i="6" a="1"/>
  <c r="X520" i="6" s="1"/>
  <c r="W520" i="6" a="1"/>
  <c r="W520" i="6" s="1"/>
  <c r="V520" i="6"/>
  <c r="V520" i="6" a="1"/>
  <c r="U520" i="6" a="1"/>
  <c r="U520" i="6" s="1"/>
  <c r="T520" i="6" a="1"/>
  <c r="T520" i="6" s="1"/>
  <c r="S520" i="6" a="1"/>
  <c r="S520" i="6" s="1"/>
  <c r="R520" i="6"/>
  <c r="R520" i="6" a="1"/>
  <c r="Q520" i="6" a="1"/>
  <c r="Q520" i="6" s="1"/>
  <c r="P520" i="6" a="1"/>
  <c r="P520" i="6" s="1"/>
  <c r="O520" i="6" a="1"/>
  <c r="O520" i="6" s="1"/>
  <c r="N520" i="6"/>
  <c r="N520" i="6" a="1"/>
  <c r="M520" i="6" a="1"/>
  <c r="M520" i="6" s="1"/>
  <c r="L520" i="6" a="1"/>
  <c r="L520" i="6" s="1"/>
  <c r="K520" i="6" a="1"/>
  <c r="K520" i="6" s="1"/>
  <c r="AI519" i="6" a="1"/>
  <c r="AI519" i="6" s="1"/>
  <c r="AH519" i="6" a="1"/>
  <c r="AH519" i="6" s="1"/>
  <c r="AG519" i="6" a="1"/>
  <c r="AG519" i="6" s="1"/>
  <c r="AF519" i="6"/>
  <c r="AF519" i="6" a="1"/>
  <c r="AE519" i="6" a="1"/>
  <c r="AE519" i="6" s="1"/>
  <c r="AD519" i="6" a="1"/>
  <c r="AD519" i="6" s="1"/>
  <c r="AC519" i="6" a="1"/>
  <c r="AC519" i="6" s="1"/>
  <c r="AB519" i="6"/>
  <c r="AB519" i="6" a="1"/>
  <c r="AA519" i="6" a="1"/>
  <c r="AA519" i="6" s="1"/>
  <c r="Z519" i="6" a="1"/>
  <c r="Z519" i="6" s="1"/>
  <c r="Y519" i="6" a="1"/>
  <c r="Y519" i="6" s="1"/>
  <c r="X519" i="6"/>
  <c r="X519" i="6" a="1"/>
  <c r="W519" i="6" a="1"/>
  <c r="W519" i="6" s="1"/>
  <c r="V519" i="6" a="1"/>
  <c r="V519" i="6" s="1"/>
  <c r="U519" i="6" a="1"/>
  <c r="U519" i="6" s="1"/>
  <c r="T519" i="6"/>
  <c r="T519" i="6" a="1"/>
  <c r="S519" i="6" a="1"/>
  <c r="S519" i="6" s="1"/>
  <c r="R519" i="6" a="1"/>
  <c r="R519" i="6" s="1"/>
  <c r="Q519" i="6" a="1"/>
  <c r="Q519" i="6" s="1"/>
  <c r="P519" i="6"/>
  <c r="P519" i="6" a="1"/>
  <c r="O519" i="6" a="1"/>
  <c r="O519" i="6" s="1"/>
  <c r="N519" i="6" a="1"/>
  <c r="N519" i="6" s="1"/>
  <c r="M519" i="6" a="1"/>
  <c r="M519" i="6" s="1"/>
  <c r="L519" i="6"/>
  <c r="L519" i="6" a="1"/>
  <c r="K519" i="6" a="1"/>
  <c r="K519" i="6" s="1"/>
  <c r="AI518" i="6" a="1"/>
  <c r="AI518" i="6" s="1"/>
  <c r="AH518" i="6"/>
  <c r="AH518" i="6" a="1"/>
  <c r="AG518" i="6" a="1"/>
  <c r="AG518" i="6" s="1"/>
  <c r="AF518" i="6" a="1"/>
  <c r="AF518" i="6" s="1"/>
  <c r="AE518" i="6" a="1"/>
  <c r="AE518" i="6" s="1"/>
  <c r="AD518" i="6"/>
  <c r="AD518" i="6" a="1"/>
  <c r="AC518" i="6" a="1"/>
  <c r="AC518" i="6" s="1"/>
  <c r="AB518" i="6" a="1"/>
  <c r="AB518" i="6" s="1"/>
  <c r="AA518" i="6" a="1"/>
  <c r="AA518" i="6" s="1"/>
  <c r="Z518" i="6"/>
  <c r="Z518" i="6" a="1"/>
  <c r="Y518" i="6" a="1"/>
  <c r="Y518" i="6" s="1"/>
  <c r="X518" i="6" a="1"/>
  <c r="X518" i="6" s="1"/>
  <c r="W518" i="6" a="1"/>
  <c r="W518" i="6" s="1"/>
  <c r="V518" i="6"/>
  <c r="V518" i="6" a="1"/>
  <c r="U518" i="6" a="1"/>
  <c r="U518" i="6" s="1"/>
  <c r="T518" i="6" a="1"/>
  <c r="T518" i="6" s="1"/>
  <c r="S518" i="6" a="1"/>
  <c r="S518" i="6" s="1"/>
  <c r="R518" i="6"/>
  <c r="R518" i="6" a="1"/>
  <c r="Q518" i="6" a="1"/>
  <c r="Q518" i="6" s="1"/>
  <c r="P518" i="6" a="1"/>
  <c r="P518" i="6" s="1"/>
  <c r="O518" i="6" a="1"/>
  <c r="O518" i="6" s="1"/>
  <c r="N518" i="6"/>
  <c r="N518" i="6" a="1"/>
  <c r="M518" i="6" a="1"/>
  <c r="M518" i="6" s="1"/>
  <c r="L518" i="6" a="1"/>
  <c r="L518" i="6" s="1"/>
  <c r="K518" i="6" a="1"/>
  <c r="K518" i="6" s="1"/>
  <c r="AI517" i="6" a="1"/>
  <c r="AI517" i="6" s="1"/>
  <c r="AH517" i="6" a="1"/>
  <c r="AH517" i="6" s="1"/>
  <c r="AG517" i="6" a="1"/>
  <c r="AG517" i="6" s="1"/>
  <c r="AF517" i="6"/>
  <c r="AF517" i="6" a="1"/>
  <c r="AE517" i="6" a="1"/>
  <c r="AE517" i="6" s="1"/>
  <c r="AD517" i="6" a="1"/>
  <c r="AD517" i="6" s="1"/>
  <c r="AC517" i="6" a="1"/>
  <c r="AC517" i="6" s="1"/>
  <c r="AB517" i="6"/>
  <c r="AB517" i="6" a="1"/>
  <c r="AA517" i="6" a="1"/>
  <c r="AA517" i="6" s="1"/>
  <c r="Z517" i="6" a="1"/>
  <c r="Z517" i="6" s="1"/>
  <c r="Y517" i="6" a="1"/>
  <c r="Y517" i="6" s="1"/>
  <c r="X517" i="6"/>
  <c r="X517" i="6" a="1"/>
  <c r="W517" i="6" a="1"/>
  <c r="W517" i="6" s="1"/>
  <c r="V517" i="6" a="1"/>
  <c r="V517" i="6" s="1"/>
  <c r="U517" i="6" a="1"/>
  <c r="U517" i="6" s="1"/>
  <c r="T517" i="6"/>
  <c r="T517" i="6" a="1"/>
  <c r="S517" i="6" a="1"/>
  <c r="S517" i="6" s="1"/>
  <c r="R517" i="6" a="1"/>
  <c r="R517" i="6" s="1"/>
  <c r="Q517" i="6" a="1"/>
  <c r="Q517" i="6" s="1"/>
  <c r="P517" i="6"/>
  <c r="P517" i="6" a="1"/>
  <c r="O517" i="6" a="1"/>
  <c r="O517" i="6" s="1"/>
  <c r="N517" i="6" a="1"/>
  <c r="N517" i="6" s="1"/>
  <c r="M517" i="6" a="1"/>
  <c r="M517" i="6" s="1"/>
  <c r="L517" i="6"/>
  <c r="L517" i="6" a="1"/>
  <c r="K517" i="6" a="1"/>
  <c r="K517" i="6" s="1"/>
  <c r="AI516" i="6" a="1"/>
  <c r="AI516" i="6" s="1"/>
  <c r="AH516" i="6"/>
  <c r="AH516" i="6" a="1"/>
  <c r="AG516" i="6" a="1"/>
  <c r="AG516" i="6" s="1"/>
  <c r="AF516" i="6" a="1"/>
  <c r="AF516" i="6" s="1"/>
  <c r="AE516" i="6" a="1"/>
  <c r="AE516" i="6" s="1"/>
  <c r="AD516" i="6"/>
  <c r="AD516" i="6" a="1"/>
  <c r="AC516" i="6" a="1"/>
  <c r="AC516" i="6" s="1"/>
  <c r="AB516" i="6" a="1"/>
  <c r="AB516" i="6" s="1"/>
  <c r="AA516" i="6" a="1"/>
  <c r="AA516" i="6" s="1"/>
  <c r="Z516" i="6"/>
  <c r="Z516" i="6" a="1"/>
  <c r="Y516" i="6" a="1"/>
  <c r="Y516" i="6" s="1"/>
  <c r="X516" i="6" a="1"/>
  <c r="X516" i="6" s="1"/>
  <c r="W516" i="6" a="1"/>
  <c r="W516" i="6" s="1"/>
  <c r="V516" i="6"/>
  <c r="V516" i="6" a="1"/>
  <c r="U516" i="6" a="1"/>
  <c r="U516" i="6" s="1"/>
  <c r="T516" i="6" a="1"/>
  <c r="T516" i="6" s="1"/>
  <c r="S516" i="6" a="1"/>
  <c r="S516" i="6" s="1"/>
  <c r="R516" i="6"/>
  <c r="R516" i="6" a="1"/>
  <c r="Q516" i="6" a="1"/>
  <c r="Q516" i="6" s="1"/>
  <c r="P516" i="6" a="1"/>
  <c r="P516" i="6" s="1"/>
  <c r="O516" i="6" a="1"/>
  <c r="O516" i="6" s="1"/>
  <c r="N516" i="6"/>
  <c r="N516" i="6" a="1"/>
  <c r="M516" i="6" a="1"/>
  <c r="M516" i="6" s="1"/>
  <c r="L516" i="6" a="1"/>
  <c r="L516" i="6" s="1"/>
  <c r="K516" i="6" a="1"/>
  <c r="K516" i="6" s="1"/>
  <c r="AI515" i="6" a="1"/>
  <c r="AI515" i="6" s="1"/>
  <c r="AH515" i="6" a="1"/>
  <c r="AH515" i="6" s="1"/>
  <c r="AG515" i="6" a="1"/>
  <c r="AG515" i="6" s="1"/>
  <c r="AF515" i="6"/>
  <c r="AF515" i="6" a="1"/>
  <c r="AE515" i="6" a="1"/>
  <c r="AE515" i="6" s="1"/>
  <c r="AD515" i="6" a="1"/>
  <c r="AD515" i="6" s="1"/>
  <c r="AC515" i="6" a="1"/>
  <c r="AC515" i="6" s="1"/>
  <c r="AB515" i="6"/>
  <c r="AB515" i="6" a="1"/>
  <c r="AA515" i="6" a="1"/>
  <c r="AA515" i="6" s="1"/>
  <c r="Z515" i="6" a="1"/>
  <c r="Z515" i="6" s="1"/>
  <c r="Y515" i="6" a="1"/>
  <c r="Y515" i="6" s="1"/>
  <c r="X515" i="6"/>
  <c r="X515" i="6" a="1"/>
  <c r="W515" i="6" a="1"/>
  <c r="W515" i="6" s="1"/>
  <c r="V515" i="6" a="1"/>
  <c r="V515" i="6" s="1"/>
  <c r="U515" i="6" a="1"/>
  <c r="U515" i="6" s="1"/>
  <c r="T515" i="6"/>
  <c r="T515" i="6" a="1"/>
  <c r="S515" i="6" a="1"/>
  <c r="S515" i="6" s="1"/>
  <c r="R515" i="6" a="1"/>
  <c r="R515" i="6" s="1"/>
  <c r="Q515" i="6" a="1"/>
  <c r="Q515" i="6" s="1"/>
  <c r="P515" i="6"/>
  <c r="P515" i="6" a="1"/>
  <c r="O515" i="6" a="1"/>
  <c r="O515" i="6" s="1"/>
  <c r="N515" i="6" a="1"/>
  <c r="N515" i="6" s="1"/>
  <c r="M515" i="6" a="1"/>
  <c r="M515" i="6" s="1"/>
  <c r="L515" i="6"/>
  <c r="L515" i="6" a="1"/>
  <c r="K515" i="6" a="1"/>
  <c r="K515" i="6" s="1"/>
  <c r="AI514" i="6" a="1"/>
  <c r="AI514" i="6" s="1"/>
  <c r="AH514" i="6"/>
  <c r="AH514" i="6" a="1"/>
  <c r="AG514" i="6" a="1"/>
  <c r="AG514" i="6" s="1"/>
  <c r="AF514" i="6" a="1"/>
  <c r="AF514" i="6" s="1"/>
  <c r="AE514" i="6" a="1"/>
  <c r="AE514" i="6" s="1"/>
  <c r="AD514" i="6"/>
  <c r="AD514" i="6" a="1"/>
  <c r="AC514" i="6" a="1"/>
  <c r="AC514" i="6" s="1"/>
  <c r="AB514" i="6" a="1"/>
  <c r="AB514" i="6" s="1"/>
  <c r="AA514" i="6" a="1"/>
  <c r="AA514" i="6" s="1"/>
  <c r="Z514" i="6"/>
  <c r="Z514" i="6" a="1"/>
  <c r="Y514" i="6" a="1"/>
  <c r="Y514" i="6" s="1"/>
  <c r="X514" i="6" a="1"/>
  <c r="X514" i="6" s="1"/>
  <c r="W514" i="6" a="1"/>
  <c r="W514" i="6" s="1"/>
  <c r="V514" i="6"/>
  <c r="V514" i="6" a="1"/>
  <c r="U514" i="6" a="1"/>
  <c r="U514" i="6" s="1"/>
  <c r="T514" i="6" a="1"/>
  <c r="T514" i="6" s="1"/>
  <c r="S514" i="6" a="1"/>
  <c r="S514" i="6" s="1"/>
  <c r="R514" i="6"/>
  <c r="R514" i="6" a="1"/>
  <c r="Q514" i="6" a="1"/>
  <c r="Q514" i="6" s="1"/>
  <c r="P514" i="6" a="1"/>
  <c r="P514" i="6" s="1"/>
  <c r="O514" i="6" a="1"/>
  <c r="O514" i="6" s="1"/>
  <c r="N514" i="6"/>
  <c r="N514" i="6" a="1"/>
  <c r="M514" i="6" a="1"/>
  <c r="M514" i="6" s="1"/>
  <c r="L514" i="6" a="1"/>
  <c r="L514" i="6" s="1"/>
  <c r="K514" i="6" a="1"/>
  <c r="K514" i="6" s="1"/>
  <c r="AI513" i="6" a="1"/>
  <c r="AI513" i="6" s="1"/>
  <c r="AH513" i="6" a="1"/>
  <c r="AH513" i="6" s="1"/>
  <c r="AG513" i="6" a="1"/>
  <c r="AG513" i="6" s="1"/>
  <c r="AF513" i="6"/>
  <c r="AF513" i="6" a="1"/>
  <c r="AE513" i="6" a="1"/>
  <c r="AE513" i="6" s="1"/>
  <c r="AD513" i="6" a="1"/>
  <c r="AD513" i="6" s="1"/>
  <c r="AC513" i="6" a="1"/>
  <c r="AC513" i="6" s="1"/>
  <c r="AB513" i="6"/>
  <c r="AB513" i="6" a="1"/>
  <c r="AA513" i="6" a="1"/>
  <c r="AA513" i="6" s="1"/>
  <c r="Z513" i="6" a="1"/>
  <c r="Z513" i="6" s="1"/>
  <c r="Y513" i="6" a="1"/>
  <c r="Y513" i="6" s="1"/>
  <c r="X513" i="6"/>
  <c r="X513" i="6" a="1"/>
  <c r="W513" i="6" a="1"/>
  <c r="W513" i="6" s="1"/>
  <c r="V513" i="6" a="1"/>
  <c r="V513" i="6" s="1"/>
  <c r="U513" i="6" a="1"/>
  <c r="U513" i="6" s="1"/>
  <c r="T513" i="6"/>
  <c r="T513" i="6" a="1"/>
  <c r="S513" i="6" a="1"/>
  <c r="S513" i="6" s="1"/>
  <c r="R513" i="6" a="1"/>
  <c r="R513" i="6" s="1"/>
  <c r="Q513" i="6" a="1"/>
  <c r="Q513" i="6" s="1"/>
  <c r="P513" i="6"/>
  <c r="P513" i="6" a="1"/>
  <c r="O513" i="6" a="1"/>
  <c r="O513" i="6" s="1"/>
  <c r="N513" i="6" a="1"/>
  <c r="N513" i="6" s="1"/>
  <c r="M513" i="6" a="1"/>
  <c r="M513" i="6" s="1"/>
  <c r="L513" i="6"/>
  <c r="L513" i="6" a="1"/>
  <c r="K513" i="6" a="1"/>
  <c r="K513" i="6" s="1"/>
  <c r="AI512" i="6" a="1"/>
  <c r="AI512" i="6" s="1"/>
  <c r="AH512" i="6"/>
  <c r="AH512" i="6" a="1"/>
  <c r="AG512" i="6" a="1"/>
  <c r="AG512" i="6" s="1"/>
  <c r="AF512" i="6" a="1"/>
  <c r="AF512" i="6" s="1"/>
  <c r="AE512" i="6" a="1"/>
  <c r="AE512" i="6" s="1"/>
  <c r="AD512" i="6"/>
  <c r="AD512" i="6" a="1"/>
  <c r="AC512" i="6" a="1"/>
  <c r="AC512" i="6" s="1"/>
  <c r="AB512" i="6" a="1"/>
  <c r="AB512" i="6" s="1"/>
  <c r="AA512" i="6" a="1"/>
  <c r="AA512" i="6" s="1"/>
  <c r="Z512" i="6"/>
  <c r="Z512" i="6" a="1"/>
  <c r="Y512" i="6" a="1"/>
  <c r="Y512" i="6" s="1"/>
  <c r="X512" i="6" a="1"/>
  <c r="X512" i="6" s="1"/>
  <c r="W512" i="6" a="1"/>
  <c r="W512" i="6" s="1"/>
  <c r="V512" i="6"/>
  <c r="V512" i="6" a="1"/>
  <c r="U512" i="6" a="1"/>
  <c r="U512" i="6" s="1"/>
  <c r="T512" i="6" a="1"/>
  <c r="T512" i="6" s="1"/>
  <c r="S512" i="6" a="1"/>
  <c r="S512" i="6" s="1"/>
  <c r="R512" i="6"/>
  <c r="R512" i="6" a="1"/>
  <c r="Q512" i="6" a="1"/>
  <c r="Q512" i="6" s="1"/>
  <c r="P512" i="6" a="1"/>
  <c r="P512" i="6" s="1"/>
  <c r="O512" i="6" a="1"/>
  <c r="O512" i="6" s="1"/>
  <c r="N512" i="6"/>
  <c r="N512" i="6" a="1"/>
  <c r="M512" i="6" a="1"/>
  <c r="M512" i="6" s="1"/>
  <c r="L512" i="6" a="1"/>
  <c r="L512" i="6" s="1"/>
  <c r="K512" i="6" a="1"/>
  <c r="K512" i="6" s="1"/>
  <c r="AI511" i="6" a="1"/>
  <c r="AI511" i="6" s="1"/>
  <c r="AH511" i="6" a="1"/>
  <c r="AH511" i="6" s="1"/>
  <c r="AG511" i="6" a="1"/>
  <c r="AG511" i="6" s="1"/>
  <c r="AF511" i="6"/>
  <c r="AF511" i="6" a="1"/>
  <c r="AE511" i="6" a="1"/>
  <c r="AE511" i="6" s="1"/>
  <c r="AD511" i="6" a="1"/>
  <c r="AD511" i="6" s="1"/>
  <c r="AC511" i="6" a="1"/>
  <c r="AC511" i="6" s="1"/>
  <c r="AB511" i="6"/>
  <c r="AB511" i="6" a="1"/>
  <c r="AA511" i="6" a="1"/>
  <c r="AA511" i="6" s="1"/>
  <c r="Z511" i="6" a="1"/>
  <c r="Z511" i="6" s="1"/>
  <c r="Y511" i="6" a="1"/>
  <c r="Y511" i="6" s="1"/>
  <c r="X511" i="6"/>
  <c r="X511" i="6" a="1"/>
  <c r="W511" i="6" a="1"/>
  <c r="W511" i="6" s="1"/>
  <c r="V511" i="6" a="1"/>
  <c r="V511" i="6" s="1"/>
  <c r="U511" i="6" a="1"/>
  <c r="U511" i="6" s="1"/>
  <c r="T511" i="6"/>
  <c r="T511" i="6" a="1"/>
  <c r="S511" i="6" a="1"/>
  <c r="S511" i="6" s="1"/>
  <c r="R511" i="6" a="1"/>
  <c r="R511" i="6" s="1"/>
  <c r="Q511" i="6" a="1"/>
  <c r="Q511" i="6" s="1"/>
  <c r="P511" i="6"/>
  <c r="P511" i="6" a="1"/>
  <c r="O511" i="6" a="1"/>
  <c r="O511" i="6" s="1"/>
  <c r="N511" i="6" a="1"/>
  <c r="N511" i="6" s="1"/>
  <c r="M511" i="6" a="1"/>
  <c r="M511" i="6" s="1"/>
  <c r="L511" i="6"/>
  <c r="L511" i="6" a="1"/>
  <c r="K511" i="6" a="1"/>
  <c r="K511" i="6" s="1"/>
  <c r="AI510" i="6" a="1"/>
  <c r="AI510" i="6" s="1"/>
  <c r="AH510" i="6"/>
  <c r="AH510" i="6" a="1"/>
  <c r="AG510" i="6" a="1"/>
  <c r="AG510" i="6" s="1"/>
  <c r="AF510" i="6" a="1"/>
  <c r="AF510" i="6" s="1"/>
  <c r="AE510" i="6" a="1"/>
  <c r="AE510" i="6" s="1"/>
  <c r="AD510" i="6"/>
  <c r="AD510" i="6" a="1"/>
  <c r="AC510" i="6" a="1"/>
  <c r="AC510" i="6" s="1"/>
  <c r="AB510" i="6" a="1"/>
  <c r="AB510" i="6" s="1"/>
  <c r="AA510" i="6" a="1"/>
  <c r="AA510" i="6" s="1"/>
  <c r="Z510" i="6"/>
  <c r="Z510" i="6" a="1"/>
  <c r="Y510" i="6" a="1"/>
  <c r="Y510" i="6" s="1"/>
  <c r="X510" i="6" a="1"/>
  <c r="X510" i="6" s="1"/>
  <c r="W510" i="6" a="1"/>
  <c r="W510" i="6" s="1"/>
  <c r="V510" i="6"/>
  <c r="V510" i="6" a="1"/>
  <c r="U510" i="6" a="1"/>
  <c r="U510" i="6" s="1"/>
  <c r="T510" i="6" a="1"/>
  <c r="T510" i="6" s="1"/>
  <c r="S510" i="6" a="1"/>
  <c r="S510" i="6" s="1"/>
  <c r="R510" i="6"/>
  <c r="R510" i="6" a="1"/>
  <c r="Q510" i="6" a="1"/>
  <c r="Q510" i="6" s="1"/>
  <c r="P510" i="6" a="1"/>
  <c r="P510" i="6" s="1"/>
  <c r="O510" i="6" a="1"/>
  <c r="O510" i="6" s="1"/>
  <c r="N510" i="6"/>
  <c r="N510" i="6" a="1"/>
  <c r="M510" i="6" a="1"/>
  <c r="M510" i="6" s="1"/>
  <c r="L510" i="6" a="1"/>
  <c r="L510" i="6" s="1"/>
  <c r="K510" i="6" a="1"/>
  <c r="K510" i="6" s="1"/>
  <c r="AI509" i="6" a="1"/>
  <c r="AI509" i="6" s="1"/>
  <c r="AH509" i="6" a="1"/>
  <c r="AH509" i="6" s="1"/>
  <c r="AG509" i="6" a="1"/>
  <c r="AG509" i="6" s="1"/>
  <c r="AF509" i="6"/>
  <c r="AF509" i="6" a="1"/>
  <c r="AE509" i="6" a="1"/>
  <c r="AE509" i="6" s="1"/>
  <c r="AD509" i="6" a="1"/>
  <c r="AD509" i="6" s="1"/>
  <c r="AC509" i="6" a="1"/>
  <c r="AC509" i="6" s="1"/>
  <c r="AB509" i="6"/>
  <c r="AB509" i="6" a="1"/>
  <c r="AA509" i="6" a="1"/>
  <c r="AA509" i="6" s="1"/>
  <c r="Z509" i="6" a="1"/>
  <c r="Z509" i="6" s="1"/>
  <c r="Y509" i="6" a="1"/>
  <c r="Y509" i="6" s="1"/>
  <c r="X509" i="6"/>
  <c r="X509" i="6" a="1"/>
  <c r="W509" i="6" a="1"/>
  <c r="W509" i="6" s="1"/>
  <c r="V509" i="6" a="1"/>
  <c r="V509" i="6" s="1"/>
  <c r="U509" i="6" a="1"/>
  <c r="U509" i="6" s="1"/>
  <c r="T509" i="6"/>
  <c r="T509" i="6" a="1"/>
  <c r="S509" i="6" a="1"/>
  <c r="S509" i="6" s="1"/>
  <c r="R509" i="6" a="1"/>
  <c r="R509" i="6" s="1"/>
  <c r="Q509" i="6" a="1"/>
  <c r="Q509" i="6" s="1"/>
  <c r="P509" i="6"/>
  <c r="P509" i="6" a="1"/>
  <c r="O509" i="6" a="1"/>
  <c r="O509" i="6" s="1"/>
  <c r="N509" i="6" a="1"/>
  <c r="N509" i="6" s="1"/>
  <c r="M509" i="6" a="1"/>
  <c r="M509" i="6" s="1"/>
  <c r="L509" i="6"/>
  <c r="L509" i="6" a="1"/>
  <c r="K509" i="6" a="1"/>
  <c r="K509" i="6" s="1"/>
  <c r="AI508" i="6" a="1"/>
  <c r="AI508" i="6" s="1"/>
  <c r="AH508" i="6"/>
  <c r="AH508" i="6" a="1"/>
  <c r="AG508" i="6" a="1"/>
  <c r="AG508" i="6" s="1"/>
  <c r="AF508" i="6" a="1"/>
  <c r="AF508" i="6" s="1"/>
  <c r="AE508" i="6" a="1"/>
  <c r="AE508" i="6" s="1"/>
  <c r="AD508" i="6"/>
  <c r="AD508" i="6" a="1"/>
  <c r="AC508" i="6" a="1"/>
  <c r="AC508" i="6" s="1"/>
  <c r="AB508" i="6" a="1"/>
  <c r="AB508" i="6" s="1"/>
  <c r="AA508" i="6" a="1"/>
  <c r="AA508" i="6" s="1"/>
  <c r="Z508" i="6"/>
  <c r="Z508" i="6" a="1"/>
  <c r="Y508" i="6" a="1"/>
  <c r="Y508" i="6" s="1"/>
  <c r="X508" i="6" a="1"/>
  <c r="X508" i="6" s="1"/>
  <c r="W508" i="6" a="1"/>
  <c r="W508" i="6" s="1"/>
  <c r="V508" i="6"/>
  <c r="V508" i="6" a="1"/>
  <c r="U508" i="6" a="1"/>
  <c r="U508" i="6" s="1"/>
  <c r="T508" i="6" a="1"/>
  <c r="T508" i="6" s="1"/>
  <c r="S508" i="6" a="1"/>
  <c r="S508" i="6" s="1"/>
  <c r="R508" i="6"/>
  <c r="R508" i="6" a="1"/>
  <c r="Q508" i="6" a="1"/>
  <c r="Q508" i="6" s="1"/>
  <c r="P508" i="6" a="1"/>
  <c r="P508" i="6" s="1"/>
  <c r="O508" i="6" a="1"/>
  <c r="O508" i="6" s="1"/>
  <c r="N508" i="6"/>
  <c r="N508" i="6" a="1"/>
  <c r="M508" i="6" a="1"/>
  <c r="M508" i="6" s="1"/>
  <c r="L508" i="6" a="1"/>
  <c r="L508" i="6" s="1"/>
  <c r="K508" i="6" a="1"/>
  <c r="K508" i="6" s="1"/>
  <c r="AI507" i="6" a="1"/>
  <c r="AI507" i="6" s="1"/>
  <c r="AH507" i="6" a="1"/>
  <c r="AH507" i="6" s="1"/>
  <c r="AG507" i="6" a="1"/>
  <c r="AG507" i="6" s="1"/>
  <c r="AF507" i="6"/>
  <c r="AF507" i="6" a="1"/>
  <c r="AE507" i="6" a="1"/>
  <c r="AE507" i="6" s="1"/>
  <c r="AD507" i="6" a="1"/>
  <c r="AD507" i="6" s="1"/>
  <c r="AC507" i="6" a="1"/>
  <c r="AC507" i="6" s="1"/>
  <c r="AB507" i="6"/>
  <c r="AB507" i="6" a="1"/>
  <c r="AA507" i="6" a="1"/>
  <c r="AA507" i="6" s="1"/>
  <c r="Z507" i="6" a="1"/>
  <c r="Z507" i="6" s="1"/>
  <c r="Y507" i="6" a="1"/>
  <c r="Y507" i="6" s="1"/>
  <c r="X507" i="6"/>
  <c r="X507" i="6" a="1"/>
  <c r="W507" i="6" a="1"/>
  <c r="W507" i="6" s="1"/>
  <c r="V507" i="6" a="1"/>
  <c r="V507" i="6" s="1"/>
  <c r="U507" i="6" a="1"/>
  <c r="U507" i="6" s="1"/>
  <c r="T507" i="6"/>
  <c r="T507" i="6" a="1"/>
  <c r="S507" i="6" a="1"/>
  <c r="S507" i="6" s="1"/>
  <c r="R507" i="6" a="1"/>
  <c r="R507" i="6" s="1"/>
  <c r="Q507" i="6" a="1"/>
  <c r="Q507" i="6" s="1"/>
  <c r="P507" i="6"/>
  <c r="P507" i="6" a="1"/>
  <c r="O507" i="6" a="1"/>
  <c r="O507" i="6" s="1"/>
  <c r="N507" i="6" a="1"/>
  <c r="N507" i="6" s="1"/>
  <c r="M507" i="6" a="1"/>
  <c r="M507" i="6" s="1"/>
  <c r="L507" i="6"/>
  <c r="L507" i="6" a="1"/>
  <c r="K507" i="6" a="1"/>
  <c r="K507" i="6" s="1"/>
  <c r="AI506" i="6" a="1"/>
  <c r="AI506" i="6" s="1"/>
  <c r="AH506" i="6"/>
  <c r="AH506" i="6" a="1"/>
  <c r="AG506" i="6" a="1"/>
  <c r="AG506" i="6" s="1"/>
  <c r="AF506" i="6" a="1"/>
  <c r="AF506" i="6" s="1"/>
  <c r="AE506" i="6" a="1"/>
  <c r="AE506" i="6" s="1"/>
  <c r="AD506" i="6"/>
  <c r="AD506" i="6" a="1"/>
  <c r="AC506" i="6" a="1"/>
  <c r="AC506" i="6" s="1"/>
  <c r="AB506" i="6" a="1"/>
  <c r="AB506" i="6" s="1"/>
  <c r="AA506" i="6" a="1"/>
  <c r="AA506" i="6" s="1"/>
  <c r="Z506" i="6"/>
  <c r="Z506" i="6" a="1"/>
  <c r="Y506" i="6" a="1"/>
  <c r="Y506" i="6" s="1"/>
  <c r="X506" i="6" a="1"/>
  <c r="X506" i="6" s="1"/>
  <c r="W506" i="6" a="1"/>
  <c r="W506" i="6" s="1"/>
  <c r="V506" i="6"/>
  <c r="V506" i="6" a="1"/>
  <c r="U506" i="6" a="1"/>
  <c r="U506" i="6" s="1"/>
  <c r="T506" i="6" a="1"/>
  <c r="T506" i="6" s="1"/>
  <c r="S506" i="6" a="1"/>
  <c r="S506" i="6" s="1"/>
  <c r="R506" i="6"/>
  <c r="R506" i="6" a="1"/>
  <c r="Q506" i="6" a="1"/>
  <c r="Q506" i="6" s="1"/>
  <c r="P506" i="6" a="1"/>
  <c r="P506" i="6" s="1"/>
  <c r="O506" i="6" a="1"/>
  <c r="O506" i="6" s="1"/>
  <c r="N506" i="6"/>
  <c r="N506" i="6" a="1"/>
  <c r="M506" i="6" a="1"/>
  <c r="M506" i="6" s="1"/>
  <c r="L506" i="6" a="1"/>
  <c r="L506" i="6" s="1"/>
  <c r="K506" i="6" a="1"/>
  <c r="K506" i="6" s="1"/>
  <c r="AI505" i="6" a="1"/>
  <c r="AI505" i="6" s="1"/>
  <c r="AH505" i="6" a="1"/>
  <c r="AH505" i="6" s="1"/>
  <c r="AG505" i="6" a="1"/>
  <c r="AG505" i="6" s="1"/>
  <c r="AF505" i="6"/>
  <c r="AF505" i="6" a="1"/>
  <c r="AE505" i="6" a="1"/>
  <c r="AE505" i="6" s="1"/>
  <c r="AD505" i="6" a="1"/>
  <c r="AD505" i="6" s="1"/>
  <c r="AC505" i="6" a="1"/>
  <c r="AC505" i="6" s="1"/>
  <c r="AB505" i="6"/>
  <c r="AB505" i="6" a="1"/>
  <c r="AA505" i="6" a="1"/>
  <c r="AA505" i="6" s="1"/>
  <c r="Z505" i="6" a="1"/>
  <c r="Z505" i="6" s="1"/>
  <c r="Y505" i="6" a="1"/>
  <c r="Y505" i="6" s="1"/>
  <c r="X505" i="6"/>
  <c r="X505" i="6" a="1"/>
  <c r="W505" i="6" a="1"/>
  <c r="W505" i="6" s="1"/>
  <c r="V505" i="6" a="1"/>
  <c r="V505" i="6" s="1"/>
  <c r="U505" i="6" a="1"/>
  <c r="U505" i="6" s="1"/>
  <c r="T505" i="6"/>
  <c r="T505" i="6" a="1"/>
  <c r="S505" i="6" a="1"/>
  <c r="S505" i="6" s="1"/>
  <c r="R505" i="6" a="1"/>
  <c r="R505" i="6" s="1"/>
  <c r="Q505" i="6" a="1"/>
  <c r="Q505" i="6" s="1"/>
  <c r="P505" i="6"/>
  <c r="P505" i="6" a="1"/>
  <c r="O505" i="6" a="1"/>
  <c r="O505" i="6" s="1"/>
  <c r="N505" i="6" a="1"/>
  <c r="N505" i="6" s="1"/>
  <c r="M505" i="6" a="1"/>
  <c r="M505" i="6" s="1"/>
  <c r="L505" i="6"/>
  <c r="L505" i="6" a="1"/>
  <c r="K505" i="6" a="1"/>
  <c r="K505" i="6" s="1"/>
  <c r="AI504" i="6" a="1"/>
  <c r="AI504" i="6" s="1"/>
  <c r="AH504" i="6"/>
  <c r="AH504" i="6" a="1"/>
  <c r="AG504" i="6" a="1"/>
  <c r="AG504" i="6" s="1"/>
  <c r="AF504" i="6" a="1"/>
  <c r="AF504" i="6" s="1"/>
  <c r="AE504" i="6" a="1"/>
  <c r="AE504" i="6" s="1"/>
  <c r="AD504" i="6"/>
  <c r="AD504" i="6" a="1"/>
  <c r="AC504" i="6" a="1"/>
  <c r="AC504" i="6" s="1"/>
  <c r="AB504" i="6" a="1"/>
  <c r="AB504" i="6" s="1"/>
  <c r="AA504" i="6" a="1"/>
  <c r="AA504" i="6" s="1"/>
  <c r="Z504" i="6"/>
  <c r="Z504" i="6" a="1"/>
  <c r="Y504" i="6" a="1"/>
  <c r="Y504" i="6" s="1"/>
  <c r="X504" i="6" a="1"/>
  <c r="X504" i="6" s="1"/>
  <c r="W504" i="6" a="1"/>
  <c r="W504" i="6" s="1"/>
  <c r="V504" i="6"/>
  <c r="V504" i="6" a="1"/>
  <c r="U504" i="6" a="1"/>
  <c r="U504" i="6" s="1"/>
  <c r="T504" i="6" a="1"/>
  <c r="T504" i="6" s="1"/>
  <c r="S504" i="6" a="1"/>
  <c r="S504" i="6" s="1"/>
  <c r="R504" i="6"/>
  <c r="R504" i="6" a="1"/>
  <c r="Q504" i="6" a="1"/>
  <c r="Q504" i="6" s="1"/>
  <c r="P504" i="6" a="1"/>
  <c r="P504" i="6" s="1"/>
  <c r="O504" i="6" a="1"/>
  <c r="O504" i="6" s="1"/>
  <c r="N504" i="6"/>
  <c r="N504" i="6" a="1"/>
  <c r="M504" i="6" a="1"/>
  <c r="M504" i="6" s="1"/>
  <c r="L504" i="6" a="1"/>
  <c r="L504" i="6" s="1"/>
  <c r="K504" i="6" a="1"/>
  <c r="K504" i="6" s="1"/>
  <c r="AI503" i="6" a="1"/>
  <c r="AI503" i="6" s="1"/>
  <c r="AH503" i="6" a="1"/>
  <c r="AH503" i="6" s="1"/>
  <c r="AG503" i="6" a="1"/>
  <c r="AG503" i="6" s="1"/>
  <c r="AF503" i="6"/>
  <c r="AF503" i="6" a="1"/>
  <c r="AE503" i="6" a="1"/>
  <c r="AE503" i="6" s="1"/>
  <c r="AD503" i="6" a="1"/>
  <c r="AD503" i="6" s="1"/>
  <c r="AC503" i="6" a="1"/>
  <c r="AC503" i="6" s="1"/>
  <c r="AB503" i="6"/>
  <c r="AB503" i="6" a="1"/>
  <c r="AA503" i="6" a="1"/>
  <c r="AA503" i="6" s="1"/>
  <c r="Z503" i="6" a="1"/>
  <c r="Z503" i="6" s="1"/>
  <c r="Y503" i="6" a="1"/>
  <c r="Y503" i="6" s="1"/>
  <c r="X503" i="6"/>
  <c r="X503" i="6" a="1"/>
  <c r="W503" i="6" a="1"/>
  <c r="W503" i="6" s="1"/>
  <c r="V503" i="6" a="1"/>
  <c r="V503" i="6" s="1"/>
  <c r="U503" i="6" a="1"/>
  <c r="U503" i="6" s="1"/>
  <c r="T503" i="6"/>
  <c r="T503" i="6" a="1"/>
  <c r="S503" i="6" a="1"/>
  <c r="S503" i="6" s="1"/>
  <c r="R503" i="6" a="1"/>
  <c r="R503" i="6" s="1"/>
  <c r="Q503" i="6" a="1"/>
  <c r="Q503" i="6" s="1"/>
  <c r="P503" i="6"/>
  <c r="P503" i="6" a="1"/>
  <c r="O503" i="6" a="1"/>
  <c r="O503" i="6" s="1"/>
  <c r="N503" i="6" a="1"/>
  <c r="N503" i="6" s="1"/>
  <c r="M503" i="6" a="1"/>
  <c r="M503" i="6" s="1"/>
  <c r="L503" i="6"/>
  <c r="L503" i="6" a="1"/>
  <c r="K503" i="6" a="1"/>
  <c r="K503" i="6" s="1"/>
  <c r="AI502" i="6" a="1"/>
  <c r="AI502" i="6" s="1"/>
  <c r="AH502" i="6"/>
  <c r="AH502" i="6" a="1"/>
  <c r="AG502" i="6" a="1"/>
  <c r="AG502" i="6" s="1"/>
  <c r="AF502" i="6" a="1"/>
  <c r="AF502" i="6" s="1"/>
  <c r="AE502" i="6" a="1"/>
  <c r="AE502" i="6" s="1"/>
  <c r="AD502" i="6"/>
  <c r="AD502" i="6" a="1"/>
  <c r="AC502" i="6" a="1"/>
  <c r="AC502" i="6" s="1"/>
  <c r="AB502" i="6" a="1"/>
  <c r="AB502" i="6" s="1"/>
  <c r="AA502" i="6" a="1"/>
  <c r="AA502" i="6" s="1"/>
  <c r="Z502" i="6"/>
  <c r="Z502" i="6" a="1"/>
  <c r="Y502" i="6" a="1"/>
  <c r="Y502" i="6" s="1"/>
  <c r="X502" i="6" a="1"/>
  <c r="X502" i="6" s="1"/>
  <c r="W502" i="6" a="1"/>
  <c r="W502" i="6" s="1"/>
  <c r="V502" i="6"/>
  <c r="V502" i="6" a="1"/>
  <c r="U502" i="6" a="1"/>
  <c r="U502" i="6" s="1"/>
  <c r="T502" i="6" a="1"/>
  <c r="T502" i="6" s="1"/>
  <c r="S502" i="6" a="1"/>
  <c r="S502" i="6" s="1"/>
  <c r="R502" i="6"/>
  <c r="R502" i="6" a="1"/>
  <c r="Q502" i="6" a="1"/>
  <c r="Q502" i="6" s="1"/>
  <c r="P502" i="6" a="1"/>
  <c r="P502" i="6" s="1"/>
  <c r="O502" i="6" a="1"/>
  <c r="O502" i="6" s="1"/>
  <c r="N502" i="6"/>
  <c r="N502" i="6" a="1"/>
  <c r="M502" i="6" a="1"/>
  <c r="M502" i="6" s="1"/>
  <c r="L502" i="6" a="1"/>
  <c r="L502" i="6" s="1"/>
  <c r="K502" i="6" a="1"/>
  <c r="K502" i="6" s="1"/>
  <c r="AI501" i="6" a="1"/>
  <c r="AI501" i="6" s="1"/>
  <c r="AH501" i="6" a="1"/>
  <c r="AH501" i="6" s="1"/>
  <c r="AG501" i="6" a="1"/>
  <c r="AG501" i="6" s="1"/>
  <c r="AF501" i="6"/>
  <c r="AF501" i="6" a="1"/>
  <c r="AE501" i="6" a="1"/>
  <c r="AE501" i="6" s="1"/>
  <c r="AD501" i="6" a="1"/>
  <c r="AD501" i="6" s="1"/>
  <c r="AC501" i="6" a="1"/>
  <c r="AC501" i="6" s="1"/>
  <c r="AB501" i="6"/>
  <c r="AB501" i="6" a="1"/>
  <c r="AA501" i="6" a="1"/>
  <c r="AA501" i="6" s="1"/>
  <c r="Z501" i="6" a="1"/>
  <c r="Z501" i="6" s="1"/>
  <c r="Y501" i="6" a="1"/>
  <c r="Y501" i="6" s="1"/>
  <c r="X501" i="6"/>
  <c r="X501" i="6" a="1"/>
  <c r="W501" i="6" a="1"/>
  <c r="W501" i="6" s="1"/>
  <c r="V501" i="6" a="1"/>
  <c r="V501" i="6" s="1"/>
  <c r="U501" i="6" a="1"/>
  <c r="U501" i="6" s="1"/>
  <c r="T501" i="6"/>
  <c r="T501" i="6" a="1"/>
  <c r="S501" i="6" a="1"/>
  <c r="S501" i="6" s="1"/>
  <c r="R501" i="6" a="1"/>
  <c r="R501" i="6" s="1"/>
  <c r="Q501" i="6" a="1"/>
  <c r="Q501" i="6" s="1"/>
  <c r="P501" i="6"/>
  <c r="P501" i="6" a="1"/>
  <c r="O501" i="6" a="1"/>
  <c r="O501" i="6" s="1"/>
  <c r="N501" i="6" a="1"/>
  <c r="N501" i="6" s="1"/>
  <c r="M501" i="6" a="1"/>
  <c r="M501" i="6" s="1"/>
  <c r="L501" i="6"/>
  <c r="L501" i="6" a="1"/>
  <c r="K501" i="6" a="1"/>
  <c r="K501" i="6" s="1"/>
  <c r="AI500" i="6" a="1"/>
  <c r="AI500" i="6" s="1"/>
  <c r="AH500" i="6"/>
  <c r="AH500" i="6" a="1"/>
  <c r="AG500" i="6" a="1"/>
  <c r="AG500" i="6" s="1"/>
  <c r="AF500" i="6" a="1"/>
  <c r="AF500" i="6" s="1"/>
  <c r="AE500" i="6" a="1"/>
  <c r="AE500" i="6" s="1"/>
  <c r="AD500" i="6"/>
  <c r="AD500" i="6" a="1"/>
  <c r="AC500" i="6" a="1"/>
  <c r="AC500" i="6" s="1"/>
  <c r="AB500" i="6" a="1"/>
  <c r="AB500" i="6" s="1"/>
  <c r="AA500" i="6" a="1"/>
  <c r="AA500" i="6" s="1"/>
  <c r="Z500" i="6"/>
  <c r="Z500" i="6" a="1"/>
  <c r="Y500" i="6" a="1"/>
  <c r="Y500" i="6" s="1"/>
  <c r="X500" i="6" a="1"/>
  <c r="X500" i="6" s="1"/>
  <c r="W500" i="6" a="1"/>
  <c r="W500" i="6" s="1"/>
  <c r="V500" i="6"/>
  <c r="V500" i="6" a="1"/>
  <c r="U500" i="6" a="1"/>
  <c r="U500" i="6" s="1"/>
  <c r="T500" i="6" a="1"/>
  <c r="T500" i="6" s="1"/>
  <c r="S500" i="6" a="1"/>
  <c r="S500" i="6" s="1"/>
  <c r="R500" i="6"/>
  <c r="R500" i="6" a="1"/>
  <c r="Q500" i="6" a="1"/>
  <c r="Q500" i="6" s="1"/>
  <c r="P500" i="6" a="1"/>
  <c r="P500" i="6" s="1"/>
  <c r="O500" i="6" a="1"/>
  <c r="O500" i="6" s="1"/>
  <c r="N500" i="6"/>
  <c r="N500" i="6" a="1"/>
  <c r="M500" i="6" a="1"/>
  <c r="M500" i="6" s="1"/>
  <c r="L500" i="6" a="1"/>
  <c r="L500" i="6" s="1"/>
  <c r="K500" i="6" a="1"/>
  <c r="K500" i="6" s="1"/>
  <c r="AI499" i="6" a="1"/>
  <c r="AI499" i="6" s="1"/>
  <c r="AH499" i="6" a="1"/>
  <c r="AH499" i="6" s="1"/>
  <c r="AG499" i="6" a="1"/>
  <c r="AG499" i="6" s="1"/>
  <c r="AF499" i="6" a="1"/>
  <c r="AF499" i="6" s="1"/>
  <c r="AE499" i="6" a="1"/>
  <c r="AE499" i="6" s="1"/>
  <c r="AD499" i="6"/>
  <c r="AD499" i="6" a="1"/>
  <c r="AC499" i="6" a="1"/>
  <c r="AC499" i="6" s="1"/>
  <c r="AB499" i="6" a="1"/>
  <c r="AB499" i="6" s="1"/>
  <c r="AA499" i="6" a="1"/>
  <c r="AA499" i="6" s="1"/>
  <c r="Z499" i="6"/>
  <c r="Z499" i="6" a="1"/>
  <c r="Y499" i="6" a="1"/>
  <c r="Y499" i="6" s="1"/>
  <c r="X499" i="6" a="1"/>
  <c r="X499" i="6" s="1"/>
  <c r="W499" i="6" a="1"/>
  <c r="W499" i="6" s="1"/>
  <c r="V499" i="6" a="1"/>
  <c r="V499" i="6" s="1"/>
  <c r="U499" i="6" a="1"/>
  <c r="U499" i="6" s="1"/>
  <c r="T499" i="6"/>
  <c r="T499" i="6" a="1"/>
  <c r="S499" i="6" a="1"/>
  <c r="S499" i="6" s="1"/>
  <c r="R499" i="6" a="1"/>
  <c r="R499" i="6" s="1"/>
  <c r="Q499" i="6" a="1"/>
  <c r="Q499" i="6" s="1"/>
  <c r="P499" i="6" a="1"/>
  <c r="P499" i="6" s="1"/>
  <c r="O499" i="6" a="1"/>
  <c r="O499" i="6" s="1"/>
  <c r="N499" i="6"/>
  <c r="N499" i="6" a="1"/>
  <c r="M499" i="6" a="1"/>
  <c r="M499" i="6" s="1"/>
  <c r="L499" i="6" a="1"/>
  <c r="L499" i="6" s="1"/>
  <c r="K499" i="6" a="1"/>
  <c r="K499" i="6" s="1"/>
  <c r="AI498" i="6" a="1"/>
  <c r="AI498" i="6" s="1"/>
  <c r="AH498" i="6" a="1"/>
  <c r="AH498" i="6" s="1"/>
  <c r="AG498" i="6" a="1"/>
  <c r="AG498" i="6" s="1"/>
  <c r="AF498" i="6"/>
  <c r="AF498" i="6" a="1"/>
  <c r="AE498" i="6" a="1"/>
  <c r="AE498" i="6" s="1"/>
  <c r="AD498" i="6" a="1"/>
  <c r="AD498" i="6" s="1"/>
  <c r="AC498" i="6" a="1"/>
  <c r="AC498" i="6" s="1"/>
  <c r="AB498" i="6" a="1"/>
  <c r="AB498" i="6" s="1"/>
  <c r="AA498" i="6" a="1"/>
  <c r="AA498" i="6" s="1"/>
  <c r="Z498" i="6"/>
  <c r="Z498" i="6" a="1"/>
  <c r="Y498" i="6" a="1"/>
  <c r="Y498" i="6" s="1"/>
  <c r="X498" i="6" a="1"/>
  <c r="X498" i="6" s="1"/>
  <c r="W498" i="6" a="1"/>
  <c r="W498" i="6" s="1"/>
  <c r="V498" i="6"/>
  <c r="V498" i="6" a="1"/>
  <c r="U498" i="6" a="1"/>
  <c r="U498" i="6" s="1"/>
  <c r="T498" i="6" a="1"/>
  <c r="T498" i="6" s="1"/>
  <c r="S498" i="6" a="1"/>
  <c r="S498" i="6" s="1"/>
  <c r="R498" i="6" a="1"/>
  <c r="R498" i="6" s="1"/>
  <c r="Q498" i="6" a="1"/>
  <c r="Q498" i="6" s="1"/>
  <c r="P498" i="6"/>
  <c r="P498" i="6" a="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c r="AD497" i="6" a="1"/>
  <c r="AC497" i="6" a="1"/>
  <c r="AC497" i="6" s="1"/>
  <c r="AB497" i="6" a="1"/>
  <c r="AB497" i="6" s="1"/>
  <c r="AA497" i="6" a="1"/>
  <c r="AA497" i="6" s="1"/>
  <c r="Z497" i="6"/>
  <c r="Z497" i="6" a="1"/>
  <c r="Y497" i="6" a="1"/>
  <c r="Y497" i="6" s="1"/>
  <c r="X497" i="6" a="1"/>
  <c r="X497" i="6" s="1"/>
  <c r="W497" i="6" a="1"/>
  <c r="W497" i="6" s="1"/>
  <c r="V497" i="6" a="1"/>
  <c r="V497" i="6" s="1"/>
  <c r="U497" i="6" a="1"/>
  <c r="U497" i="6" s="1"/>
  <c r="T497" i="6"/>
  <c r="T497" i="6" a="1"/>
  <c r="S497" i="6" a="1"/>
  <c r="S497" i="6" s="1"/>
  <c r="R497" i="6" a="1"/>
  <c r="R497" i="6" s="1"/>
  <c r="Q497" i="6" a="1"/>
  <c r="Q497" i="6" s="1"/>
  <c r="P497" i="6" a="1"/>
  <c r="P497" i="6" s="1"/>
  <c r="O497" i="6" a="1"/>
  <c r="O497" i="6" s="1"/>
  <c r="N497" i="6"/>
  <c r="N497" i="6" a="1"/>
  <c r="M497" i="6" a="1"/>
  <c r="M497" i="6" s="1"/>
  <c r="L497" i="6" a="1"/>
  <c r="L497" i="6" s="1"/>
  <c r="K497" i="6" a="1"/>
  <c r="K497" i="6" s="1"/>
  <c r="AI496" i="6" a="1"/>
  <c r="AI496" i="6" s="1"/>
  <c r="AH496" i="6" a="1"/>
  <c r="AH496" i="6" s="1"/>
  <c r="AG496" i="6" a="1"/>
  <c r="AG496" i="6" s="1"/>
  <c r="AF496" i="6"/>
  <c r="AF496" i="6" a="1"/>
  <c r="AE496" i="6" a="1"/>
  <c r="AE496" i="6" s="1"/>
  <c r="AD496" i="6" a="1"/>
  <c r="AD496" i="6" s="1"/>
  <c r="AC496" i="6" a="1"/>
  <c r="AC496" i="6" s="1"/>
  <c r="AB496" i="6" a="1"/>
  <c r="AB496" i="6" s="1"/>
  <c r="AA496" i="6" a="1"/>
  <c r="AA496" i="6" s="1"/>
  <c r="Z496" i="6"/>
  <c r="Z496" i="6" a="1"/>
  <c r="Y496" i="6" a="1"/>
  <c r="Y496" i="6" s="1"/>
  <c r="X496" i="6" a="1"/>
  <c r="X496" i="6" s="1"/>
  <c r="W496" i="6" a="1"/>
  <c r="W496" i="6" s="1"/>
  <c r="V496" i="6"/>
  <c r="V496" i="6" a="1"/>
  <c r="U496" i="6" a="1"/>
  <c r="U496" i="6" s="1"/>
  <c r="T496" i="6" a="1"/>
  <c r="T496" i="6" s="1"/>
  <c r="S496" i="6" a="1"/>
  <c r="S496" i="6" s="1"/>
  <c r="R496" i="6" a="1"/>
  <c r="R496" i="6" s="1"/>
  <c r="Q496" i="6" a="1"/>
  <c r="Q496" i="6" s="1"/>
  <c r="P496" i="6"/>
  <c r="P496" i="6" a="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c r="AD495" i="6" a="1"/>
  <c r="AC495" i="6" a="1"/>
  <c r="AC495" i="6" s="1"/>
  <c r="AB495" i="6" a="1"/>
  <c r="AB495" i="6" s="1"/>
  <c r="AA495" i="6" a="1"/>
  <c r="AA495" i="6" s="1"/>
  <c r="Z495" i="6"/>
  <c r="Z495" i="6" a="1"/>
  <c r="Y495" i="6" a="1"/>
  <c r="Y495" i="6" s="1"/>
  <c r="X495" i="6" a="1"/>
  <c r="X495" i="6" s="1"/>
  <c r="W495" i="6" a="1"/>
  <c r="W495" i="6" s="1"/>
  <c r="V495" i="6" a="1"/>
  <c r="V495" i="6" s="1"/>
  <c r="U495" i="6" a="1"/>
  <c r="U495" i="6" s="1"/>
  <c r="T495" i="6"/>
  <c r="T495" i="6" a="1"/>
  <c r="S495" i="6" a="1"/>
  <c r="S495" i="6" s="1"/>
  <c r="R495" i="6" a="1"/>
  <c r="R495" i="6" s="1"/>
  <c r="Q495" i="6" a="1"/>
  <c r="Q495" i="6" s="1"/>
  <c r="P495" i="6" a="1"/>
  <c r="P495" i="6" s="1"/>
  <c r="O495" i="6" a="1"/>
  <c r="O495" i="6" s="1"/>
  <c r="N495" i="6"/>
  <c r="N495" i="6" a="1"/>
  <c r="M495" i="6" a="1"/>
  <c r="M495" i="6" s="1"/>
  <c r="L495" i="6" a="1"/>
  <c r="L495" i="6" s="1"/>
  <c r="K495" i="6" a="1"/>
  <c r="K495" i="6" s="1"/>
  <c r="AI494" i="6" a="1"/>
  <c r="AI494" i="6" s="1"/>
  <c r="AH494" i="6" a="1"/>
  <c r="AH494" i="6" s="1"/>
  <c r="AG494" i="6" a="1"/>
  <c r="AG494" i="6" s="1"/>
  <c r="AF494" i="6"/>
  <c r="AF494" i="6" a="1"/>
  <c r="AE494" i="6" a="1"/>
  <c r="AE494" i="6" s="1"/>
  <c r="AD494" i="6" a="1"/>
  <c r="AD494" i="6" s="1"/>
  <c r="AC494" i="6" a="1"/>
  <c r="AC494" i="6" s="1"/>
  <c r="AB494" i="6" a="1"/>
  <c r="AB494" i="6" s="1"/>
  <c r="AA494" i="6" a="1"/>
  <c r="AA494" i="6" s="1"/>
  <c r="Z494" i="6"/>
  <c r="Z494" i="6" a="1"/>
  <c r="Y494" i="6" a="1"/>
  <c r="Y494" i="6" s="1"/>
  <c r="X494" i="6" a="1"/>
  <c r="X494" i="6" s="1"/>
  <c r="W494" i="6" a="1"/>
  <c r="W494" i="6" s="1"/>
  <c r="V494" i="6"/>
  <c r="V494" i="6" a="1"/>
  <c r="U494" i="6" a="1"/>
  <c r="U494" i="6" s="1"/>
  <c r="T494" i="6" a="1"/>
  <c r="T494" i="6" s="1"/>
  <c r="S494" i="6" a="1"/>
  <c r="S494" i="6" s="1"/>
  <c r="R494" i="6" a="1"/>
  <c r="R494" i="6" s="1"/>
  <c r="Q494" i="6" a="1"/>
  <c r="Q494" i="6" s="1"/>
  <c r="P494" i="6"/>
  <c r="P494" i="6" a="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c r="AD493" i="6" a="1"/>
  <c r="AC493" i="6" a="1"/>
  <c r="AC493" i="6" s="1"/>
  <c r="AB493" i="6" a="1"/>
  <c r="AB493" i="6" s="1"/>
  <c r="AA493" i="6" a="1"/>
  <c r="AA493" i="6" s="1"/>
  <c r="Z493" i="6"/>
  <c r="Z493" i="6" a="1"/>
  <c r="Y493" i="6" a="1"/>
  <c r="Y493" i="6" s="1"/>
  <c r="X493" i="6" a="1"/>
  <c r="X493" i="6" s="1"/>
  <c r="W493" i="6" a="1"/>
  <c r="W493" i="6" s="1"/>
  <c r="V493" i="6" a="1"/>
  <c r="V493" i="6" s="1"/>
  <c r="U493" i="6" a="1"/>
  <c r="U493" i="6" s="1"/>
  <c r="T493" i="6"/>
  <c r="T493" i="6" a="1"/>
  <c r="S493" i="6" a="1"/>
  <c r="S493" i="6" s="1"/>
  <c r="R493" i="6" a="1"/>
  <c r="R493" i="6" s="1"/>
  <c r="Q493" i="6" a="1"/>
  <c r="Q493" i="6" s="1"/>
  <c r="P493" i="6" a="1"/>
  <c r="P493" i="6" s="1"/>
  <c r="O493" i="6" a="1"/>
  <c r="O493" i="6" s="1"/>
  <c r="N493" i="6"/>
  <c r="N493" i="6" a="1"/>
  <c r="M493" i="6" a="1"/>
  <c r="M493" i="6" s="1"/>
  <c r="L493" i="6" a="1"/>
  <c r="L493" i="6" s="1"/>
  <c r="K493" i="6" a="1"/>
  <c r="K493" i="6" s="1"/>
  <c r="AI492" i="6" a="1"/>
  <c r="AI492" i="6" s="1"/>
  <c r="AH492" i="6" a="1"/>
  <c r="AH492" i="6" s="1"/>
  <c r="AG492" i="6" a="1"/>
  <c r="AG492" i="6" s="1"/>
  <c r="AF492" i="6"/>
  <c r="AF492" i="6" a="1"/>
  <c r="AE492" i="6" a="1"/>
  <c r="AE492" i="6" s="1"/>
  <c r="AD492" i="6" a="1"/>
  <c r="AD492" i="6" s="1"/>
  <c r="AC492" i="6" a="1"/>
  <c r="AC492" i="6" s="1"/>
  <c r="AB492" i="6" a="1"/>
  <c r="AB492" i="6" s="1"/>
  <c r="AA492" i="6" a="1"/>
  <c r="AA492" i="6" s="1"/>
  <c r="Z492" i="6"/>
  <c r="Z492" i="6" a="1"/>
  <c r="Y492" i="6" a="1"/>
  <c r="Y492" i="6" s="1"/>
  <c r="X492" i="6" a="1"/>
  <c r="X492" i="6" s="1"/>
  <c r="W492" i="6" a="1"/>
  <c r="W492" i="6" s="1"/>
  <c r="V492" i="6"/>
  <c r="V492" i="6" a="1"/>
  <c r="U492" i="6" a="1"/>
  <c r="U492" i="6" s="1"/>
  <c r="T492" i="6" a="1"/>
  <c r="T492" i="6" s="1"/>
  <c r="S492" i="6" a="1"/>
  <c r="S492" i="6" s="1"/>
  <c r="R492" i="6" a="1"/>
  <c r="R492" i="6" s="1"/>
  <c r="Q492" i="6" a="1"/>
  <c r="Q492" i="6" s="1"/>
  <c r="P492" i="6"/>
  <c r="P492" i="6" a="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c r="AD491" i="6" a="1"/>
  <c r="AC491" i="6" a="1"/>
  <c r="AC491" i="6" s="1"/>
  <c r="AB491" i="6" a="1"/>
  <c r="AB491" i="6" s="1"/>
  <c r="AA491" i="6" a="1"/>
  <c r="AA491" i="6" s="1"/>
  <c r="Z491" i="6"/>
  <c r="Z491" i="6" a="1"/>
  <c r="Y491" i="6" a="1"/>
  <c r="Y491" i="6" s="1"/>
  <c r="X491" i="6" a="1"/>
  <c r="X491" i="6" s="1"/>
  <c r="W491" i="6" a="1"/>
  <c r="W491" i="6" s="1"/>
  <c r="V491" i="6" a="1"/>
  <c r="V491" i="6" s="1"/>
  <c r="U491" i="6" a="1"/>
  <c r="U491" i="6" s="1"/>
  <c r="T491" i="6"/>
  <c r="T491" i="6" a="1"/>
  <c r="S491" i="6" a="1"/>
  <c r="S491" i="6" s="1"/>
  <c r="R491" i="6" a="1"/>
  <c r="R491" i="6" s="1"/>
  <c r="Q491" i="6" a="1"/>
  <c r="Q491" i="6" s="1"/>
  <c r="P491" i="6" a="1"/>
  <c r="P491" i="6" s="1"/>
  <c r="O491" i="6" a="1"/>
  <c r="O491" i="6" s="1"/>
  <c r="N491" i="6"/>
  <c r="N491" i="6" a="1"/>
  <c r="M491" i="6" a="1"/>
  <c r="M491" i="6" s="1"/>
  <c r="L491" i="6" a="1"/>
  <c r="L491" i="6" s="1"/>
  <c r="K491" i="6" a="1"/>
  <c r="K491" i="6" s="1"/>
  <c r="AI490" i="6" a="1"/>
  <c r="AI490" i="6" s="1"/>
  <c r="AH490" i="6" a="1"/>
  <c r="AH490" i="6" s="1"/>
  <c r="AG490" i="6" a="1"/>
  <c r="AG490" i="6" s="1"/>
  <c r="AF490" i="6"/>
  <c r="AF490" i="6" a="1"/>
  <c r="AE490" i="6" a="1"/>
  <c r="AE490" i="6" s="1"/>
  <c r="AD490" i="6" a="1"/>
  <c r="AD490" i="6" s="1"/>
  <c r="AC490" i="6" a="1"/>
  <c r="AC490" i="6" s="1"/>
  <c r="AB490" i="6" a="1"/>
  <c r="AB490" i="6" s="1"/>
  <c r="AA490" i="6" a="1"/>
  <c r="AA490" i="6" s="1"/>
  <c r="Z490" i="6"/>
  <c r="Z490" i="6" a="1"/>
  <c r="Y490" i="6" a="1"/>
  <c r="Y490" i="6" s="1"/>
  <c r="X490" i="6" a="1"/>
  <c r="X490" i="6" s="1"/>
  <c r="W490" i="6" a="1"/>
  <c r="W490" i="6" s="1"/>
  <c r="V490" i="6"/>
  <c r="V490" i="6" a="1"/>
  <c r="U490" i="6" a="1"/>
  <c r="U490" i="6" s="1"/>
  <c r="T490" i="6" a="1"/>
  <c r="T490" i="6" s="1"/>
  <c r="S490" i="6" a="1"/>
  <c r="S490" i="6" s="1"/>
  <c r="R490" i="6" a="1"/>
  <c r="R490" i="6" s="1"/>
  <c r="Q490" i="6" a="1"/>
  <c r="Q490" i="6" s="1"/>
  <c r="P490" i="6"/>
  <c r="P490" i="6" a="1"/>
  <c r="O490" i="6" a="1"/>
  <c r="O490" i="6" s="1"/>
  <c r="N490" i="6" a="1"/>
  <c r="N490" i="6" s="1"/>
  <c r="M490" i="6" a="1"/>
  <c r="M490" i="6" s="1"/>
  <c r="L490" i="6" a="1"/>
  <c r="L490" i="6" s="1"/>
  <c r="K490" i="6" a="1"/>
  <c r="K490" i="6" s="1"/>
  <c r="AI489" i="6" a="1"/>
  <c r="AI489" i="6" s="1"/>
  <c r="AH489" i="6"/>
  <c r="AH489" i="6" a="1"/>
  <c r="AG489" i="6" a="1"/>
  <c r="AG489" i="6" s="1"/>
  <c r="AF489" i="6" a="1"/>
  <c r="AF489" i="6" s="1"/>
  <c r="AE489" i="6" a="1"/>
  <c r="AE489" i="6" s="1"/>
  <c r="AD489" i="6" a="1"/>
  <c r="AD489" i="6" s="1"/>
  <c r="AC489" i="6" a="1"/>
  <c r="AC489" i="6" s="1"/>
  <c r="AB489" i="6"/>
  <c r="AB489" i="6" a="1"/>
  <c r="AA489" i="6" a="1"/>
  <c r="AA489" i="6" s="1"/>
  <c r="Z489" i="6"/>
  <c r="Z489" i="6" a="1"/>
  <c r="Y489" i="6" a="1"/>
  <c r="Y489" i="6" s="1"/>
  <c r="X489" i="6" a="1"/>
  <c r="X489" i="6" s="1"/>
  <c r="W489" i="6" a="1"/>
  <c r="W489" i="6" s="1"/>
  <c r="V489" i="6"/>
  <c r="V489" i="6" a="1"/>
  <c r="U489" i="6" a="1"/>
  <c r="U489" i="6" s="1"/>
  <c r="T489" i="6"/>
  <c r="T489" i="6" a="1"/>
  <c r="S489" i="6" a="1"/>
  <c r="S489" i="6" s="1"/>
  <c r="R489" i="6" a="1"/>
  <c r="R489" i="6" s="1"/>
  <c r="Q489" i="6" a="1"/>
  <c r="Q489" i="6" s="1"/>
  <c r="P489" i="6" a="1"/>
  <c r="P489" i="6" s="1"/>
  <c r="O489" i="6" a="1"/>
  <c r="O489" i="6" s="1"/>
  <c r="N489" i="6"/>
  <c r="N489" i="6" a="1"/>
  <c r="M489" i="6" a="1"/>
  <c r="M489" i="6" s="1"/>
  <c r="L489" i="6" a="1"/>
  <c r="L489" i="6" s="1"/>
  <c r="K489" i="6" a="1"/>
  <c r="K489" i="6" s="1"/>
  <c r="AI488" i="6" a="1"/>
  <c r="AI488" i="6" s="1"/>
  <c r="AH488" i="6" a="1"/>
  <c r="AH488" i="6" s="1"/>
  <c r="AG488" i="6" a="1"/>
  <c r="AG488" i="6" s="1"/>
  <c r="AF488" i="6" a="1"/>
  <c r="AF488" i="6" s="1"/>
  <c r="AE488" i="6" a="1"/>
  <c r="AE488" i="6" s="1"/>
  <c r="AD488" i="6"/>
  <c r="AD488" i="6" a="1"/>
  <c r="AC488" i="6" a="1"/>
  <c r="AC488" i="6" s="1"/>
  <c r="AB488" i="6" a="1"/>
  <c r="AB488" i="6" s="1"/>
  <c r="AA488" i="6" a="1"/>
  <c r="AA488" i="6" s="1"/>
  <c r="Z488" i="6" a="1"/>
  <c r="Z488" i="6" s="1"/>
  <c r="Y488" i="6" a="1"/>
  <c r="Y488" i="6" s="1"/>
  <c r="X488" i="6"/>
  <c r="X488" i="6" a="1"/>
  <c r="W488" i="6" a="1"/>
  <c r="W488" i="6" s="1"/>
  <c r="V488" i="6"/>
  <c r="V488" i="6" a="1"/>
  <c r="U488" i="6" a="1"/>
  <c r="U488" i="6" s="1"/>
  <c r="T488" i="6" a="1"/>
  <c r="T488" i="6" s="1"/>
  <c r="S488" i="6" a="1"/>
  <c r="S488" i="6" s="1"/>
  <c r="R488" i="6"/>
  <c r="R488" i="6" a="1"/>
  <c r="Q488" i="6" a="1"/>
  <c r="Q488" i="6" s="1"/>
  <c r="P488" i="6"/>
  <c r="P488" i="6" a="1"/>
  <c r="O488" i="6" a="1"/>
  <c r="O488" i="6" s="1"/>
  <c r="N488" i="6" a="1"/>
  <c r="N488" i="6" s="1"/>
  <c r="M488" i="6" a="1"/>
  <c r="M488" i="6" s="1"/>
  <c r="L488" i="6" a="1"/>
  <c r="L488" i="6" s="1"/>
  <c r="K488" i="6" a="1"/>
  <c r="K488" i="6" s="1"/>
  <c r="AI487" i="6" a="1"/>
  <c r="AI487" i="6" s="1"/>
  <c r="AH487" i="6"/>
  <c r="AH487" i="6" a="1"/>
  <c r="AG487" i="6" a="1"/>
  <c r="AG487" i="6" s="1"/>
  <c r="AF487" i="6" a="1"/>
  <c r="AF487" i="6" s="1"/>
  <c r="AE487" i="6" a="1"/>
  <c r="AE487" i="6" s="1"/>
  <c r="AD487" i="6" a="1"/>
  <c r="AD487" i="6" s="1"/>
  <c r="AC487" i="6" a="1"/>
  <c r="AC487" i="6" s="1"/>
  <c r="AB487" i="6"/>
  <c r="AB487" i="6" a="1"/>
  <c r="AA487" i="6" a="1"/>
  <c r="AA487" i="6" s="1"/>
  <c r="Z487" i="6"/>
  <c r="Z487" i="6" a="1"/>
  <c r="Y487" i="6" a="1"/>
  <c r="Y487" i="6" s="1"/>
  <c r="X487" i="6" a="1"/>
  <c r="X487" i="6" s="1"/>
  <c r="W487" i="6" a="1"/>
  <c r="W487" i="6" s="1"/>
  <c r="V487" i="6"/>
  <c r="V487" i="6" a="1"/>
  <c r="U487" i="6" a="1"/>
  <c r="U487" i="6" s="1"/>
  <c r="T487" i="6"/>
  <c r="T487" i="6" a="1"/>
  <c r="S487" i="6" a="1"/>
  <c r="S487" i="6" s="1"/>
  <c r="R487" i="6" a="1"/>
  <c r="R487" i="6" s="1"/>
  <c r="Q487" i="6" a="1"/>
  <c r="Q487" i="6" s="1"/>
  <c r="P487" i="6" a="1"/>
  <c r="P487" i="6" s="1"/>
  <c r="O487" i="6" a="1"/>
  <c r="O487" i="6" s="1"/>
  <c r="N487" i="6"/>
  <c r="N487" i="6" a="1"/>
  <c r="M487" i="6" a="1"/>
  <c r="M487" i="6" s="1"/>
  <c r="L487" i="6" a="1"/>
  <c r="L487" i="6" s="1"/>
  <c r="K487" i="6" a="1"/>
  <c r="K487" i="6" s="1"/>
  <c r="AI486" i="6" a="1"/>
  <c r="AI486" i="6" s="1"/>
  <c r="AH486" i="6" a="1"/>
  <c r="AH486" i="6" s="1"/>
  <c r="AG486" i="6" a="1"/>
  <c r="AG486" i="6" s="1"/>
  <c r="AF486" i="6" a="1"/>
  <c r="AF486" i="6" s="1"/>
  <c r="AE486" i="6" a="1"/>
  <c r="AE486" i="6" s="1"/>
  <c r="AD486" i="6"/>
  <c r="AD486" i="6" a="1"/>
  <c r="AC486" i="6" a="1"/>
  <c r="AC486" i="6" s="1"/>
  <c r="AB486" i="6" a="1"/>
  <c r="AB486" i="6" s="1"/>
  <c r="AA486" i="6" a="1"/>
  <c r="AA486" i="6" s="1"/>
  <c r="Z486" i="6" a="1"/>
  <c r="Z486" i="6" s="1"/>
  <c r="Y486" i="6" a="1"/>
  <c r="Y486" i="6" s="1"/>
  <c r="X486" i="6"/>
  <c r="X486" i="6" a="1"/>
  <c r="W486" i="6" a="1"/>
  <c r="W486" i="6" s="1"/>
  <c r="V486" i="6"/>
  <c r="V486" i="6" a="1"/>
  <c r="U486" i="6" a="1"/>
  <c r="U486" i="6" s="1"/>
  <c r="T486" i="6" a="1"/>
  <c r="T486" i="6" s="1"/>
  <c r="S486" i="6" a="1"/>
  <c r="S486" i="6" s="1"/>
  <c r="R486" i="6"/>
  <c r="R486" i="6" a="1"/>
  <c r="Q486" i="6" a="1"/>
  <c r="Q486" i="6" s="1"/>
  <c r="P486" i="6"/>
  <c r="P486" i="6" a="1"/>
  <c r="O486" i="6" a="1"/>
  <c r="O486" i="6" s="1"/>
  <c r="N486" i="6"/>
  <c r="N486" i="6" a="1"/>
  <c r="M486" i="6" a="1"/>
  <c r="M486" i="6" s="1"/>
  <c r="L486" i="6" a="1"/>
  <c r="L486" i="6" s="1"/>
  <c r="K486" i="6" a="1"/>
  <c r="K486" i="6" s="1"/>
  <c r="AI485" i="6" a="1"/>
  <c r="AI485" i="6" s="1"/>
  <c r="AH485" i="6"/>
  <c r="AH485" i="6" a="1"/>
  <c r="AG485" i="6" a="1"/>
  <c r="AG485" i="6" s="1"/>
  <c r="AF485" i="6" a="1"/>
  <c r="AF485" i="6" s="1"/>
  <c r="AE485" i="6" a="1"/>
  <c r="AE485" i="6" s="1"/>
  <c r="AD485" i="6" a="1"/>
  <c r="AD485" i="6" s="1"/>
  <c r="AC485" i="6" a="1"/>
  <c r="AC485" i="6" s="1"/>
  <c r="AB485" i="6"/>
  <c r="AB485" i="6" a="1"/>
  <c r="AA485" i="6" a="1"/>
  <c r="AA485" i="6" s="1"/>
  <c r="Z485" i="6"/>
  <c r="Z485" i="6" a="1"/>
  <c r="Y485" i="6" a="1"/>
  <c r="Y485" i="6" s="1"/>
  <c r="X485" i="6" a="1"/>
  <c r="X485" i="6" s="1"/>
  <c r="W485" i="6" a="1"/>
  <c r="W485" i="6" s="1"/>
  <c r="V485" i="6"/>
  <c r="V485" i="6" a="1"/>
  <c r="U485" i="6" a="1"/>
  <c r="U485" i="6" s="1"/>
  <c r="T485" i="6"/>
  <c r="T485" i="6" a="1"/>
  <c r="S485" i="6" a="1"/>
  <c r="S485" i="6" s="1"/>
  <c r="R485" i="6"/>
  <c r="R485" i="6" a="1"/>
  <c r="Q485" i="6" a="1"/>
  <c r="Q485" i="6" s="1"/>
  <c r="P485" i="6" a="1"/>
  <c r="P485" i="6" s="1"/>
  <c r="O485" i="6" a="1"/>
  <c r="O485" i="6" s="1"/>
  <c r="N485" i="6"/>
  <c r="N485" i="6" a="1"/>
  <c r="M485" i="6" a="1"/>
  <c r="M485" i="6" s="1"/>
  <c r="L485" i="6"/>
  <c r="L485" i="6" a="1"/>
  <c r="K485" i="6" a="1"/>
  <c r="K485" i="6" s="1"/>
  <c r="AI484" i="6" a="1"/>
  <c r="AI484" i="6" s="1"/>
  <c r="AH484" i="6"/>
  <c r="AH484" i="6" a="1"/>
  <c r="AG484" i="6" a="1"/>
  <c r="AG484" i="6" s="1"/>
  <c r="AF484" i="6" a="1"/>
  <c r="AF484" i="6" s="1"/>
  <c r="AE484" i="6" a="1"/>
  <c r="AE484" i="6" s="1"/>
  <c r="AD484" i="6"/>
  <c r="AD484" i="6" a="1"/>
  <c r="AC484" i="6" a="1"/>
  <c r="AC484" i="6" s="1"/>
  <c r="AB484" i="6" a="1"/>
  <c r="AB484" i="6" s="1"/>
  <c r="AA484" i="6" a="1"/>
  <c r="AA484" i="6" s="1"/>
  <c r="Z484" i="6" a="1"/>
  <c r="Z484" i="6" s="1"/>
  <c r="Y484" i="6" a="1"/>
  <c r="Y484" i="6" s="1"/>
  <c r="X484" i="6"/>
  <c r="X484" i="6" a="1"/>
  <c r="W484" i="6" a="1"/>
  <c r="W484" i="6" s="1"/>
  <c r="V484" i="6"/>
  <c r="V484" i="6" a="1"/>
  <c r="U484" i="6" a="1"/>
  <c r="U484" i="6" s="1"/>
  <c r="T484" i="6" a="1"/>
  <c r="T484" i="6" s="1"/>
  <c r="S484" i="6" a="1"/>
  <c r="S484" i="6" s="1"/>
  <c r="R484" i="6"/>
  <c r="R484" i="6" a="1"/>
  <c r="Q484" i="6" a="1"/>
  <c r="Q484" i="6" s="1"/>
  <c r="P484" i="6"/>
  <c r="P484" i="6" a="1"/>
  <c r="O484" i="6" a="1"/>
  <c r="O484" i="6" s="1"/>
  <c r="N484" i="6"/>
  <c r="N484" i="6" a="1"/>
  <c r="M484" i="6" a="1"/>
  <c r="M484" i="6" s="1"/>
  <c r="L484" i="6" a="1"/>
  <c r="L484" i="6" s="1"/>
  <c r="K484" i="6" a="1"/>
  <c r="K484" i="6" s="1"/>
  <c r="AI483" i="6" a="1"/>
  <c r="AI483" i="6" s="1"/>
  <c r="AH483" i="6"/>
  <c r="AH483" i="6" a="1"/>
  <c r="AG483" i="6" a="1"/>
  <c r="AG483" i="6" s="1"/>
  <c r="AF483" i="6" a="1"/>
  <c r="AF483" i="6" s="1"/>
  <c r="AE483" i="6" a="1"/>
  <c r="AE483" i="6" s="1"/>
  <c r="AD483" i="6" a="1"/>
  <c r="AD483" i="6" s="1"/>
  <c r="AC483" i="6" a="1"/>
  <c r="AC483" i="6" s="1"/>
  <c r="AB483" i="6"/>
  <c r="AB483" i="6" a="1"/>
  <c r="AA483" i="6" a="1"/>
  <c r="AA483" i="6" s="1"/>
  <c r="Z483" i="6"/>
  <c r="Z483" i="6" a="1"/>
  <c r="Y483" i="6" a="1"/>
  <c r="Y483" i="6" s="1"/>
  <c r="X483" i="6" a="1"/>
  <c r="X483" i="6" s="1"/>
  <c r="W483" i="6" a="1"/>
  <c r="W483" i="6" s="1"/>
  <c r="V483" i="6" a="1"/>
  <c r="V483" i="6" s="1"/>
  <c r="U483" i="6" a="1"/>
  <c r="U483" i="6" s="1"/>
  <c r="T483" i="6"/>
  <c r="T483" i="6" a="1"/>
  <c r="S483" i="6" a="1"/>
  <c r="S483" i="6" s="1"/>
  <c r="R483" i="6"/>
  <c r="R483" i="6" a="1"/>
  <c r="Q483" i="6" a="1"/>
  <c r="Q483" i="6" s="1"/>
  <c r="P483" i="6" a="1"/>
  <c r="P483" i="6" s="1"/>
  <c r="O483" i="6" a="1"/>
  <c r="O483" i="6" s="1"/>
  <c r="N483" i="6"/>
  <c r="N483" i="6" a="1"/>
  <c r="M483" i="6" a="1"/>
  <c r="M483" i="6" s="1"/>
  <c r="L483" i="6"/>
  <c r="L483" i="6" a="1"/>
  <c r="K483" i="6" a="1"/>
  <c r="K483" i="6" s="1"/>
  <c r="AI482" i="6" a="1"/>
  <c r="AI482" i="6" s="1"/>
  <c r="AH482" i="6"/>
  <c r="AH482" i="6" a="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c r="V482" i="6" a="1"/>
  <c r="U482" i="6" a="1"/>
  <c r="U482" i="6" s="1"/>
  <c r="T482" i="6" a="1"/>
  <c r="T482" i="6" s="1"/>
  <c r="S482" i="6" a="1"/>
  <c r="S482" i="6" s="1"/>
  <c r="R482" i="6" a="1"/>
  <c r="R482" i="6" s="1"/>
  <c r="Q482" i="6" a="1"/>
  <c r="Q482" i="6" s="1"/>
  <c r="P482" i="6"/>
  <c r="P482" i="6" a="1"/>
  <c r="O482" i="6" a="1"/>
  <c r="O482" i="6" s="1"/>
  <c r="N482" i="6"/>
  <c r="N482" i="6" a="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c r="Z481" i="6" a="1"/>
  <c r="Y481" i="6" a="1"/>
  <c r="Y481" i="6" s="1"/>
  <c r="X481" i="6" a="1"/>
  <c r="X481" i="6" s="1"/>
  <c r="W481" i="6" a="1"/>
  <c r="W481" i="6" s="1"/>
  <c r="V481" i="6" a="1"/>
  <c r="V481" i="6" s="1"/>
  <c r="U481" i="6" a="1"/>
  <c r="U481" i="6" s="1"/>
  <c r="T481" i="6"/>
  <c r="T481" i="6" a="1"/>
  <c r="S481" i="6" a="1"/>
  <c r="S481" i="6" s="1"/>
  <c r="R481" i="6"/>
  <c r="R481" i="6" a="1"/>
  <c r="Q481" i="6" a="1"/>
  <c r="Q481" i="6" s="1"/>
  <c r="P481" i="6" a="1"/>
  <c r="P481" i="6" s="1"/>
  <c r="O481" i="6" a="1"/>
  <c r="O481" i="6" s="1"/>
  <c r="N481" i="6"/>
  <c r="N481" i="6" a="1"/>
  <c r="M481" i="6" a="1"/>
  <c r="M481" i="6" s="1"/>
  <c r="L481" i="6"/>
  <c r="L481" i="6" a="1"/>
  <c r="K481" i="6" a="1"/>
  <c r="K481" i="6" s="1"/>
  <c r="AI480" i="6" a="1"/>
  <c r="AI480" i="6" s="1"/>
  <c r="AH480" i="6"/>
  <c r="AH480" i="6" a="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c r="V480" i="6" a="1"/>
  <c r="U480" i="6" a="1"/>
  <c r="U480" i="6" s="1"/>
  <c r="T480" i="6" a="1"/>
  <c r="T480" i="6" s="1"/>
  <c r="S480" i="6" a="1"/>
  <c r="S480" i="6" s="1"/>
  <c r="R480" i="6" a="1"/>
  <c r="R480" i="6" s="1"/>
  <c r="Q480" i="6" a="1"/>
  <c r="Q480" i="6" s="1"/>
  <c r="P480" i="6"/>
  <c r="P480" i="6" a="1"/>
  <c r="O480" i="6" a="1"/>
  <c r="O480" i="6" s="1"/>
  <c r="N480" i="6"/>
  <c r="N480" i="6" a="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c r="Z479" i="6" a="1"/>
  <c r="Y479" i="6" a="1"/>
  <c r="Y479" i="6" s="1"/>
  <c r="X479" i="6" a="1"/>
  <c r="X479" i="6" s="1"/>
  <c r="W479" i="6" a="1"/>
  <c r="W479" i="6" s="1"/>
  <c r="V479" i="6" a="1"/>
  <c r="V479" i="6" s="1"/>
  <c r="U479" i="6" a="1"/>
  <c r="U479" i="6" s="1"/>
  <c r="T479" i="6"/>
  <c r="T479" i="6" a="1"/>
  <c r="S479" i="6" a="1"/>
  <c r="S479" i="6" s="1"/>
  <c r="R479" i="6"/>
  <c r="R479" i="6" a="1"/>
  <c r="Q479" i="6" a="1"/>
  <c r="Q479" i="6" s="1"/>
  <c r="P479" i="6" a="1"/>
  <c r="P479" i="6" s="1"/>
  <c r="O479" i="6" a="1"/>
  <c r="O479" i="6" s="1"/>
  <c r="N479" i="6"/>
  <c r="N479" i="6" a="1"/>
  <c r="M479" i="6" a="1"/>
  <c r="M479" i="6" s="1"/>
  <c r="L479" i="6"/>
  <c r="L479" i="6" a="1"/>
  <c r="K479" i="6" a="1"/>
  <c r="K479" i="6" s="1"/>
  <c r="AI478" i="6" a="1"/>
  <c r="AI478" i="6" s="1"/>
  <c r="AH478" i="6"/>
  <c r="AH478" i="6" a="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c r="V478" i="6" a="1"/>
  <c r="U478" i="6" a="1"/>
  <c r="U478" i="6" s="1"/>
  <c r="T478" i="6" a="1"/>
  <c r="T478" i="6" s="1"/>
  <c r="S478" i="6" a="1"/>
  <c r="S478" i="6" s="1"/>
  <c r="R478" i="6" a="1"/>
  <c r="R478" i="6" s="1"/>
  <c r="Q478" i="6" a="1"/>
  <c r="Q478" i="6" s="1"/>
  <c r="P478" i="6"/>
  <c r="P478" i="6" a="1"/>
  <c r="O478" i="6" a="1"/>
  <c r="O478" i="6" s="1"/>
  <c r="N478" i="6"/>
  <c r="N478" i="6" a="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c r="Z477" i="6" a="1"/>
  <c r="Y477" i="6" a="1"/>
  <c r="Y477" i="6" s="1"/>
  <c r="X477" i="6" a="1"/>
  <c r="X477" i="6" s="1"/>
  <c r="W477" i="6" a="1"/>
  <c r="W477" i="6" s="1"/>
  <c r="V477" i="6" a="1"/>
  <c r="V477" i="6" s="1"/>
  <c r="U477" i="6" a="1"/>
  <c r="U477" i="6" s="1"/>
  <c r="T477" i="6"/>
  <c r="T477" i="6" a="1"/>
  <c r="S477" i="6" a="1"/>
  <c r="S477" i="6" s="1"/>
  <c r="R477" i="6"/>
  <c r="R477" i="6" a="1"/>
  <c r="Q477" i="6" a="1"/>
  <c r="Q477" i="6" s="1"/>
  <c r="P477" i="6" a="1"/>
  <c r="P477" i="6" s="1"/>
  <c r="O477" i="6" a="1"/>
  <c r="O477" i="6" s="1"/>
  <c r="N477" i="6"/>
  <c r="N477" i="6" a="1"/>
  <c r="M477" i="6" a="1"/>
  <c r="M477" i="6" s="1"/>
  <c r="L477" i="6"/>
  <c r="L477" i="6" a="1"/>
  <c r="K477" i="6" a="1"/>
  <c r="K477" i="6" s="1"/>
  <c r="AI476" i="6" a="1"/>
  <c r="AI476" i="6" s="1"/>
  <c r="AH476" i="6"/>
  <c r="AH476" i="6" a="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c r="V476" i="6" a="1"/>
  <c r="U476" i="6" a="1"/>
  <c r="U476" i="6" s="1"/>
  <c r="T476" i="6" a="1"/>
  <c r="T476" i="6" s="1"/>
  <c r="S476" i="6" a="1"/>
  <c r="S476" i="6" s="1"/>
  <c r="R476" i="6" a="1"/>
  <c r="R476" i="6" s="1"/>
  <c r="Q476" i="6" a="1"/>
  <c r="Q476" i="6" s="1"/>
  <c r="P476" i="6"/>
  <c r="P476" i="6" a="1"/>
  <c r="O476" i="6" a="1"/>
  <c r="O476" i="6" s="1"/>
  <c r="N476" i="6"/>
  <c r="N476" i="6" a="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c r="Z475" i="6" a="1"/>
  <c r="Y475" i="6" a="1"/>
  <c r="Y475" i="6" s="1"/>
  <c r="X475" i="6" a="1"/>
  <c r="X475" i="6" s="1"/>
  <c r="W475" i="6" a="1"/>
  <c r="W475" i="6" s="1"/>
  <c r="V475" i="6" a="1"/>
  <c r="V475" i="6" s="1"/>
  <c r="U475" i="6" a="1"/>
  <c r="U475" i="6" s="1"/>
  <c r="T475" i="6"/>
  <c r="T475" i="6" a="1"/>
  <c r="S475" i="6" a="1"/>
  <c r="S475" i="6" s="1"/>
  <c r="R475" i="6"/>
  <c r="R475" i="6" a="1"/>
  <c r="Q475" i="6" a="1"/>
  <c r="Q475" i="6" s="1"/>
  <c r="P475" i="6" a="1"/>
  <c r="P475" i="6" s="1"/>
  <c r="O475" i="6" a="1"/>
  <c r="O475" i="6" s="1"/>
  <c r="N475" i="6" a="1"/>
  <c r="N475" i="6" s="1"/>
  <c r="M475" i="6" a="1"/>
  <c r="M475" i="6" s="1"/>
  <c r="L475" i="6"/>
  <c r="L475" i="6" a="1"/>
  <c r="K475" i="6" a="1"/>
  <c r="K475" i="6" s="1"/>
  <c r="AI474" i="6" a="1"/>
  <c r="AI474" i="6" s="1"/>
  <c r="AH474" i="6"/>
  <c r="AH474" i="6" a="1"/>
  <c r="AG474" i="6" a="1"/>
  <c r="AG474" i="6" s="1"/>
  <c r="AF474" i="6"/>
  <c r="AF474" i="6" a="1"/>
  <c r="AE474" i="6" a="1"/>
  <c r="AE474" i="6" s="1"/>
  <c r="AD474" i="6" a="1"/>
  <c r="AD474" i="6" s="1"/>
  <c r="AC474" i="6" a="1"/>
  <c r="AC474" i="6" s="1"/>
  <c r="AB474" i="6" a="1"/>
  <c r="AB474" i="6" s="1"/>
  <c r="AA474" i="6" a="1"/>
  <c r="AA474" i="6" s="1"/>
  <c r="Z474" i="6" a="1"/>
  <c r="Z474" i="6" s="1"/>
  <c r="Y474" i="6" a="1"/>
  <c r="Y474" i="6" s="1"/>
  <c r="X474" i="6" a="1"/>
  <c r="X474" i="6" s="1"/>
  <c r="W474" i="6" a="1"/>
  <c r="W474" i="6" s="1"/>
  <c r="V474" i="6"/>
  <c r="V474" i="6" a="1"/>
  <c r="U474" i="6" a="1"/>
  <c r="U474" i="6" s="1"/>
  <c r="T474" i="6" a="1"/>
  <c r="T474" i="6" s="1"/>
  <c r="S474" i="6" a="1"/>
  <c r="S474" i="6" s="1"/>
  <c r="R474" i="6" a="1"/>
  <c r="R474" i="6" s="1"/>
  <c r="Q474" i="6" a="1"/>
  <c r="Q474" i="6" s="1"/>
  <c r="P474" i="6"/>
  <c r="P474" i="6" a="1"/>
  <c r="O474" i="6" a="1"/>
  <c r="O474" i="6" s="1"/>
  <c r="N474" i="6"/>
  <c r="N474" i="6" a="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c r="Z473" i="6" a="1"/>
  <c r="Y473" i="6" a="1"/>
  <c r="Y473" i="6" s="1"/>
  <c r="X473" i="6" a="1"/>
  <c r="X473" i="6" s="1"/>
  <c r="W473" i="6" a="1"/>
  <c r="W473" i="6" s="1"/>
  <c r="V473" i="6" a="1"/>
  <c r="V473" i="6" s="1"/>
  <c r="U473" i="6" a="1"/>
  <c r="U473" i="6" s="1"/>
  <c r="T473" i="6"/>
  <c r="T473" i="6" a="1"/>
  <c r="S473" i="6" a="1"/>
  <c r="S473" i="6" s="1"/>
  <c r="R473" i="6"/>
  <c r="R473" i="6" a="1"/>
  <c r="Q473" i="6" a="1"/>
  <c r="Q473" i="6" s="1"/>
  <c r="P473" i="6" a="1"/>
  <c r="P473" i="6" s="1"/>
  <c r="O473" i="6" a="1"/>
  <c r="O473" i="6" s="1"/>
  <c r="N473" i="6"/>
  <c r="N473" i="6" a="1"/>
  <c r="M473" i="6" a="1"/>
  <c r="M473" i="6" s="1"/>
  <c r="L473" i="6"/>
  <c r="L473" i="6" a="1"/>
  <c r="K473" i="6" a="1"/>
  <c r="K473" i="6" s="1"/>
  <c r="AI472" i="6" a="1"/>
  <c r="AI472" i="6" s="1"/>
  <c r="AH472" i="6"/>
  <c r="AH472" i="6" a="1"/>
  <c r="AG472" i="6" a="1"/>
  <c r="AG472" i="6" s="1"/>
  <c r="AF472" i="6"/>
  <c r="AF472" i="6" a="1"/>
  <c r="AE472" i="6" a="1"/>
  <c r="AE472" i="6" s="1"/>
  <c r="AD472" i="6" a="1"/>
  <c r="AD472" i="6" s="1"/>
  <c r="AC472" i="6" a="1"/>
  <c r="AC472" i="6" s="1"/>
  <c r="AB472" i="6" a="1"/>
  <c r="AB472" i="6" s="1"/>
  <c r="AA472" i="6" a="1"/>
  <c r="AA472" i="6" s="1"/>
  <c r="Z472" i="6"/>
  <c r="Z472" i="6" a="1"/>
  <c r="Y472" i="6" a="1"/>
  <c r="Y472" i="6" s="1"/>
  <c r="X472" i="6" a="1"/>
  <c r="X472" i="6" s="1"/>
  <c r="W472" i="6" a="1"/>
  <c r="W472" i="6" s="1"/>
  <c r="V472" i="6"/>
  <c r="V472" i="6" a="1"/>
  <c r="U472" i="6" a="1"/>
  <c r="U472" i="6" s="1"/>
  <c r="T472" i="6" a="1"/>
  <c r="T472" i="6" s="1"/>
  <c r="S472" i="6" a="1"/>
  <c r="S472" i="6" s="1"/>
  <c r="R472" i="6" a="1"/>
  <c r="R472" i="6" s="1"/>
  <c r="Q472" i="6" a="1"/>
  <c r="Q472" i="6" s="1"/>
  <c r="P472" i="6"/>
  <c r="P472" i="6" a="1"/>
  <c r="O472" i="6" a="1"/>
  <c r="O472" i="6" s="1"/>
  <c r="N472" i="6"/>
  <c r="N472" i="6" a="1"/>
  <c r="M472" i="6" a="1"/>
  <c r="M472" i="6" s="1"/>
  <c r="L472" i="6" a="1"/>
  <c r="L472" i="6" s="1"/>
  <c r="K472" i="6" a="1"/>
  <c r="K472" i="6" s="1"/>
  <c r="AI471" i="6" a="1"/>
  <c r="AI471" i="6" s="1"/>
  <c r="AH471" i="6" a="1"/>
  <c r="AH471" i="6" s="1"/>
  <c r="AG471" i="6" a="1"/>
  <c r="AG471" i="6" s="1"/>
  <c r="AF471" i="6" a="1"/>
  <c r="AF471" i="6" s="1"/>
  <c r="AE471" i="6" a="1"/>
  <c r="AE471" i="6" s="1"/>
  <c r="AD471" i="6"/>
  <c r="AD471" i="6" a="1"/>
  <c r="AC471" i="6" a="1"/>
  <c r="AC471" i="6" s="1"/>
  <c r="AB471" i="6" a="1"/>
  <c r="AB471" i="6" s="1"/>
  <c r="AA471" i="6" a="1"/>
  <c r="AA471" i="6" s="1"/>
  <c r="Z471" i="6"/>
  <c r="Z471" i="6" a="1"/>
  <c r="Y471" i="6" a="1"/>
  <c r="Y471" i="6" s="1"/>
  <c r="X471" i="6" a="1"/>
  <c r="X471" i="6" s="1"/>
  <c r="W471" i="6" a="1"/>
  <c r="W471" i="6" s="1"/>
  <c r="V471" i="6" a="1"/>
  <c r="V471" i="6" s="1"/>
  <c r="U471" i="6" a="1"/>
  <c r="U471" i="6" s="1"/>
  <c r="T471" i="6"/>
  <c r="T471" i="6" a="1"/>
  <c r="S471" i="6" a="1"/>
  <c r="S471" i="6" s="1"/>
  <c r="R471" i="6"/>
  <c r="R471" i="6" a="1"/>
  <c r="Q471" i="6" a="1"/>
  <c r="Q471" i="6" s="1"/>
  <c r="P471" i="6" a="1"/>
  <c r="P471" i="6" s="1"/>
  <c r="O471" i="6" a="1"/>
  <c r="O471" i="6" s="1"/>
  <c r="N471" i="6"/>
  <c r="N471" i="6" a="1"/>
  <c r="M471" i="6" a="1"/>
  <c r="M471" i="6" s="1"/>
  <c r="L471" i="6"/>
  <c r="L471" i="6" a="1"/>
  <c r="K471" i="6" a="1"/>
  <c r="K471" i="6" s="1"/>
  <c r="AI470" i="6" a="1"/>
  <c r="AI470" i="6" s="1"/>
  <c r="AH470" i="6"/>
  <c r="AH470" i="6" a="1"/>
  <c r="AG470" i="6" a="1"/>
  <c r="AG470" i="6" s="1"/>
  <c r="AF470" i="6"/>
  <c r="AF470" i="6" a="1"/>
  <c r="AE470" i="6" a="1"/>
  <c r="AE470" i="6" s="1"/>
  <c r="AD470" i="6" a="1"/>
  <c r="AD470" i="6" s="1"/>
  <c r="AC470" i="6" a="1"/>
  <c r="AC470" i="6" s="1"/>
  <c r="AB470" i="6" a="1"/>
  <c r="AB470" i="6" s="1"/>
  <c r="AA470" i="6" a="1"/>
  <c r="AA470" i="6" s="1"/>
  <c r="Z470" i="6"/>
  <c r="Z470" i="6" a="1"/>
  <c r="Y470" i="6" a="1"/>
  <c r="Y470" i="6" s="1"/>
  <c r="X470" i="6" a="1"/>
  <c r="X470" i="6" s="1"/>
  <c r="W470" i="6" a="1"/>
  <c r="W470" i="6" s="1"/>
  <c r="V470" i="6"/>
  <c r="V470" i="6" a="1"/>
  <c r="U470" i="6" a="1"/>
  <c r="U470" i="6" s="1"/>
  <c r="T470" i="6" a="1"/>
  <c r="T470" i="6" s="1"/>
  <c r="S470" i="6" a="1"/>
  <c r="S470" i="6" s="1"/>
  <c r="R470" i="6" a="1"/>
  <c r="R470" i="6" s="1"/>
  <c r="Q470" i="6" a="1"/>
  <c r="Q470" i="6" s="1"/>
  <c r="P470" i="6"/>
  <c r="P470" i="6" a="1"/>
  <c r="O470" i="6" a="1"/>
  <c r="O470" i="6" s="1"/>
  <c r="N470" i="6"/>
  <c r="N470" i="6" a="1"/>
  <c r="M470" i="6" a="1"/>
  <c r="M470" i="6" s="1"/>
  <c r="L470" i="6" a="1"/>
  <c r="L470" i="6" s="1"/>
  <c r="K470" i="6" a="1"/>
  <c r="K470" i="6" s="1"/>
  <c r="AI469" i="6" a="1"/>
  <c r="AI469" i="6" s="1"/>
  <c r="AH469" i="6" a="1"/>
  <c r="AH469" i="6" s="1"/>
  <c r="AG469" i="6" a="1"/>
  <c r="AG469" i="6" s="1"/>
  <c r="AF469" i="6" a="1"/>
  <c r="AF469" i="6" s="1"/>
  <c r="AE469" i="6" a="1"/>
  <c r="AE469" i="6" s="1"/>
  <c r="AD469" i="6"/>
  <c r="AD469" i="6" a="1"/>
  <c r="AC469" i="6" a="1"/>
  <c r="AC469" i="6" s="1"/>
  <c r="AB469" i="6" a="1"/>
  <c r="AB469" i="6" s="1"/>
  <c r="AA469" i="6" a="1"/>
  <c r="AA469" i="6" s="1"/>
  <c r="Z469" i="6"/>
  <c r="Z469" i="6" a="1"/>
  <c r="Y469" i="6" a="1"/>
  <c r="Y469" i="6" s="1"/>
  <c r="X469" i="6" a="1"/>
  <c r="X469" i="6" s="1"/>
  <c r="W469" i="6" a="1"/>
  <c r="W469" i="6" s="1"/>
  <c r="V469" i="6" a="1"/>
  <c r="V469" i="6" s="1"/>
  <c r="U469" i="6" a="1"/>
  <c r="U469" i="6" s="1"/>
  <c r="T469" i="6"/>
  <c r="T469" i="6" a="1"/>
  <c r="S469" i="6" a="1"/>
  <c r="S469" i="6" s="1"/>
  <c r="R469" i="6"/>
  <c r="R469" i="6" a="1"/>
  <c r="Q469" i="6" a="1"/>
  <c r="Q469" i="6" s="1"/>
  <c r="P469" i="6" a="1"/>
  <c r="P469" i="6" s="1"/>
  <c r="O469" i="6" a="1"/>
  <c r="O469" i="6" s="1"/>
  <c r="N469" i="6" a="1"/>
  <c r="N469" i="6" s="1"/>
  <c r="M469" i="6" a="1"/>
  <c r="M469" i="6" s="1"/>
  <c r="L469" i="6"/>
  <c r="L469" i="6" a="1"/>
  <c r="K469" i="6" a="1"/>
  <c r="K469" i="6" s="1"/>
  <c r="AI468" i="6" a="1"/>
  <c r="AI468" i="6" s="1"/>
  <c r="AH468" i="6"/>
  <c r="AH468" i="6" a="1"/>
  <c r="AG468" i="6" a="1"/>
  <c r="AG468" i="6" s="1"/>
  <c r="AF468" i="6"/>
  <c r="AF468" i="6" a="1"/>
  <c r="AE468" i="6" a="1"/>
  <c r="AE468" i="6" s="1"/>
  <c r="AD468" i="6" a="1"/>
  <c r="AD468" i="6" s="1"/>
  <c r="AC468" i="6" a="1"/>
  <c r="AC468" i="6" s="1"/>
  <c r="AB468" i="6" a="1"/>
  <c r="AB468" i="6" s="1"/>
  <c r="AA468" i="6" a="1"/>
  <c r="AA468" i="6" s="1"/>
  <c r="Z468" i="6"/>
  <c r="Z468" i="6" a="1"/>
  <c r="Y468" i="6" a="1"/>
  <c r="Y468" i="6" s="1"/>
  <c r="X468" i="6" a="1"/>
  <c r="X468" i="6" s="1"/>
  <c r="W468" i="6" a="1"/>
  <c r="W468" i="6" s="1"/>
  <c r="V468" i="6"/>
  <c r="V468" i="6" a="1"/>
  <c r="U468" i="6" a="1"/>
  <c r="U468" i="6" s="1"/>
  <c r="T468" i="6" a="1"/>
  <c r="T468" i="6" s="1"/>
  <c r="S468" i="6" a="1"/>
  <c r="S468" i="6" s="1"/>
  <c r="R468" i="6" a="1"/>
  <c r="R468" i="6" s="1"/>
  <c r="Q468" i="6" a="1"/>
  <c r="Q468" i="6" s="1"/>
  <c r="P468" i="6"/>
  <c r="P468" i="6" a="1"/>
  <c r="O468" i="6" a="1"/>
  <c r="O468" i="6" s="1"/>
  <c r="N468" i="6"/>
  <c r="N468" i="6" a="1"/>
  <c r="M468" i="6" a="1"/>
  <c r="M468" i="6" s="1"/>
  <c r="L468" i="6" a="1"/>
  <c r="L468" i="6" s="1"/>
  <c r="K468" i="6" a="1"/>
  <c r="K468" i="6" s="1"/>
  <c r="AI467" i="6" a="1"/>
  <c r="AI467" i="6" s="1"/>
  <c r="AH467" i="6" a="1"/>
  <c r="AH467" i="6" s="1"/>
  <c r="AG467" i="6" a="1"/>
  <c r="AG467" i="6" s="1"/>
  <c r="AF467" i="6" a="1"/>
  <c r="AF467" i="6" s="1"/>
  <c r="AE467" i="6" a="1"/>
  <c r="AE467" i="6" s="1"/>
  <c r="AD467" i="6"/>
  <c r="AD467" i="6" a="1"/>
  <c r="AC467" i="6" a="1"/>
  <c r="AC467" i="6" s="1"/>
  <c r="AB467" i="6" a="1"/>
  <c r="AB467" i="6" s="1"/>
  <c r="AA467" i="6" a="1"/>
  <c r="AA467" i="6" s="1"/>
  <c r="Z467" i="6"/>
  <c r="Z467" i="6" a="1"/>
  <c r="Y467" i="6" a="1"/>
  <c r="Y467" i="6" s="1"/>
  <c r="X467" i="6" a="1"/>
  <c r="X467" i="6" s="1"/>
  <c r="W467" i="6" a="1"/>
  <c r="W467" i="6" s="1"/>
  <c r="V467" i="6" a="1"/>
  <c r="V467" i="6" s="1"/>
  <c r="U467" i="6" a="1"/>
  <c r="U467" i="6" s="1"/>
  <c r="T467" i="6"/>
  <c r="T467" i="6" a="1"/>
  <c r="S467" i="6" a="1"/>
  <c r="S467" i="6" s="1"/>
  <c r="R467" i="6"/>
  <c r="R467" i="6" a="1"/>
  <c r="Q467" i="6" a="1"/>
  <c r="Q467" i="6" s="1"/>
  <c r="P467" i="6" a="1"/>
  <c r="P467" i="6" s="1"/>
  <c r="O467" i="6" a="1"/>
  <c r="O467" i="6" s="1"/>
  <c r="N467" i="6"/>
  <c r="N467" i="6" a="1"/>
  <c r="M467" i="6" a="1"/>
  <c r="M467" i="6" s="1"/>
  <c r="L467" i="6"/>
  <c r="L467" i="6" a="1"/>
  <c r="K467" i="6" a="1"/>
  <c r="K467" i="6" s="1"/>
  <c r="AI466" i="6" a="1"/>
  <c r="AI466" i="6" s="1"/>
  <c r="AH466" i="6"/>
  <c r="AH466" i="6" a="1"/>
  <c r="AG466" i="6" a="1"/>
  <c r="AG466" i="6" s="1"/>
  <c r="AF466" i="6"/>
  <c r="AF466" i="6" a="1"/>
  <c r="AE466" i="6" a="1"/>
  <c r="AE466" i="6" s="1"/>
  <c r="AD466" i="6" a="1"/>
  <c r="AD466" i="6" s="1"/>
  <c r="AC466" i="6" a="1"/>
  <c r="AC466" i="6" s="1"/>
  <c r="AB466" i="6" a="1"/>
  <c r="AB466" i="6" s="1"/>
  <c r="AA466" i="6" a="1"/>
  <c r="AA466" i="6" s="1"/>
  <c r="Z466" i="6"/>
  <c r="Z466" i="6" a="1"/>
  <c r="Y466" i="6" a="1"/>
  <c r="Y466" i="6" s="1"/>
  <c r="X466" i="6" a="1"/>
  <c r="X466" i="6" s="1"/>
  <c r="W466" i="6" a="1"/>
  <c r="W466" i="6" s="1"/>
  <c r="V466" i="6"/>
  <c r="V466" i="6" a="1"/>
  <c r="U466" i="6" a="1"/>
  <c r="U466" i="6" s="1"/>
  <c r="T466" i="6" a="1"/>
  <c r="T466" i="6" s="1"/>
  <c r="S466" i="6" a="1"/>
  <c r="S466" i="6" s="1"/>
  <c r="R466" i="6" a="1"/>
  <c r="R466" i="6" s="1"/>
  <c r="Q466" i="6" a="1"/>
  <c r="Q466" i="6" s="1"/>
  <c r="P466" i="6"/>
  <c r="P466" i="6" a="1"/>
  <c r="O466" i="6" a="1"/>
  <c r="O466" i="6" s="1"/>
  <c r="N466" i="6"/>
  <c r="N466" i="6" a="1"/>
  <c r="M466" i="6" a="1"/>
  <c r="M466" i="6" s="1"/>
  <c r="L466" i="6" a="1"/>
  <c r="L466" i="6" s="1"/>
  <c r="K466" i="6" a="1"/>
  <c r="K466" i="6" s="1"/>
  <c r="AI465" i="6" a="1"/>
  <c r="AI465" i="6" s="1"/>
  <c r="AH465" i="6" a="1"/>
  <c r="AH465" i="6" s="1"/>
  <c r="AG465" i="6" a="1"/>
  <c r="AG465" i="6" s="1"/>
  <c r="AF465" i="6" a="1"/>
  <c r="AF465" i="6" s="1"/>
  <c r="AE465" i="6" a="1"/>
  <c r="AE465" i="6" s="1"/>
  <c r="AD465" i="6"/>
  <c r="AD465" i="6" a="1"/>
  <c r="AC465" i="6" a="1"/>
  <c r="AC465" i="6" s="1"/>
  <c r="AB465" i="6" a="1"/>
  <c r="AB465" i="6" s="1"/>
  <c r="AA465" i="6" a="1"/>
  <c r="AA465" i="6" s="1"/>
  <c r="Z465" i="6"/>
  <c r="Z465" i="6" a="1"/>
  <c r="Y465" i="6" a="1"/>
  <c r="Y465" i="6" s="1"/>
  <c r="X465" i="6" a="1"/>
  <c r="X465" i="6" s="1"/>
  <c r="W465" i="6" a="1"/>
  <c r="W465" i="6" s="1"/>
  <c r="V465" i="6" a="1"/>
  <c r="V465" i="6" s="1"/>
  <c r="U465" i="6" a="1"/>
  <c r="U465" i="6" s="1"/>
  <c r="T465" i="6"/>
  <c r="T465" i="6" a="1"/>
  <c r="S465" i="6" a="1"/>
  <c r="S465" i="6" s="1"/>
  <c r="R465" i="6"/>
  <c r="R465" i="6" a="1"/>
  <c r="Q465" i="6" a="1"/>
  <c r="Q465" i="6" s="1"/>
  <c r="P465" i="6" a="1"/>
  <c r="P465" i="6" s="1"/>
  <c r="O465" i="6" a="1"/>
  <c r="O465" i="6" s="1"/>
  <c r="N465" i="6"/>
  <c r="N465" i="6" a="1"/>
  <c r="M465" i="6" a="1"/>
  <c r="M465" i="6" s="1"/>
  <c r="L465" i="6"/>
  <c r="L465" i="6" a="1"/>
  <c r="K465" i="6" a="1"/>
  <c r="K465" i="6" s="1"/>
  <c r="AI464" i="6" a="1"/>
  <c r="AI464" i="6" s="1"/>
  <c r="AH464" i="6"/>
  <c r="AH464" i="6" a="1"/>
  <c r="AG464" i="6" a="1"/>
  <c r="AG464" i="6" s="1"/>
  <c r="AF464" i="6"/>
  <c r="AF464" i="6" a="1"/>
  <c r="AE464" i="6" a="1"/>
  <c r="AE464" i="6" s="1"/>
  <c r="AD464" i="6" a="1"/>
  <c r="AD464" i="6" s="1"/>
  <c r="AC464" i="6" a="1"/>
  <c r="AC464" i="6" s="1"/>
  <c r="AB464" i="6" a="1"/>
  <c r="AB464" i="6" s="1"/>
  <c r="AA464" i="6" a="1"/>
  <c r="AA464" i="6" s="1"/>
  <c r="Z464" i="6"/>
  <c r="Z464" i="6" a="1"/>
  <c r="Y464" i="6" a="1"/>
  <c r="Y464" i="6" s="1"/>
  <c r="X464" i="6" a="1"/>
  <c r="X464" i="6" s="1"/>
  <c r="W464" i="6" a="1"/>
  <c r="W464" i="6" s="1"/>
  <c r="V464" i="6"/>
  <c r="V464" i="6" a="1"/>
  <c r="U464" i="6" a="1"/>
  <c r="U464" i="6" s="1"/>
  <c r="T464" i="6" a="1"/>
  <c r="T464" i="6" s="1"/>
  <c r="S464" i="6" a="1"/>
  <c r="S464" i="6" s="1"/>
  <c r="R464" i="6" a="1"/>
  <c r="R464" i="6" s="1"/>
  <c r="Q464" i="6" a="1"/>
  <c r="Q464" i="6" s="1"/>
  <c r="P464" i="6"/>
  <c r="P464" i="6" a="1"/>
  <c r="O464" i="6" a="1"/>
  <c r="O464" i="6" s="1"/>
  <c r="N464" i="6"/>
  <c r="N464" i="6" a="1"/>
  <c r="M464" i="6" a="1"/>
  <c r="M464" i="6" s="1"/>
  <c r="L464" i="6" a="1"/>
  <c r="L464" i="6" s="1"/>
  <c r="K464" i="6" a="1"/>
  <c r="K464" i="6" s="1"/>
  <c r="AI463" i="6" a="1"/>
  <c r="AI463" i="6" s="1"/>
  <c r="AH463" i="6" a="1"/>
  <c r="AH463" i="6" s="1"/>
  <c r="AG463" i="6" a="1"/>
  <c r="AG463" i="6" s="1"/>
  <c r="AF463" i="6" a="1"/>
  <c r="AF463" i="6" s="1"/>
  <c r="AE463" i="6" a="1"/>
  <c r="AE463" i="6" s="1"/>
  <c r="AD463" i="6"/>
  <c r="AD463" i="6" a="1"/>
  <c r="AC463" i="6" a="1"/>
  <c r="AC463" i="6" s="1"/>
  <c r="AB463" i="6" a="1"/>
  <c r="AB463" i="6" s="1"/>
  <c r="AA463" i="6" a="1"/>
  <c r="AA463" i="6" s="1"/>
  <c r="Z463" i="6"/>
  <c r="Z463" i="6" a="1"/>
  <c r="Y463" i="6" a="1"/>
  <c r="Y463" i="6" s="1"/>
  <c r="X463" i="6" a="1"/>
  <c r="X463" i="6" s="1"/>
  <c r="W463" i="6" a="1"/>
  <c r="W463" i="6" s="1"/>
  <c r="V463" i="6" a="1"/>
  <c r="V463" i="6" s="1"/>
  <c r="U463" i="6" a="1"/>
  <c r="U463" i="6" s="1"/>
  <c r="T463" i="6"/>
  <c r="T463" i="6" a="1"/>
  <c r="S463" i="6" a="1"/>
  <c r="S463" i="6" s="1"/>
  <c r="R463" i="6"/>
  <c r="R463" i="6" a="1"/>
  <c r="Q463" i="6" a="1"/>
  <c r="Q463" i="6" s="1"/>
  <c r="P463" i="6" a="1"/>
  <c r="P463" i="6" s="1"/>
  <c r="O463" i="6" a="1"/>
  <c r="O463" i="6" s="1"/>
  <c r="N463" i="6"/>
  <c r="N463" i="6" a="1"/>
  <c r="M463" i="6" a="1"/>
  <c r="M463" i="6" s="1"/>
  <c r="L463" i="6"/>
  <c r="L463" i="6" a="1"/>
  <c r="K463" i="6" a="1"/>
  <c r="K463" i="6" s="1"/>
  <c r="AI462" i="6" a="1"/>
  <c r="AI462" i="6" s="1"/>
  <c r="AH462" i="6"/>
  <c r="AH462" i="6" a="1"/>
  <c r="AG462" i="6" a="1"/>
  <c r="AG462" i="6" s="1"/>
  <c r="AF462" i="6"/>
  <c r="AF462" i="6" a="1"/>
  <c r="AE462" i="6" a="1"/>
  <c r="AE462" i="6" s="1"/>
  <c r="AD462" i="6" a="1"/>
  <c r="AD462" i="6" s="1"/>
  <c r="AC462" i="6" a="1"/>
  <c r="AC462" i="6" s="1"/>
  <c r="AB462" i="6" a="1"/>
  <c r="AB462" i="6" s="1"/>
  <c r="AA462" i="6" a="1"/>
  <c r="AA462" i="6" s="1"/>
  <c r="Z462" i="6"/>
  <c r="Z462" i="6" a="1"/>
  <c r="Y462" i="6" a="1"/>
  <c r="Y462" i="6" s="1"/>
  <c r="X462" i="6" a="1"/>
  <c r="X462" i="6" s="1"/>
  <c r="W462" i="6" a="1"/>
  <c r="W462" i="6" s="1"/>
  <c r="V462" i="6"/>
  <c r="V462" i="6" a="1"/>
  <c r="U462" i="6" a="1"/>
  <c r="U462" i="6" s="1"/>
  <c r="T462" i="6" a="1"/>
  <c r="T462" i="6" s="1"/>
  <c r="S462" i="6" a="1"/>
  <c r="S462" i="6" s="1"/>
  <c r="R462" i="6" a="1"/>
  <c r="R462" i="6" s="1"/>
  <c r="Q462" i="6" a="1"/>
  <c r="Q462" i="6" s="1"/>
  <c r="P462" i="6"/>
  <c r="P462" i="6" a="1"/>
  <c r="O462" i="6" a="1"/>
  <c r="O462" i="6" s="1"/>
  <c r="N462" i="6"/>
  <c r="N462" i="6" a="1"/>
  <c r="M462" i="6" a="1"/>
  <c r="M462" i="6" s="1"/>
  <c r="L462" i="6" a="1"/>
  <c r="L462" i="6" s="1"/>
  <c r="K462" i="6" a="1"/>
  <c r="K462" i="6" s="1"/>
  <c r="AI461" i="6" a="1"/>
  <c r="AI461" i="6" s="1"/>
  <c r="AH461" i="6" a="1"/>
  <c r="AH461" i="6" s="1"/>
  <c r="AG461" i="6" a="1"/>
  <c r="AG461" i="6" s="1"/>
  <c r="AF461" i="6" a="1"/>
  <c r="AF461" i="6" s="1"/>
  <c r="AE461" i="6" a="1"/>
  <c r="AE461" i="6" s="1"/>
  <c r="AD461" i="6"/>
  <c r="AD461" i="6" a="1"/>
  <c r="AC461" i="6" a="1"/>
  <c r="AC461" i="6" s="1"/>
  <c r="AB461" i="6" a="1"/>
  <c r="AB461" i="6" s="1"/>
  <c r="AA461" i="6" a="1"/>
  <c r="AA461" i="6" s="1"/>
  <c r="Z461" i="6"/>
  <c r="Z461" i="6" a="1"/>
  <c r="Y461" i="6" a="1"/>
  <c r="Y461" i="6" s="1"/>
  <c r="X461" i="6" a="1"/>
  <c r="X461" i="6" s="1"/>
  <c r="W461" i="6" a="1"/>
  <c r="W461" i="6" s="1"/>
  <c r="V461" i="6" a="1"/>
  <c r="V461" i="6" s="1"/>
  <c r="U461" i="6" a="1"/>
  <c r="U461" i="6" s="1"/>
  <c r="T461" i="6"/>
  <c r="T461" i="6" a="1"/>
  <c r="S461" i="6" a="1"/>
  <c r="S461" i="6" s="1"/>
  <c r="R461" i="6"/>
  <c r="R461" i="6" a="1"/>
  <c r="Q461" i="6" a="1"/>
  <c r="Q461" i="6" s="1"/>
  <c r="P461" i="6" a="1"/>
  <c r="P461" i="6" s="1"/>
  <c r="O461" i="6" a="1"/>
  <c r="O461" i="6" s="1"/>
  <c r="N461" i="6"/>
  <c r="N461" i="6" a="1"/>
  <c r="M461" i="6" a="1"/>
  <c r="M461" i="6" s="1"/>
  <c r="L461" i="6"/>
  <c r="L461" i="6" a="1"/>
  <c r="K461" i="6" a="1"/>
  <c r="K461" i="6" s="1"/>
  <c r="AI460" i="6" a="1"/>
  <c r="AI460" i="6" s="1"/>
  <c r="AH460" i="6"/>
  <c r="AH460" i="6" a="1"/>
  <c r="AG460" i="6" a="1"/>
  <c r="AG460" i="6" s="1"/>
  <c r="AF460" i="6"/>
  <c r="AF460" i="6" a="1"/>
  <c r="AE460" i="6" a="1"/>
  <c r="AE460" i="6" s="1"/>
  <c r="AD460" i="6" a="1"/>
  <c r="AD460" i="6" s="1"/>
  <c r="AC460" i="6" a="1"/>
  <c r="AC460" i="6" s="1"/>
  <c r="AB460" i="6" a="1"/>
  <c r="AB460" i="6" s="1"/>
  <c r="AA460" i="6" a="1"/>
  <c r="AA460" i="6" s="1"/>
  <c r="Z460" i="6"/>
  <c r="Z460" i="6" a="1"/>
  <c r="Y460" i="6" a="1"/>
  <c r="Y460" i="6" s="1"/>
  <c r="X460" i="6" a="1"/>
  <c r="X460" i="6" s="1"/>
  <c r="W460" i="6" a="1"/>
  <c r="W460" i="6" s="1"/>
  <c r="V460" i="6"/>
  <c r="V460" i="6" a="1"/>
  <c r="U460" i="6" a="1"/>
  <c r="U460" i="6" s="1"/>
  <c r="T460" i="6" a="1"/>
  <c r="T460" i="6" s="1"/>
  <c r="S460" i="6" a="1"/>
  <c r="S460" i="6" s="1"/>
  <c r="R460" i="6" a="1"/>
  <c r="R460" i="6" s="1"/>
  <c r="Q460" i="6" a="1"/>
  <c r="Q460" i="6" s="1"/>
  <c r="P460" i="6"/>
  <c r="P460" i="6" a="1"/>
  <c r="O460" i="6" a="1"/>
  <c r="O460" i="6" s="1"/>
  <c r="N460" i="6"/>
  <c r="N460" i="6" a="1"/>
  <c r="M460" i="6" a="1"/>
  <c r="M460" i="6" s="1"/>
  <c r="L460" i="6" a="1"/>
  <c r="L460" i="6" s="1"/>
  <c r="K460" i="6" a="1"/>
  <c r="K460" i="6" s="1"/>
  <c r="AI459" i="6" a="1"/>
  <c r="AI459" i="6" s="1"/>
  <c r="AH459" i="6" a="1"/>
  <c r="AH459" i="6" s="1"/>
  <c r="AG459" i="6" a="1"/>
  <c r="AG459" i="6" s="1"/>
  <c r="AF459" i="6" a="1"/>
  <c r="AF459" i="6" s="1"/>
  <c r="AE459" i="6" a="1"/>
  <c r="AE459" i="6" s="1"/>
  <c r="AD459" i="6"/>
  <c r="AD459" i="6" a="1"/>
  <c r="AC459" i="6" a="1"/>
  <c r="AC459" i="6" s="1"/>
  <c r="AB459" i="6" a="1"/>
  <c r="AB459" i="6" s="1"/>
  <c r="AA459" i="6" a="1"/>
  <c r="AA459" i="6" s="1"/>
  <c r="Z459" i="6"/>
  <c r="Z459" i="6" a="1"/>
  <c r="Y459" i="6" a="1"/>
  <c r="Y459" i="6" s="1"/>
  <c r="X459" i="6" a="1"/>
  <c r="X459" i="6" s="1"/>
  <c r="W459" i="6" a="1"/>
  <c r="W459" i="6" s="1"/>
  <c r="V459" i="6" a="1"/>
  <c r="V459" i="6" s="1"/>
  <c r="U459" i="6" a="1"/>
  <c r="U459" i="6" s="1"/>
  <c r="T459" i="6"/>
  <c r="T459" i="6" a="1"/>
  <c r="S459" i="6" a="1"/>
  <c r="S459" i="6" s="1"/>
  <c r="R459" i="6"/>
  <c r="R459" i="6" a="1"/>
  <c r="Q459" i="6" a="1"/>
  <c r="Q459" i="6" s="1"/>
  <c r="P459" i="6" a="1"/>
  <c r="P459" i="6" s="1"/>
  <c r="O459" i="6" a="1"/>
  <c r="O459" i="6" s="1"/>
  <c r="N459" i="6"/>
  <c r="N459" i="6" a="1"/>
  <c r="M459" i="6" a="1"/>
  <c r="M459" i="6" s="1"/>
  <c r="L459" i="6"/>
  <c r="L459" i="6" a="1"/>
  <c r="K459" i="6" a="1"/>
  <c r="K459" i="6" s="1"/>
  <c r="AI458" i="6" a="1"/>
  <c r="AI458" i="6" s="1"/>
  <c r="AH458" i="6"/>
  <c r="AH458" i="6" a="1"/>
  <c r="AG458" i="6" a="1"/>
  <c r="AG458" i="6" s="1"/>
  <c r="AF458" i="6"/>
  <c r="AF458" i="6" a="1"/>
  <c r="AE458" i="6" a="1"/>
  <c r="AE458" i="6" s="1"/>
  <c r="AD458" i="6" a="1"/>
  <c r="AD458" i="6" s="1"/>
  <c r="AC458" i="6" a="1"/>
  <c r="AC458" i="6" s="1"/>
  <c r="AB458" i="6" a="1"/>
  <c r="AB458" i="6" s="1"/>
  <c r="AA458" i="6" a="1"/>
  <c r="AA458" i="6" s="1"/>
  <c r="Z458" i="6"/>
  <c r="Z458" i="6" a="1"/>
  <c r="Y458" i="6" a="1"/>
  <c r="Y458" i="6" s="1"/>
  <c r="X458" i="6" a="1"/>
  <c r="X458" i="6" s="1"/>
  <c r="W458" i="6" a="1"/>
  <c r="W458" i="6" s="1"/>
  <c r="V458" i="6"/>
  <c r="V458" i="6" a="1"/>
  <c r="U458" i="6" a="1"/>
  <c r="U458" i="6" s="1"/>
  <c r="T458" i="6" a="1"/>
  <c r="T458" i="6" s="1"/>
  <c r="S458" i="6" a="1"/>
  <c r="S458" i="6" s="1"/>
  <c r="R458" i="6" a="1"/>
  <c r="R458" i="6" s="1"/>
  <c r="Q458" i="6" a="1"/>
  <c r="Q458" i="6" s="1"/>
  <c r="P458" i="6"/>
  <c r="P458" i="6" a="1"/>
  <c r="O458" i="6" a="1"/>
  <c r="O458" i="6" s="1"/>
  <c r="N458" i="6"/>
  <c r="N458" i="6" a="1"/>
  <c r="M458" i="6" a="1"/>
  <c r="M458" i="6" s="1"/>
  <c r="L458" i="6" a="1"/>
  <c r="L458" i="6" s="1"/>
  <c r="K458" i="6" a="1"/>
  <c r="K458" i="6" s="1"/>
  <c r="AI457" i="6" a="1"/>
  <c r="AI457" i="6" s="1"/>
  <c r="AH457" i="6" a="1"/>
  <c r="AH457" i="6" s="1"/>
  <c r="AG457" i="6" a="1"/>
  <c r="AG457" i="6" s="1"/>
  <c r="AF457" i="6" a="1"/>
  <c r="AF457" i="6" s="1"/>
  <c r="AE457" i="6" a="1"/>
  <c r="AE457" i="6" s="1"/>
  <c r="AD457" i="6"/>
  <c r="AD457" i="6" a="1"/>
  <c r="AC457" i="6" a="1"/>
  <c r="AC457" i="6" s="1"/>
  <c r="AB457" i="6" a="1"/>
  <c r="AB457" i="6" s="1"/>
  <c r="AA457" i="6" a="1"/>
  <c r="AA457" i="6" s="1"/>
  <c r="Z457" i="6"/>
  <c r="Z457" i="6" a="1"/>
  <c r="Y457" i="6" a="1"/>
  <c r="Y457" i="6" s="1"/>
  <c r="X457" i="6" a="1"/>
  <c r="X457" i="6" s="1"/>
  <c r="W457" i="6" a="1"/>
  <c r="W457" i="6" s="1"/>
  <c r="V457" i="6" a="1"/>
  <c r="V457" i="6" s="1"/>
  <c r="U457" i="6" a="1"/>
  <c r="U457" i="6" s="1"/>
  <c r="T457" i="6"/>
  <c r="T457" i="6" a="1"/>
  <c r="S457" i="6" a="1"/>
  <c r="S457" i="6" s="1"/>
  <c r="R457" i="6"/>
  <c r="R457" i="6" a="1"/>
  <c r="Q457" i="6" a="1"/>
  <c r="Q457" i="6" s="1"/>
  <c r="P457" i="6" a="1"/>
  <c r="P457" i="6" s="1"/>
  <c r="O457" i="6" a="1"/>
  <c r="O457" i="6" s="1"/>
  <c r="N457" i="6"/>
  <c r="N457" i="6" a="1"/>
  <c r="M457" i="6" a="1"/>
  <c r="M457" i="6" s="1"/>
  <c r="L457" i="6"/>
  <c r="L457" i="6" a="1"/>
  <c r="K457" i="6" a="1"/>
  <c r="K457" i="6" s="1"/>
  <c r="AI456" i="6" a="1"/>
  <c r="AI456" i="6" s="1"/>
  <c r="AH456" i="6"/>
  <c r="AH456" i="6" a="1"/>
  <c r="AG456" i="6" a="1"/>
  <c r="AG456" i="6" s="1"/>
  <c r="AF456" i="6"/>
  <c r="AF456" i="6" a="1"/>
  <c r="AE456" i="6" a="1"/>
  <c r="AE456" i="6" s="1"/>
  <c r="AD456" i="6" a="1"/>
  <c r="AD456" i="6" s="1"/>
  <c r="AC456" i="6" a="1"/>
  <c r="AC456" i="6" s="1"/>
  <c r="AB456" i="6" a="1"/>
  <c r="AB456" i="6" s="1"/>
  <c r="AA456" i="6" a="1"/>
  <c r="AA456" i="6" s="1"/>
  <c r="Z456" i="6"/>
  <c r="Z456" i="6" a="1"/>
  <c r="Y456" i="6" a="1"/>
  <c r="Y456" i="6" s="1"/>
  <c r="X456" i="6" a="1"/>
  <c r="X456" i="6" s="1"/>
  <c r="W456" i="6" a="1"/>
  <c r="W456" i="6" s="1"/>
  <c r="V456" i="6"/>
  <c r="V456" i="6" a="1"/>
  <c r="U456" i="6" a="1"/>
  <c r="U456" i="6" s="1"/>
  <c r="T456" i="6" a="1"/>
  <c r="T456" i="6" s="1"/>
  <c r="S456" i="6" a="1"/>
  <c r="S456" i="6" s="1"/>
  <c r="R456" i="6" a="1"/>
  <c r="R456" i="6" s="1"/>
  <c r="Q456" i="6" a="1"/>
  <c r="Q456" i="6" s="1"/>
  <c r="P456" i="6"/>
  <c r="P456" i="6" a="1"/>
  <c r="O456" i="6" a="1"/>
  <c r="O456" i="6" s="1"/>
  <c r="N456" i="6"/>
  <c r="N456" i="6" a="1"/>
  <c r="M456" i="6" a="1"/>
  <c r="M456" i="6" s="1"/>
  <c r="L456" i="6" a="1"/>
  <c r="L456" i="6" s="1"/>
  <c r="K456" i="6" a="1"/>
  <c r="K456" i="6" s="1"/>
  <c r="AI455" i="6" a="1"/>
  <c r="AI455" i="6" s="1"/>
  <c r="AH455" i="6" a="1"/>
  <c r="AH455" i="6" s="1"/>
  <c r="AG455" i="6" a="1"/>
  <c r="AG455" i="6" s="1"/>
  <c r="AF455" i="6" a="1"/>
  <c r="AF455" i="6" s="1"/>
  <c r="AE455" i="6" a="1"/>
  <c r="AE455" i="6" s="1"/>
  <c r="AD455" i="6"/>
  <c r="AD455" i="6" a="1"/>
  <c r="AC455" i="6" a="1"/>
  <c r="AC455" i="6" s="1"/>
  <c r="AB455" i="6" a="1"/>
  <c r="AB455" i="6" s="1"/>
  <c r="AA455" i="6" a="1"/>
  <c r="AA455" i="6" s="1"/>
  <c r="Z455" i="6"/>
  <c r="Z455" i="6" a="1"/>
  <c r="Y455" i="6" a="1"/>
  <c r="Y455" i="6" s="1"/>
  <c r="X455" i="6" a="1"/>
  <c r="X455" i="6" s="1"/>
  <c r="W455" i="6" a="1"/>
  <c r="W455" i="6" s="1"/>
  <c r="V455" i="6" a="1"/>
  <c r="V455" i="6" s="1"/>
  <c r="U455" i="6" a="1"/>
  <c r="U455" i="6" s="1"/>
  <c r="T455" i="6"/>
  <c r="T455" i="6" a="1"/>
  <c r="S455" i="6" a="1"/>
  <c r="S455" i="6" s="1"/>
  <c r="R455" i="6"/>
  <c r="R455" i="6" a="1"/>
  <c r="Q455" i="6" a="1"/>
  <c r="Q455" i="6" s="1"/>
  <c r="P455" i="6" a="1"/>
  <c r="P455" i="6" s="1"/>
  <c r="O455" i="6" a="1"/>
  <c r="O455" i="6" s="1"/>
  <c r="N455" i="6" a="1"/>
  <c r="N455" i="6" s="1"/>
  <c r="M455" i="6" a="1"/>
  <c r="M455" i="6" s="1"/>
  <c r="L455" i="6"/>
  <c r="L455" i="6" a="1"/>
  <c r="K455" i="6" a="1"/>
  <c r="K455" i="6" s="1"/>
  <c r="AI454" i="6" a="1"/>
  <c r="AI454" i="6" s="1"/>
  <c r="AH454" i="6"/>
  <c r="AH454" i="6" a="1"/>
  <c r="AG454" i="6" a="1"/>
  <c r="AG454" i="6" s="1"/>
  <c r="AF454" i="6"/>
  <c r="AF454" i="6" a="1"/>
  <c r="AE454" i="6" a="1"/>
  <c r="AE454" i="6" s="1"/>
  <c r="AD454" i="6" a="1"/>
  <c r="AD454" i="6" s="1"/>
  <c r="AC454" i="6" a="1"/>
  <c r="AC454" i="6" s="1"/>
  <c r="AB454" i="6" a="1"/>
  <c r="AB454" i="6" s="1"/>
  <c r="AA454" i="6" a="1"/>
  <c r="AA454" i="6" s="1"/>
  <c r="Z454" i="6"/>
  <c r="Z454" i="6" a="1"/>
  <c r="Y454" i="6" a="1"/>
  <c r="Y454" i="6" s="1"/>
  <c r="X454" i="6" a="1"/>
  <c r="X454" i="6" s="1"/>
  <c r="W454" i="6" a="1"/>
  <c r="W454" i="6" s="1"/>
  <c r="V454" i="6"/>
  <c r="V454" i="6" a="1"/>
  <c r="U454" i="6" a="1"/>
  <c r="U454" i="6" s="1"/>
  <c r="T454" i="6" a="1"/>
  <c r="T454" i="6" s="1"/>
  <c r="S454" i="6" a="1"/>
  <c r="S454" i="6" s="1"/>
  <c r="R454" i="6" a="1"/>
  <c r="R454" i="6" s="1"/>
  <c r="Q454" i="6" a="1"/>
  <c r="Q454" i="6" s="1"/>
  <c r="P454" i="6"/>
  <c r="P454" i="6" a="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c r="AB453" i="6" a="1"/>
  <c r="AA453" i="6" a="1"/>
  <c r="AA453" i="6" s="1"/>
  <c r="Z453" i="6" a="1"/>
  <c r="Z453" i="6" s="1"/>
  <c r="Y453" i="6" a="1"/>
  <c r="Y453" i="6" s="1"/>
  <c r="X453" i="6" a="1"/>
  <c r="X453" i="6" s="1"/>
  <c r="W453" i="6" a="1"/>
  <c r="W453" i="6" s="1"/>
  <c r="V453" i="6"/>
  <c r="V453" i="6" a="1"/>
  <c r="U453" i="6" a="1"/>
  <c r="U453" i="6" s="1"/>
  <c r="T453" i="6" a="1"/>
  <c r="T453" i="6" s="1"/>
  <c r="S453" i="6" a="1"/>
  <c r="S453" i="6" s="1"/>
  <c r="R453" i="6"/>
  <c r="R453" i="6" a="1"/>
  <c r="Q453" i="6" a="1"/>
  <c r="Q453" i="6" s="1"/>
  <c r="P453" i="6" a="1"/>
  <c r="P453" i="6" s="1"/>
  <c r="O453" i="6" a="1"/>
  <c r="O453" i="6" s="1"/>
  <c r="N453" i="6" a="1"/>
  <c r="N453" i="6" s="1"/>
  <c r="M453" i="6" a="1"/>
  <c r="M453" i="6" s="1"/>
  <c r="L453" i="6"/>
  <c r="L453" i="6" a="1"/>
  <c r="K453" i="6" a="1"/>
  <c r="K453" i="6" s="1"/>
  <c r="AI452" i="6" a="1"/>
  <c r="AI452" i="6" s="1"/>
  <c r="AH452" i="6" a="1"/>
  <c r="AH452" i="6" s="1"/>
  <c r="AG452" i="6" a="1"/>
  <c r="AG452" i="6" s="1"/>
  <c r="AF452" i="6"/>
  <c r="AF452" i="6" a="1"/>
  <c r="AE452" i="6" a="1"/>
  <c r="AE452" i="6" s="1"/>
  <c r="AD452" i="6"/>
  <c r="AD452" i="6" a="1"/>
  <c r="AC452" i="6" a="1"/>
  <c r="AC452" i="6" s="1"/>
  <c r="AB452" i="6" a="1"/>
  <c r="AB452" i="6" s="1"/>
  <c r="AA452" i="6" a="1"/>
  <c r="AA452" i="6" s="1"/>
  <c r="Z452" i="6"/>
  <c r="Z452" i="6" a="1"/>
  <c r="Y452" i="6" a="1"/>
  <c r="Y452" i="6" s="1"/>
  <c r="X452" i="6"/>
  <c r="X452" i="6" a="1"/>
  <c r="W452" i="6" a="1"/>
  <c r="W452" i="6" s="1"/>
  <c r="V452" i="6" a="1"/>
  <c r="V452" i="6" s="1"/>
  <c r="U452" i="6" a="1"/>
  <c r="U452" i="6" s="1"/>
  <c r="T452" i="6" a="1"/>
  <c r="T452" i="6" s="1"/>
  <c r="S452" i="6" a="1"/>
  <c r="S452" i="6" s="1"/>
  <c r="R452" i="6"/>
  <c r="R452" i="6" a="1"/>
  <c r="Q452" i="6" a="1"/>
  <c r="Q452" i="6" s="1"/>
  <c r="P452" i="6" a="1"/>
  <c r="P452" i="6" s="1"/>
  <c r="O452" i="6" a="1"/>
  <c r="O452" i="6" s="1"/>
  <c r="N452" i="6" a="1"/>
  <c r="N452" i="6" s="1"/>
  <c r="M452" i="6" a="1"/>
  <c r="M452" i="6" s="1"/>
  <c r="L452" i="6" a="1"/>
  <c r="L452" i="6" s="1"/>
  <c r="K452" i="6" a="1"/>
  <c r="K452" i="6" s="1"/>
  <c r="AI451" i="6" a="1"/>
  <c r="AI451" i="6" s="1"/>
  <c r="AH451" i="6"/>
  <c r="AH451" i="6" a="1"/>
  <c r="AG451" i="6" a="1"/>
  <c r="AG451" i="6" s="1"/>
  <c r="AF451" i="6" a="1"/>
  <c r="AF451" i="6" s="1"/>
  <c r="AE451" i="6" a="1"/>
  <c r="AE451" i="6" s="1"/>
  <c r="AD451" i="6"/>
  <c r="AD451" i="6" a="1"/>
  <c r="AC451" i="6" a="1"/>
  <c r="AC451" i="6" s="1"/>
  <c r="AB451" i="6"/>
  <c r="AB451" i="6" a="1"/>
  <c r="AA451" i="6" a="1"/>
  <c r="AA451" i="6" s="1"/>
  <c r="Z451" i="6" a="1"/>
  <c r="Z451" i="6" s="1"/>
  <c r="Y451" i="6" a="1"/>
  <c r="Y451" i="6" s="1"/>
  <c r="X451" i="6" a="1"/>
  <c r="X451" i="6" s="1"/>
  <c r="W451" i="6" a="1"/>
  <c r="W451" i="6" s="1"/>
  <c r="V451" i="6"/>
  <c r="V451" i="6" a="1"/>
  <c r="U451" i="6" a="1"/>
  <c r="U451" i="6" s="1"/>
  <c r="T451" i="6"/>
  <c r="T451" i="6" a="1"/>
  <c r="S451" i="6" a="1"/>
  <c r="S451" i="6" s="1"/>
  <c r="R451" i="6" a="1"/>
  <c r="R451" i="6" s="1"/>
  <c r="Q451" i="6" a="1"/>
  <c r="Q451" i="6" s="1"/>
  <c r="P451" i="6" a="1"/>
  <c r="P451" i="6" s="1"/>
  <c r="O451" i="6" a="1"/>
  <c r="O451" i="6" s="1"/>
  <c r="N451" i="6"/>
  <c r="N451" i="6" a="1"/>
  <c r="M451" i="6" a="1"/>
  <c r="M451" i="6" s="1"/>
  <c r="L451" i="6"/>
  <c r="L451" i="6" a="1"/>
  <c r="K451" i="6" a="1"/>
  <c r="K451" i="6" s="1"/>
  <c r="AI450" i="6" a="1"/>
  <c r="AI450" i="6" s="1"/>
  <c r="AH450" i="6"/>
  <c r="AH450" i="6" a="1"/>
  <c r="AG450" i="6" a="1"/>
  <c r="AG450" i="6" s="1"/>
  <c r="AF450" i="6" a="1"/>
  <c r="AF450" i="6" s="1"/>
  <c r="AE450" i="6" a="1"/>
  <c r="AE450" i="6" s="1"/>
  <c r="AD450" i="6" a="1"/>
  <c r="AD450" i="6" s="1"/>
  <c r="AC450" i="6" a="1"/>
  <c r="AC450" i="6" s="1"/>
  <c r="AB450" i="6"/>
  <c r="AB450" i="6" a="1"/>
  <c r="AA450" i="6" a="1"/>
  <c r="AA450" i="6" s="1"/>
  <c r="Z450" i="6"/>
  <c r="Z450" i="6" a="1"/>
  <c r="Y450" i="6" a="1"/>
  <c r="Y450" i="6" s="1"/>
  <c r="X450" i="6" a="1"/>
  <c r="X450" i="6" s="1"/>
  <c r="W450" i="6" a="1"/>
  <c r="W450" i="6" s="1"/>
  <c r="V450" i="6" a="1"/>
  <c r="V450" i="6" s="1"/>
  <c r="U450" i="6" a="1"/>
  <c r="U450" i="6" s="1"/>
  <c r="T450" i="6"/>
  <c r="T450" i="6" a="1"/>
  <c r="S450" i="6" a="1"/>
  <c r="S450" i="6" s="1"/>
  <c r="R450" i="6"/>
  <c r="R450" i="6" a="1"/>
  <c r="Q450" i="6" a="1"/>
  <c r="Q450" i="6" s="1"/>
  <c r="P450" i="6" a="1"/>
  <c r="P450" i="6" s="1"/>
  <c r="O450" i="6" a="1"/>
  <c r="O450" i="6" s="1"/>
  <c r="N450" i="6" a="1"/>
  <c r="N450" i="6" s="1"/>
  <c r="M450" i="6" a="1"/>
  <c r="M450" i="6" s="1"/>
  <c r="L450" i="6"/>
  <c r="L450" i="6" a="1"/>
  <c r="K450" i="6" a="1"/>
  <c r="K450" i="6" s="1"/>
  <c r="AI449" i="6" a="1"/>
  <c r="AI449" i="6" s="1"/>
  <c r="AH449" i="6"/>
  <c r="AH449" i="6" a="1"/>
  <c r="AG449" i="6" a="1"/>
  <c r="AG449" i="6" s="1"/>
  <c r="AF449" i="6"/>
  <c r="AF449" i="6" a="1"/>
  <c r="AE449" i="6" a="1"/>
  <c r="AE449" i="6" s="1"/>
  <c r="AD449" i="6" a="1"/>
  <c r="AD449" i="6" s="1"/>
  <c r="AC449" i="6" a="1"/>
  <c r="AC449" i="6" s="1"/>
  <c r="AB449" i="6" a="1"/>
  <c r="AB449" i="6" s="1"/>
  <c r="AA449" i="6" a="1"/>
  <c r="AA449" i="6" s="1"/>
  <c r="Z449" i="6"/>
  <c r="Z449" i="6" a="1"/>
  <c r="Y449" i="6" a="1"/>
  <c r="Y449" i="6" s="1"/>
  <c r="X449" i="6"/>
  <c r="X449" i="6" a="1"/>
  <c r="W449" i="6" a="1"/>
  <c r="W449" i="6" s="1"/>
  <c r="V449" i="6" a="1"/>
  <c r="V449" i="6" s="1"/>
  <c r="U449" i="6" a="1"/>
  <c r="U449" i="6" s="1"/>
  <c r="T449" i="6" a="1"/>
  <c r="T449" i="6" s="1"/>
  <c r="S449" i="6" a="1"/>
  <c r="S449" i="6" s="1"/>
  <c r="R449" i="6"/>
  <c r="R449" i="6" a="1"/>
  <c r="Q449" i="6" a="1"/>
  <c r="Q449" i="6" s="1"/>
  <c r="P449" i="6"/>
  <c r="P449" i="6" a="1"/>
  <c r="O449" i="6" a="1"/>
  <c r="O449" i="6" s="1"/>
  <c r="N449" i="6" a="1"/>
  <c r="N449" i="6" s="1"/>
  <c r="M449" i="6" a="1"/>
  <c r="M449" i="6" s="1"/>
  <c r="L449" i="6" a="1"/>
  <c r="L449" i="6" s="1"/>
  <c r="K449" i="6" a="1"/>
  <c r="K449" i="6" s="1"/>
  <c r="AI448" i="6" a="1"/>
  <c r="AI448" i="6" s="1"/>
  <c r="AH448" i="6" a="1"/>
  <c r="AH448" i="6" s="1"/>
  <c r="AG448" i="6" a="1"/>
  <c r="AG448" i="6" s="1"/>
  <c r="AF448" i="6"/>
  <c r="AF448" i="6" a="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c r="T448" i="6" a="1"/>
  <c r="S448" i="6" a="1"/>
  <c r="S448" i="6" s="1"/>
  <c r="R448" i="6" a="1"/>
  <c r="R448" i="6" s="1"/>
  <c r="Q448" i="6" a="1"/>
  <c r="Q448" i="6" s="1"/>
  <c r="P448" i="6"/>
  <c r="P448" i="6" a="1"/>
  <c r="O448" i="6" a="1"/>
  <c r="O448" i="6" s="1"/>
  <c r="N448" i="6" a="1"/>
  <c r="N448" i="6" s="1"/>
  <c r="M448" i="6" a="1"/>
  <c r="M448" i="6" s="1"/>
  <c r="L448" i="6" a="1"/>
  <c r="L448" i="6" s="1"/>
  <c r="K448" i="6" a="1"/>
  <c r="K448" i="6" s="1"/>
  <c r="AI447" i="6" a="1"/>
  <c r="AI447" i="6" s="1"/>
  <c r="AH447" i="6" a="1"/>
  <c r="AH447" i="6" s="1"/>
  <c r="AG447" i="6" a="1"/>
  <c r="AG447" i="6" s="1"/>
  <c r="AF447" i="6"/>
  <c r="AF447" i="6" a="1"/>
  <c r="AE447" i="6" a="1"/>
  <c r="AE447" i="6" s="1"/>
  <c r="AD447" i="6" a="1"/>
  <c r="AD447" i="6" s="1"/>
  <c r="AC447" i="6" a="1"/>
  <c r="AC447" i="6" s="1"/>
  <c r="AB447" i="6"/>
  <c r="AB447" i="6" a="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c r="P447" i="6" a="1"/>
  <c r="O447" i="6" a="1"/>
  <c r="O447" i="6" s="1"/>
  <c r="N447" i="6" a="1"/>
  <c r="N447" i="6" s="1"/>
  <c r="M447" i="6" a="1"/>
  <c r="M447" i="6" s="1"/>
  <c r="L447" i="6"/>
  <c r="L447" i="6" a="1"/>
  <c r="K447" i="6" a="1"/>
  <c r="K447" i="6" s="1"/>
  <c r="AI446" i="6" a="1"/>
  <c r="AI446" i="6" s="1"/>
  <c r="AH446" i="6" a="1"/>
  <c r="AH446" i="6" s="1"/>
  <c r="AG446" i="6" a="1"/>
  <c r="AG446" i="6" s="1"/>
  <c r="AF446" i="6" a="1"/>
  <c r="AF446" i="6" s="1"/>
  <c r="AE446" i="6" a="1"/>
  <c r="AE446" i="6" s="1"/>
  <c r="AD446" i="6" a="1"/>
  <c r="AD446" i="6" s="1"/>
  <c r="AC446" i="6" a="1"/>
  <c r="AC446" i="6" s="1"/>
  <c r="AB446" i="6"/>
  <c r="AB446" i="6" a="1"/>
  <c r="AA446" i="6" a="1"/>
  <c r="AA446" i="6" s="1"/>
  <c r="Z446" i="6" a="1"/>
  <c r="Z446" i="6" s="1"/>
  <c r="Y446" i="6" a="1"/>
  <c r="Y446" i="6" s="1"/>
  <c r="X446" i="6"/>
  <c r="X446" i="6" a="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c r="L446" i="6" a="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c r="X445" i="6" a="1"/>
  <c r="W445" i="6" a="1"/>
  <c r="W445" i="6" s="1"/>
  <c r="V445" i="6" a="1"/>
  <c r="V445" i="6" s="1"/>
  <c r="U445" i="6" a="1"/>
  <c r="U445" i="6" s="1"/>
  <c r="T445" i="6"/>
  <c r="T445" i="6" a="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c r="AF444" i="6" a="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c r="T444" i="6" a="1"/>
  <c r="S444" i="6" a="1"/>
  <c r="S444" i="6" s="1"/>
  <c r="R444" i="6" a="1"/>
  <c r="R444" i="6" s="1"/>
  <c r="Q444" i="6" a="1"/>
  <c r="Q444" i="6" s="1"/>
  <c r="P444" i="6"/>
  <c r="P444" i="6" a="1"/>
  <c r="O444" i="6" a="1"/>
  <c r="O444" i="6" s="1"/>
  <c r="N444" i="6" a="1"/>
  <c r="N444" i="6" s="1"/>
  <c r="M444" i="6" a="1"/>
  <c r="M444" i="6" s="1"/>
  <c r="L444" i="6" a="1"/>
  <c r="L444" i="6" s="1"/>
  <c r="K444" i="6" a="1"/>
  <c r="K444" i="6" s="1"/>
  <c r="AI443" i="6" a="1"/>
  <c r="AI443" i="6" s="1"/>
  <c r="AH443" i="6" a="1"/>
  <c r="AH443" i="6" s="1"/>
  <c r="AG443" i="6" a="1"/>
  <c r="AG443" i="6" s="1"/>
  <c r="AF443" i="6"/>
  <c r="AF443" i="6" a="1"/>
  <c r="AE443" i="6" a="1"/>
  <c r="AE443" i="6" s="1"/>
  <c r="AD443" i="6" a="1"/>
  <c r="AD443" i="6" s="1"/>
  <c r="AC443" i="6" a="1"/>
  <c r="AC443" i="6" s="1"/>
  <c r="AB443" i="6"/>
  <c r="AB443" i="6" a="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c r="P443" i="6" a="1"/>
  <c r="O443" i="6" a="1"/>
  <c r="O443" i="6" s="1"/>
  <c r="N443" i="6" a="1"/>
  <c r="N443" i="6" s="1"/>
  <c r="M443" i="6" a="1"/>
  <c r="M443" i="6" s="1"/>
  <c r="L443" i="6"/>
  <c r="L443" i="6" a="1"/>
  <c r="K443" i="6" a="1"/>
  <c r="K443" i="6" s="1"/>
  <c r="AI442" i="6" a="1"/>
  <c r="AI442" i="6" s="1"/>
  <c r="AH442" i="6" a="1"/>
  <c r="AH442" i="6" s="1"/>
  <c r="AG442" i="6" a="1"/>
  <c r="AG442" i="6" s="1"/>
  <c r="AF442" i="6" a="1"/>
  <c r="AF442" i="6" s="1"/>
  <c r="AE442" i="6" a="1"/>
  <c r="AE442" i="6" s="1"/>
  <c r="AD442" i="6" a="1"/>
  <c r="AD442" i="6" s="1"/>
  <c r="AC442" i="6" a="1"/>
  <c r="AC442" i="6" s="1"/>
  <c r="AB442" i="6"/>
  <c r="AB442" i="6" a="1"/>
  <c r="AA442" i="6" a="1"/>
  <c r="AA442" i="6" s="1"/>
  <c r="Z442" i="6" a="1"/>
  <c r="Z442" i="6" s="1"/>
  <c r="Y442" i="6" a="1"/>
  <c r="Y442" i="6" s="1"/>
  <c r="X442" i="6"/>
  <c r="X442" i="6" a="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c r="L442" i="6" a="1"/>
  <c r="K442" i="6" a="1"/>
  <c r="K442" i="6" s="1"/>
  <c r="AI441" i="6" a="1"/>
  <c r="AI441" i="6" s="1"/>
  <c r="AH441" i="6" a="1"/>
  <c r="AH441" i="6" s="1"/>
  <c r="AG441" i="6" a="1"/>
  <c r="AG441" i="6" s="1"/>
  <c r="AF441" i="6"/>
  <c r="AF441" i="6" a="1"/>
  <c r="AE441" i="6" a="1"/>
  <c r="AE441" i="6" s="1"/>
  <c r="AD441" i="6" a="1"/>
  <c r="AD441" i="6" s="1"/>
  <c r="AC441" i="6" a="1"/>
  <c r="AC441" i="6" s="1"/>
  <c r="AB441" i="6" a="1"/>
  <c r="AB441" i="6" s="1"/>
  <c r="AA441" i="6" a="1"/>
  <c r="AA441" i="6" s="1"/>
  <c r="Z441" i="6" a="1"/>
  <c r="Z441" i="6" s="1"/>
  <c r="Y441" i="6" a="1"/>
  <c r="Y441" i="6" s="1"/>
  <c r="X441" i="6"/>
  <c r="X441" i="6" a="1"/>
  <c r="W441" i="6" a="1"/>
  <c r="W441" i="6" s="1"/>
  <c r="V441" i="6" a="1"/>
  <c r="V441" i="6" s="1"/>
  <c r="U441" i="6" a="1"/>
  <c r="U441" i="6" s="1"/>
  <c r="T441" i="6"/>
  <c r="T441" i="6" a="1"/>
  <c r="S441" i="6" a="1"/>
  <c r="S441" i="6" s="1"/>
  <c r="R441" i="6" a="1"/>
  <c r="R441" i="6" s="1"/>
  <c r="Q441" i="6" a="1"/>
  <c r="Q441" i="6" s="1"/>
  <c r="P441" i="6"/>
  <c r="P441" i="6" a="1"/>
  <c r="O441" i="6" a="1"/>
  <c r="O441" i="6" s="1"/>
  <c r="N441" i="6" a="1"/>
  <c r="N441" i="6" s="1"/>
  <c r="M441" i="6" a="1"/>
  <c r="M441" i="6" s="1"/>
  <c r="L441" i="6" a="1"/>
  <c r="L441" i="6" s="1"/>
  <c r="K441" i="6" a="1"/>
  <c r="K441" i="6" s="1"/>
  <c r="AI440" i="6" a="1"/>
  <c r="AI440" i="6" s="1"/>
  <c r="AH440" i="6" a="1"/>
  <c r="AH440" i="6" s="1"/>
  <c r="AG440" i="6" a="1"/>
  <c r="AG440" i="6" s="1"/>
  <c r="AF440" i="6"/>
  <c r="AF440" i="6" a="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c r="T440" i="6" a="1"/>
  <c r="S440" i="6" a="1"/>
  <c r="S440" i="6" s="1"/>
  <c r="R440" i="6" a="1"/>
  <c r="R440" i="6" s="1"/>
  <c r="Q440" i="6" a="1"/>
  <c r="Q440" i="6" s="1"/>
  <c r="P440" i="6"/>
  <c r="P440" i="6" a="1"/>
  <c r="O440" i="6" a="1"/>
  <c r="O440" i="6" s="1"/>
  <c r="N440" i="6" a="1"/>
  <c r="N440" i="6" s="1"/>
  <c r="M440" i="6" a="1"/>
  <c r="M440" i="6" s="1"/>
  <c r="L440" i="6" a="1"/>
  <c r="L440" i="6" s="1"/>
  <c r="K440" i="6" a="1"/>
  <c r="K440" i="6" s="1"/>
  <c r="AI439" i="6" a="1"/>
  <c r="AI439" i="6" s="1"/>
  <c r="AH439" i="6" a="1"/>
  <c r="AH439" i="6" s="1"/>
  <c r="AG439" i="6" a="1"/>
  <c r="AG439" i="6" s="1"/>
  <c r="AF439" i="6"/>
  <c r="AF439" i="6" a="1"/>
  <c r="AE439" i="6" a="1"/>
  <c r="AE439" i="6" s="1"/>
  <c r="AD439" i="6" a="1"/>
  <c r="AD439" i="6" s="1"/>
  <c r="AC439" i="6" a="1"/>
  <c r="AC439" i="6" s="1"/>
  <c r="AB439" i="6"/>
  <c r="AB439" i="6" a="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c r="P439" i="6" a="1"/>
  <c r="O439" i="6" a="1"/>
  <c r="O439" i="6" s="1"/>
  <c r="N439" i="6" a="1"/>
  <c r="N439" i="6" s="1"/>
  <c r="M439" i="6" a="1"/>
  <c r="M439" i="6" s="1"/>
  <c r="L439" i="6"/>
  <c r="L439" i="6" a="1"/>
  <c r="K439" i="6" a="1"/>
  <c r="K439" i="6" s="1"/>
  <c r="AI438" i="6" a="1"/>
  <c r="AI438" i="6" s="1"/>
  <c r="AH438" i="6" a="1"/>
  <c r="AH438" i="6" s="1"/>
  <c r="AG438" i="6" a="1"/>
  <c r="AG438" i="6" s="1"/>
  <c r="AF438" i="6" a="1"/>
  <c r="AF438" i="6" s="1"/>
  <c r="AE438" i="6" a="1"/>
  <c r="AE438" i="6" s="1"/>
  <c r="AD438" i="6" a="1"/>
  <c r="AD438" i="6" s="1"/>
  <c r="AC438" i="6" a="1"/>
  <c r="AC438" i="6" s="1"/>
  <c r="AB438" i="6"/>
  <c r="AB438" i="6" a="1"/>
  <c r="AA438" i="6" a="1"/>
  <c r="AA438" i="6" s="1"/>
  <c r="Z438" i="6" a="1"/>
  <c r="Z438" i="6" s="1"/>
  <c r="Y438" i="6" a="1"/>
  <c r="Y438" i="6" s="1"/>
  <c r="X438" i="6"/>
  <c r="X438" i="6" a="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c r="L438" i="6" a="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c r="X437" i="6" a="1"/>
  <c r="W437" i="6" a="1"/>
  <c r="W437" i="6" s="1"/>
  <c r="V437" i="6" a="1"/>
  <c r="V437" i="6" s="1"/>
  <c r="U437" i="6" a="1"/>
  <c r="U437" i="6" s="1"/>
  <c r="T437" i="6"/>
  <c r="T437" i="6" a="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c r="AF436" i="6" a="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c r="T436" i="6" a="1"/>
  <c r="S436" i="6" a="1"/>
  <c r="S436" i="6" s="1"/>
  <c r="R436" i="6" a="1"/>
  <c r="R436" i="6" s="1"/>
  <c r="Q436" i="6" a="1"/>
  <c r="Q436" i="6" s="1"/>
  <c r="P436" i="6"/>
  <c r="P436" i="6" a="1"/>
  <c r="O436" i="6" a="1"/>
  <c r="O436" i="6" s="1"/>
  <c r="N436" i="6" a="1"/>
  <c r="N436" i="6" s="1"/>
  <c r="M436" i="6" a="1"/>
  <c r="M436" i="6" s="1"/>
  <c r="L436" i="6" a="1"/>
  <c r="L436" i="6" s="1"/>
  <c r="K436" i="6" a="1"/>
  <c r="K436" i="6" s="1"/>
  <c r="AI435" i="6" a="1"/>
  <c r="AI435" i="6" s="1"/>
  <c r="AH435" i="6" a="1"/>
  <c r="AH435" i="6" s="1"/>
  <c r="AG435" i="6" a="1"/>
  <c r="AG435" i="6" s="1"/>
  <c r="AF435" i="6"/>
  <c r="AF435" i="6" a="1"/>
  <c r="AE435" i="6" a="1"/>
  <c r="AE435" i="6" s="1"/>
  <c r="AD435" i="6" a="1"/>
  <c r="AD435" i="6" s="1"/>
  <c r="AC435" i="6" a="1"/>
  <c r="AC435" i="6" s="1"/>
  <c r="AB435" i="6"/>
  <c r="AB435" i="6" a="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c r="P435" i="6" a="1"/>
  <c r="O435" i="6" a="1"/>
  <c r="O435" i="6" s="1"/>
  <c r="N435" i="6" a="1"/>
  <c r="N435" i="6" s="1"/>
  <c r="M435" i="6" a="1"/>
  <c r="M435" i="6" s="1"/>
  <c r="L435" i="6"/>
  <c r="L435" i="6" a="1"/>
  <c r="K435" i="6" a="1"/>
  <c r="K435" i="6" s="1"/>
  <c r="AI434" i="6" a="1"/>
  <c r="AI434" i="6" s="1"/>
  <c r="AH434" i="6" a="1"/>
  <c r="AH434" i="6" s="1"/>
  <c r="AG434" i="6" a="1"/>
  <c r="AG434" i="6" s="1"/>
  <c r="AF434" i="6" a="1"/>
  <c r="AF434" i="6" s="1"/>
  <c r="AE434" i="6" a="1"/>
  <c r="AE434" i="6" s="1"/>
  <c r="AD434" i="6" a="1"/>
  <c r="AD434" i="6" s="1"/>
  <c r="AC434" i="6" a="1"/>
  <c r="AC434" i="6" s="1"/>
  <c r="AB434" i="6"/>
  <c r="AB434" i="6" a="1"/>
  <c r="AA434" i="6" a="1"/>
  <c r="AA434" i="6" s="1"/>
  <c r="Z434" i="6" a="1"/>
  <c r="Z434" i="6" s="1"/>
  <c r="Y434" i="6" a="1"/>
  <c r="Y434" i="6" s="1"/>
  <c r="X434" i="6"/>
  <c r="X434" i="6" a="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c r="L434" i="6" a="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c r="X433" i="6" a="1"/>
  <c r="W433" i="6" a="1"/>
  <c r="W433" i="6" s="1"/>
  <c r="V433" i="6" a="1"/>
  <c r="V433" i="6" s="1"/>
  <c r="U433" i="6" a="1"/>
  <c r="U433" i="6" s="1"/>
  <c r="T433" i="6"/>
  <c r="T433" i="6" a="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c r="AF432" i="6" a="1"/>
  <c r="AE432" i="6" a="1"/>
  <c r="AE432" i="6" s="1"/>
  <c r="AD432" i="6" a="1"/>
  <c r="AD432" i="6" s="1"/>
  <c r="AC432" i="6" a="1"/>
  <c r="AC432" i="6" s="1"/>
  <c r="AB432" i="6"/>
  <c r="AB432" i="6" a="1"/>
  <c r="AA432" i="6" a="1"/>
  <c r="AA432" i="6" s="1"/>
  <c r="Z432" i="6" a="1"/>
  <c r="Z432" i="6" s="1"/>
  <c r="Y432" i="6" a="1"/>
  <c r="Y432" i="6" s="1"/>
  <c r="X432" i="6" a="1"/>
  <c r="X432" i="6" s="1"/>
  <c r="W432" i="6" a="1"/>
  <c r="W432" i="6" s="1"/>
  <c r="V432" i="6" a="1"/>
  <c r="V432" i="6" s="1"/>
  <c r="U432" i="6" a="1"/>
  <c r="U432" i="6" s="1"/>
  <c r="T432" i="6"/>
  <c r="T432" i="6" a="1"/>
  <c r="S432" i="6" a="1"/>
  <c r="S432" i="6" s="1"/>
  <c r="R432" i="6" a="1"/>
  <c r="R432" i="6" s="1"/>
  <c r="Q432" i="6" a="1"/>
  <c r="Q432" i="6" s="1"/>
  <c r="P432" i="6"/>
  <c r="P432" i="6" a="1"/>
  <c r="O432" i="6" a="1"/>
  <c r="O432" i="6" s="1"/>
  <c r="N432" i="6" a="1"/>
  <c r="N432" i="6" s="1"/>
  <c r="M432" i="6" a="1"/>
  <c r="M432" i="6" s="1"/>
  <c r="L432" i="6"/>
  <c r="L432" i="6" a="1"/>
  <c r="K432" i="6" a="1"/>
  <c r="K432" i="6" s="1"/>
  <c r="AI431" i="6" a="1"/>
  <c r="AI431" i="6" s="1"/>
  <c r="AH431" i="6" a="1"/>
  <c r="AH431" i="6" s="1"/>
  <c r="AG431" i="6" a="1"/>
  <c r="AG431" i="6" s="1"/>
  <c r="AF431" i="6"/>
  <c r="AF431" i="6" a="1"/>
  <c r="AE431" i="6" a="1"/>
  <c r="AE431" i="6" s="1"/>
  <c r="AD431" i="6" a="1"/>
  <c r="AD431" i="6" s="1"/>
  <c r="AC431" i="6" a="1"/>
  <c r="AC431" i="6" s="1"/>
  <c r="AB431" i="6"/>
  <c r="AB431" i="6" a="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c r="P431" i="6" a="1"/>
  <c r="O431" i="6" a="1"/>
  <c r="O431" i="6" s="1"/>
  <c r="N431" i="6" a="1"/>
  <c r="N431" i="6" s="1"/>
  <c r="M431" i="6" a="1"/>
  <c r="M431" i="6" s="1"/>
  <c r="L431" i="6"/>
  <c r="L431" i="6" a="1"/>
  <c r="K431" i="6" a="1"/>
  <c r="K431" i="6" s="1"/>
  <c r="AI430" i="6" a="1"/>
  <c r="AI430" i="6" s="1"/>
  <c r="AH430" i="6" a="1"/>
  <c r="AH430" i="6" s="1"/>
  <c r="AG430" i="6" a="1"/>
  <c r="AG430" i="6" s="1"/>
  <c r="AF430" i="6" a="1"/>
  <c r="AF430" i="6" s="1"/>
  <c r="AE430" i="6" a="1"/>
  <c r="AE430" i="6" s="1"/>
  <c r="AD430" i="6" a="1"/>
  <c r="AD430" i="6" s="1"/>
  <c r="AC430" i="6" a="1"/>
  <c r="AC430" i="6" s="1"/>
  <c r="AB430" i="6"/>
  <c r="AB430" i="6" a="1"/>
  <c r="AA430" i="6" a="1"/>
  <c r="AA430" i="6" s="1"/>
  <c r="Z430" i="6" a="1"/>
  <c r="Z430" i="6" s="1"/>
  <c r="Y430" i="6" a="1"/>
  <c r="Y430" i="6" s="1"/>
  <c r="X430" i="6"/>
  <c r="X430" i="6" a="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c r="L430" i="6" a="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c r="X429" i="6" a="1"/>
  <c r="W429" i="6" a="1"/>
  <c r="W429" i="6" s="1"/>
  <c r="V429" i="6" a="1"/>
  <c r="V429" i="6" s="1"/>
  <c r="U429" i="6" a="1"/>
  <c r="U429" i="6" s="1"/>
  <c r="T429" i="6"/>
  <c r="T429" i="6" a="1"/>
  <c r="S429" i="6" a="1"/>
  <c r="S429" i="6" s="1"/>
  <c r="R429" i="6" a="1"/>
  <c r="R429" i="6" s="1"/>
  <c r="Q429" i="6" a="1"/>
  <c r="Q429" i="6" s="1"/>
  <c r="P429" i="6"/>
  <c r="P429" i="6" a="1"/>
  <c r="O429" i="6" a="1"/>
  <c r="O429" i="6" s="1"/>
  <c r="N429" i="6" a="1"/>
  <c r="N429" i="6" s="1"/>
  <c r="M429" i="6" a="1"/>
  <c r="M429" i="6" s="1"/>
  <c r="L429" i="6" a="1"/>
  <c r="L429" i="6" s="1"/>
  <c r="K429" i="6" a="1"/>
  <c r="K429" i="6" s="1"/>
  <c r="AI428" i="6" a="1"/>
  <c r="AI428" i="6" s="1"/>
  <c r="AH428" i="6" a="1"/>
  <c r="AH428" i="6" s="1"/>
  <c r="AG428" i="6" a="1"/>
  <c r="AG428" i="6" s="1"/>
  <c r="AF428" i="6"/>
  <c r="AF428" i="6" a="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c r="T428" i="6" a="1"/>
  <c r="S428" i="6" a="1"/>
  <c r="S428" i="6" s="1"/>
  <c r="R428" i="6" a="1"/>
  <c r="R428" i="6" s="1"/>
  <c r="Q428" i="6" a="1"/>
  <c r="Q428" i="6" s="1"/>
  <c r="P428" i="6"/>
  <c r="P428" i="6" a="1"/>
  <c r="O428" i="6" a="1"/>
  <c r="O428" i="6" s="1"/>
  <c r="N428" i="6" a="1"/>
  <c r="N428" i="6" s="1"/>
  <c r="M428" i="6" a="1"/>
  <c r="M428" i="6" s="1"/>
  <c r="L428" i="6" a="1"/>
  <c r="L428" i="6" s="1"/>
  <c r="K428" i="6" a="1"/>
  <c r="K428" i="6" s="1"/>
  <c r="AI427" i="6" a="1"/>
  <c r="AI427" i="6" s="1"/>
  <c r="AH427" i="6" a="1"/>
  <c r="AH427" i="6" s="1"/>
  <c r="AG427" i="6" a="1"/>
  <c r="AG427" i="6" s="1"/>
  <c r="AF427" i="6"/>
  <c r="AF427" i="6" a="1"/>
  <c r="AE427" i="6" a="1"/>
  <c r="AE427" i="6" s="1"/>
  <c r="AD427" i="6" a="1"/>
  <c r="AD427" i="6" s="1"/>
  <c r="AC427" i="6" a="1"/>
  <c r="AC427" i="6" s="1"/>
  <c r="AB427" i="6"/>
  <c r="AB427" i="6" a="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c r="P427" i="6" a="1"/>
  <c r="O427" i="6" a="1"/>
  <c r="O427" i="6" s="1"/>
  <c r="N427" i="6" a="1"/>
  <c r="N427" i="6" s="1"/>
  <c r="M427" i="6" a="1"/>
  <c r="M427" i="6" s="1"/>
  <c r="L427" i="6"/>
  <c r="L427" i="6" a="1"/>
  <c r="K427" i="6" a="1"/>
  <c r="K427" i="6" s="1"/>
  <c r="AI426" i="6" a="1"/>
  <c r="AI426" i="6" s="1"/>
  <c r="AH426" i="6" a="1"/>
  <c r="AH426" i="6" s="1"/>
  <c r="AG426" i="6" a="1"/>
  <c r="AG426" i="6" s="1"/>
  <c r="AF426" i="6" a="1"/>
  <c r="AF426" i="6" s="1"/>
  <c r="AE426" i="6" a="1"/>
  <c r="AE426" i="6" s="1"/>
  <c r="AD426" i="6" a="1"/>
  <c r="AD426" i="6" s="1"/>
  <c r="AC426" i="6" a="1"/>
  <c r="AC426" i="6" s="1"/>
  <c r="AB426" i="6"/>
  <c r="AB426" i="6" a="1"/>
  <c r="AA426" i="6" a="1"/>
  <c r="AA426" i="6" s="1"/>
  <c r="Z426" i="6" a="1"/>
  <c r="Z426" i="6" s="1"/>
  <c r="Y426" i="6" a="1"/>
  <c r="Y426" i="6" s="1"/>
  <c r="X426" i="6"/>
  <c r="X426" i="6" a="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c r="L426" i="6" a="1"/>
  <c r="K426" i="6" a="1"/>
  <c r="K426" i="6" s="1"/>
  <c r="AI425" i="6" a="1"/>
  <c r="AI425" i="6" s="1"/>
  <c r="AH425" i="6" a="1"/>
  <c r="AH425" i="6" s="1"/>
  <c r="AG425" i="6" a="1"/>
  <c r="AG425" i="6" s="1"/>
  <c r="AF425" i="6"/>
  <c r="AF425" i="6" a="1"/>
  <c r="AE425" i="6" a="1"/>
  <c r="AE425" i="6" s="1"/>
  <c r="AD425" i="6" a="1"/>
  <c r="AD425" i="6" s="1"/>
  <c r="AC425" i="6" a="1"/>
  <c r="AC425" i="6" s="1"/>
  <c r="AB425" i="6" a="1"/>
  <c r="AB425" i="6" s="1"/>
  <c r="AA425" i="6" a="1"/>
  <c r="AA425" i="6" s="1"/>
  <c r="Z425" i="6" a="1"/>
  <c r="Z425" i="6" s="1"/>
  <c r="Y425" i="6" a="1"/>
  <c r="Y425" i="6" s="1"/>
  <c r="X425" i="6"/>
  <c r="X425" i="6" a="1"/>
  <c r="W425" i="6" a="1"/>
  <c r="W425" i="6" s="1"/>
  <c r="V425" i="6" a="1"/>
  <c r="V425" i="6" s="1"/>
  <c r="U425" i="6" a="1"/>
  <c r="U425" i="6" s="1"/>
  <c r="T425" i="6"/>
  <c r="T425" i="6" a="1"/>
  <c r="S425" i="6" a="1"/>
  <c r="S425" i="6" s="1"/>
  <c r="R425" i="6" a="1"/>
  <c r="R425" i="6" s="1"/>
  <c r="Q425" i="6" a="1"/>
  <c r="Q425" i="6" s="1"/>
  <c r="P425" i="6"/>
  <c r="P425" i="6" a="1"/>
  <c r="O425" i="6" a="1"/>
  <c r="O425" i="6" s="1"/>
  <c r="N425" i="6" a="1"/>
  <c r="N425" i="6" s="1"/>
  <c r="M425" i="6" a="1"/>
  <c r="M425" i="6" s="1"/>
  <c r="L425" i="6" a="1"/>
  <c r="L425" i="6" s="1"/>
  <c r="K425" i="6" a="1"/>
  <c r="K425" i="6" s="1"/>
  <c r="AI424" i="6" a="1"/>
  <c r="AI424" i="6" s="1"/>
  <c r="AH424" i="6" a="1"/>
  <c r="AH424" i="6" s="1"/>
  <c r="AG424" i="6" a="1"/>
  <c r="AG424" i="6" s="1"/>
  <c r="AF424" i="6"/>
  <c r="AF424" i="6" a="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c r="T424" i="6" a="1"/>
  <c r="S424" i="6" a="1"/>
  <c r="S424" i="6" s="1"/>
  <c r="R424" i="6" a="1"/>
  <c r="R424" i="6" s="1"/>
  <c r="Q424" i="6" a="1"/>
  <c r="Q424" i="6" s="1"/>
  <c r="P424" i="6"/>
  <c r="P424" i="6" a="1"/>
  <c r="O424" i="6" a="1"/>
  <c r="O424" i="6" s="1"/>
  <c r="N424" i="6" a="1"/>
  <c r="N424" i="6" s="1"/>
  <c r="M424" i="6" a="1"/>
  <c r="M424" i="6" s="1"/>
  <c r="L424" i="6" a="1"/>
  <c r="L424" i="6" s="1"/>
  <c r="K424" i="6" a="1"/>
  <c r="K424" i="6" s="1"/>
  <c r="AI423" i="6" a="1"/>
  <c r="AI423" i="6" s="1"/>
  <c r="AH423" i="6" a="1"/>
  <c r="AH423" i="6" s="1"/>
  <c r="AG423" i="6" a="1"/>
  <c r="AG423" i="6" s="1"/>
  <c r="AF423" i="6"/>
  <c r="AF423" i="6" a="1"/>
  <c r="AE423" i="6" a="1"/>
  <c r="AE423" i="6" s="1"/>
  <c r="AD423" i="6" a="1"/>
  <c r="AD423" i="6" s="1"/>
  <c r="AC423" i="6" a="1"/>
  <c r="AC423" i="6" s="1"/>
  <c r="AB423" i="6"/>
  <c r="AB423" i="6" a="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c r="P423" i="6" a="1"/>
  <c r="O423" i="6" a="1"/>
  <c r="O423" i="6" s="1"/>
  <c r="N423" i="6" a="1"/>
  <c r="N423" i="6" s="1"/>
  <c r="M423" i="6" a="1"/>
  <c r="M423" i="6" s="1"/>
  <c r="L423" i="6"/>
  <c r="L423" i="6" a="1"/>
  <c r="K423" i="6" a="1"/>
  <c r="K423" i="6" s="1"/>
  <c r="AI422" i="6" a="1"/>
  <c r="AI422" i="6" s="1"/>
  <c r="AH422" i="6" a="1"/>
  <c r="AH422" i="6" s="1"/>
  <c r="AG422" i="6" a="1"/>
  <c r="AG422" i="6" s="1"/>
  <c r="AF422" i="6" a="1"/>
  <c r="AF422" i="6" s="1"/>
  <c r="AE422" i="6" a="1"/>
  <c r="AE422" i="6" s="1"/>
  <c r="AD422" i="6" a="1"/>
  <c r="AD422" i="6" s="1"/>
  <c r="AC422" i="6" a="1"/>
  <c r="AC422" i="6" s="1"/>
  <c r="AB422" i="6"/>
  <c r="AB422" i="6" a="1"/>
  <c r="AA422" i="6" a="1"/>
  <c r="AA422" i="6" s="1"/>
  <c r="Z422" i="6" a="1"/>
  <c r="Z422" i="6" s="1"/>
  <c r="Y422" i="6" a="1"/>
  <c r="Y422" i="6" s="1"/>
  <c r="X422" i="6"/>
  <c r="X422" i="6" a="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c r="L422" i="6" a="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c r="X421" i="6" a="1"/>
  <c r="W421" i="6" a="1"/>
  <c r="W421" i="6" s="1"/>
  <c r="V421" i="6" a="1"/>
  <c r="V421" i="6" s="1"/>
  <c r="U421" i="6" a="1"/>
  <c r="U421" i="6" s="1"/>
  <c r="T421" i="6"/>
  <c r="T421" i="6" a="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c r="AF420" i="6" a="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c r="T420" i="6" a="1"/>
  <c r="S420" i="6" a="1"/>
  <c r="S420" i="6" s="1"/>
  <c r="R420" i="6" a="1"/>
  <c r="R420" i="6" s="1"/>
  <c r="Q420" i="6" a="1"/>
  <c r="Q420" i="6" s="1"/>
  <c r="P420" i="6"/>
  <c r="P420" i="6" a="1"/>
  <c r="O420" i="6" a="1"/>
  <c r="O420" i="6" s="1"/>
  <c r="N420" i="6" a="1"/>
  <c r="N420" i="6" s="1"/>
  <c r="M420" i="6" a="1"/>
  <c r="M420" i="6" s="1"/>
  <c r="L420" i="6" a="1"/>
  <c r="L420" i="6" s="1"/>
  <c r="K420" i="6" a="1"/>
  <c r="K420" i="6" s="1"/>
  <c r="AI419" i="6" a="1"/>
  <c r="AI419" i="6" s="1"/>
  <c r="AH419" i="6" a="1"/>
  <c r="AH419" i="6" s="1"/>
  <c r="AG419" i="6" a="1"/>
  <c r="AG419" i="6" s="1"/>
  <c r="AF419" i="6"/>
  <c r="AF419" i="6" a="1"/>
  <c r="AE419" i="6" a="1"/>
  <c r="AE419" i="6" s="1"/>
  <c r="AD419" i="6" a="1"/>
  <c r="AD419" i="6" s="1"/>
  <c r="AC419" i="6" a="1"/>
  <c r="AC419" i="6" s="1"/>
  <c r="AB419" i="6"/>
  <c r="AB419" i="6" a="1"/>
  <c r="AA419" i="6" a="1"/>
  <c r="AA419" i="6" s="1"/>
  <c r="Z419" i="6" a="1"/>
  <c r="Z419" i="6" s="1"/>
  <c r="Y419" i="6" a="1"/>
  <c r="Y419" i="6" s="1"/>
  <c r="X419" i="6" a="1"/>
  <c r="X419" i="6" s="1"/>
  <c r="W419" i="6"/>
  <c r="W419" i="6" a="1"/>
  <c r="V419" i="6" a="1"/>
  <c r="V419" i="6" s="1"/>
  <c r="U419" i="6"/>
  <c r="U419" i="6" a="1"/>
  <c r="T419" i="6" a="1"/>
  <c r="T419" i="6" s="1"/>
  <c r="S419" i="6"/>
  <c r="S419" i="6" a="1"/>
  <c r="R419" i="6" a="1"/>
  <c r="R419" i="6" s="1"/>
  <c r="Q419" i="6"/>
  <c r="Q419" i="6" a="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c r="AH323" i="6" a="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c r="AD322" i="6" a="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c r="AH321" i="6" a="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c r="AH319" i="6" a="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c r="N314" i="6" a="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c r="Z313" i="6" a="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c r="L313" i="6" a="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c r="V312" i="6" a="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c r="AH311" i="6" a="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c r="T311" i="6" a="1"/>
  <c r="S311" i="6" a="1"/>
  <c r="S311" i="6" s="1"/>
  <c r="R311" i="6"/>
  <c r="R311" i="6" a="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c r="AD310" i="6" a="1"/>
  <c r="AC310" i="6" a="1"/>
  <c r="AC310" i="6" s="1"/>
  <c r="AB310" i="6" a="1"/>
  <c r="AB310" i="6" s="1"/>
  <c r="AA310" i="6" a="1"/>
  <c r="AA310" i="6" s="1"/>
  <c r="Z310" i="6" a="1"/>
  <c r="Z310" i="6" s="1"/>
  <c r="Y310" i="6" a="1"/>
  <c r="Y310" i="6" s="1"/>
  <c r="X310" i="6" a="1"/>
  <c r="X310" i="6" s="1"/>
  <c r="W310" i="6" a="1"/>
  <c r="W310" i="6" s="1"/>
  <c r="V310" i="6"/>
  <c r="V310" i="6" a="1"/>
  <c r="U310" i="6" a="1"/>
  <c r="U310" i="6" s="1"/>
  <c r="T310" i="6" a="1"/>
  <c r="T310" i="6" s="1"/>
  <c r="S310" i="6" a="1"/>
  <c r="S310" i="6" s="1"/>
  <c r="R310" i="6" a="1"/>
  <c r="R310" i="6" s="1"/>
  <c r="Q310" i="6" a="1"/>
  <c r="Q310" i="6" s="1"/>
  <c r="P310" i="6" a="1"/>
  <c r="P310" i="6" s="1"/>
  <c r="O310" i="6" a="1"/>
  <c r="O310" i="6" s="1"/>
  <c r="N310" i="6"/>
  <c r="N310" i="6" a="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c r="Z309" i="6" a="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c r="X308" i="6" a="1"/>
  <c r="W308" i="6" a="1"/>
  <c r="W308" i="6" s="1"/>
  <c r="V308" i="6"/>
  <c r="V308" i="6" a="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c r="AH307" i="6" a="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c r="T307" i="6" a="1"/>
  <c r="S307" i="6" a="1"/>
  <c r="S307" i="6" s="1"/>
  <c r="R307" i="6"/>
  <c r="R307" i="6" a="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c r="AF306" i="6" a="1"/>
  <c r="AE306" i="6" a="1"/>
  <c r="AE306" i="6" s="1"/>
  <c r="AD306" i="6"/>
  <c r="AD306" i="6" a="1"/>
  <c r="AC306" i="6" a="1"/>
  <c r="AC306" i="6" s="1"/>
  <c r="AB306" i="6" a="1"/>
  <c r="AB306" i="6" s="1"/>
  <c r="AA306" i="6" a="1"/>
  <c r="AA306" i="6" s="1"/>
  <c r="Z306" i="6" a="1"/>
  <c r="Z306" i="6" s="1"/>
  <c r="Y306" i="6" a="1"/>
  <c r="Y306" i="6" s="1"/>
  <c r="X306" i="6" a="1"/>
  <c r="X306" i="6" s="1"/>
  <c r="W306" i="6" a="1"/>
  <c r="W306" i="6" s="1"/>
  <c r="V306" i="6"/>
  <c r="V306" i="6" a="1"/>
  <c r="U306" i="6" a="1"/>
  <c r="U306" i="6" s="1"/>
  <c r="T306" i="6" a="1"/>
  <c r="T306" i="6" s="1"/>
  <c r="S306" i="6" a="1"/>
  <c r="S306" i="6" s="1"/>
  <c r="R306" i="6" a="1"/>
  <c r="R306" i="6" s="1"/>
  <c r="Q306" i="6" a="1"/>
  <c r="Q306" i="6" s="1"/>
  <c r="P306" i="6" a="1"/>
  <c r="P306" i="6" s="1"/>
  <c r="O306" i="6" a="1"/>
  <c r="O306" i="6" s="1"/>
  <c r="N306" i="6"/>
  <c r="N306" i="6" a="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c r="AB305" i="6" a="1"/>
  <c r="AA305" i="6" a="1"/>
  <c r="AA305" i="6" s="1"/>
  <c r="Z305" i="6"/>
  <c r="Z305" i="6" a="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c r="L305" i="6" a="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c r="X304" i="6" a="1"/>
  <c r="W304" i="6" a="1"/>
  <c r="W304" i="6" s="1"/>
  <c r="V304" i="6"/>
  <c r="V304" i="6" a="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c r="AH303" i="6" a="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c r="T303" i="6" a="1"/>
  <c r="S303" i="6" a="1"/>
  <c r="S303" i="6" s="1"/>
  <c r="R303" i="6"/>
  <c r="R303" i="6" a="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c r="AF302" i="6" a="1"/>
  <c r="AE302" i="6" a="1"/>
  <c r="AE302" i="6" s="1"/>
  <c r="AD302" i="6"/>
  <c r="AD302" i="6" a="1"/>
  <c r="AC302" i="6" a="1"/>
  <c r="AC302" i="6" s="1"/>
  <c r="AB302" i="6" a="1"/>
  <c r="AB302" i="6" s="1"/>
  <c r="AA302" i="6" a="1"/>
  <c r="AA302" i="6" s="1"/>
  <c r="Z302" i="6" a="1"/>
  <c r="Z302" i="6" s="1"/>
  <c r="Y302" i="6" a="1"/>
  <c r="Y302" i="6" s="1"/>
  <c r="X302" i="6" a="1"/>
  <c r="X302" i="6" s="1"/>
  <c r="W302" i="6" a="1"/>
  <c r="W302" i="6" s="1"/>
  <c r="V302" i="6"/>
  <c r="V302" i="6" a="1"/>
  <c r="U302" i="6" a="1"/>
  <c r="U302" i="6" s="1"/>
  <c r="T302" i="6" a="1"/>
  <c r="T302" i="6" s="1"/>
  <c r="S302" i="6" a="1"/>
  <c r="S302" i="6" s="1"/>
  <c r="R302" i="6" a="1"/>
  <c r="R302" i="6" s="1"/>
  <c r="Q302" i="6" a="1"/>
  <c r="Q302" i="6" s="1"/>
  <c r="P302" i="6"/>
  <c r="P302" i="6" a="1"/>
  <c r="O302" i="6" a="1"/>
  <c r="O302" i="6" s="1"/>
  <c r="N302" i="6"/>
  <c r="N302" i="6" a="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c r="AB301" i="6" a="1"/>
  <c r="AA301" i="6" a="1"/>
  <c r="AA301" i="6" s="1"/>
  <c r="Z301" i="6"/>
  <c r="Z301" i="6" a="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c r="L301" i="6" a="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c r="X300" i="6" a="1"/>
  <c r="W300" i="6" a="1"/>
  <c r="W300" i="6" s="1"/>
  <c r="V300" i="6"/>
  <c r="V300" i="6" a="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c r="T299" i="6" a="1"/>
  <c r="S299" i="6" a="1"/>
  <c r="S299" i="6" s="1"/>
  <c r="R299" i="6"/>
  <c r="R299" i="6" a="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c r="AF298" i="6" a="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c r="P298" i="6" a="1"/>
  <c r="O298" i="6" a="1"/>
  <c r="O298" i="6" s="1"/>
  <c r="N298" i="6"/>
  <c r="N298" i="6" a="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c r="AB297" i="6" a="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c r="L297" i="6" a="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c r="X296" i="6" a="1"/>
  <c r="W296" i="6" a="1"/>
  <c r="W296" i="6" s="1"/>
  <c r="V296" i="6"/>
  <c r="V296" i="6" a="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c r="T295" i="6" a="1"/>
  <c r="S295" i="6" a="1"/>
  <c r="S295" i="6" s="1"/>
  <c r="R295" i="6"/>
  <c r="R295" i="6" a="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c r="AD294" i="6" a="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c r="P294" i="6" a="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c r="AB293" i="6" a="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c r="L293" i="6" a="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c r="X292" i="6" a="1"/>
  <c r="W292" i="6" a="1"/>
  <c r="W292" i="6" s="1"/>
  <c r="V292" i="6"/>
  <c r="V292" i="6" a="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c r="T291" i="6" a="1"/>
  <c r="S291" i="6" a="1"/>
  <c r="S291" i="6" s="1"/>
  <c r="R291" i="6"/>
  <c r="R291" i="6" a="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c r="AD290" i="6" a="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c r="N290" i="6" a="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c r="V288" i="6" a="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c r="T287" i="6" a="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c r="V286" i="6" a="1"/>
  <c r="U286" i="6" a="1"/>
  <c r="U286" i="6" s="1"/>
  <c r="T286" i="6" a="1"/>
  <c r="T286" i="6" s="1"/>
  <c r="S286" i="6" a="1"/>
  <c r="S286" i="6" s="1"/>
  <c r="R286" i="6" a="1"/>
  <c r="R286" i="6" s="1"/>
  <c r="Q286" i="6" a="1"/>
  <c r="Q286" i="6" s="1"/>
  <c r="P286" i="6" a="1"/>
  <c r="P286" i="6" s="1"/>
  <c r="O286" i="6" a="1"/>
  <c r="O286" i="6" s="1"/>
  <c r="N286" i="6"/>
  <c r="N286" i="6" a="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c r="Z285" i="6" a="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c r="V284" i="6" a="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c r="AH283" i="6" a="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c r="T283" i="6" a="1"/>
  <c r="S283" i="6" a="1"/>
  <c r="S283" i="6" s="1"/>
  <c r="R283" i="6"/>
  <c r="R283" i="6" a="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c r="P282" i="6" a="1"/>
  <c r="O282" i="6" a="1"/>
  <c r="O282" i="6" s="1"/>
  <c r="N282" i="6"/>
  <c r="N282" i="6" a="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c r="L281" i="6" a="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c r="X280" i="6" a="1"/>
  <c r="W280" i="6" a="1"/>
  <c r="W280" i="6" s="1"/>
  <c r="V280" i="6"/>
  <c r="V280" i="6" a="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c r="T279" i="6" a="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c r="N278" i="6" a="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c r="Z277" i="6" a="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c r="X276" i="6" a="1"/>
  <c r="W276" i="6" a="1"/>
  <c r="W276" i="6" s="1"/>
  <c r="V276" i="6"/>
  <c r="V276" i="6" a="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c r="T275" i="6" a="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c r="V274" i="6" a="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c r="T273" i="6" a="1"/>
  <c r="S273" i="6" a="1"/>
  <c r="S273" i="6" s="1"/>
  <c r="R273" i="6" a="1"/>
  <c r="R273" i="6" s="1"/>
  <c r="Q273" i="6" a="1"/>
  <c r="Q273" i="6" s="1"/>
  <c r="P273" i="6" a="1"/>
  <c r="P273" i="6" s="1"/>
  <c r="O273" i="6" a="1"/>
  <c r="O273" i="6" s="1"/>
  <c r="N273" i="6" a="1"/>
  <c r="N273" i="6" s="1"/>
  <c r="M273" i="6" a="1"/>
  <c r="M273" i="6" s="1"/>
  <c r="L273" i="6"/>
  <c r="L273" i="6" a="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c r="X272" i="6" a="1"/>
  <c r="W272" i="6" a="1"/>
  <c r="W272" i="6" s="1"/>
  <c r="V272" i="6"/>
  <c r="V272" i="6" a="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c r="T271" i="6" a="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c r="AF270" i="6" a="1"/>
  <c r="AE270" i="6" a="1"/>
  <c r="AE270" i="6" s="1"/>
  <c r="AD270" i="6" a="1"/>
  <c r="AD270" i="6" s="1"/>
  <c r="AC270" i="6" a="1"/>
  <c r="AC270" i="6" s="1"/>
  <c r="AB270" i="6" a="1"/>
  <c r="AB270" i="6" s="1"/>
  <c r="AA270" i="6" a="1"/>
  <c r="AA270" i="6" s="1"/>
  <c r="Z270" i="6" a="1"/>
  <c r="Z270" i="6" s="1"/>
  <c r="Y270" i="6" a="1"/>
  <c r="Y270" i="6" s="1"/>
  <c r="X270" i="6" a="1"/>
  <c r="X270" i="6" s="1"/>
  <c r="W270" i="6" a="1"/>
  <c r="W270" i="6" s="1"/>
  <c r="V270" i="6"/>
  <c r="V270" i="6" a="1"/>
  <c r="U270" i="6" a="1"/>
  <c r="U270" i="6" s="1"/>
  <c r="T270" i="6" a="1"/>
  <c r="T270" i="6" s="1"/>
  <c r="S270" i="6" a="1"/>
  <c r="S270" i="6" s="1"/>
  <c r="R270" i="6" a="1"/>
  <c r="R270" i="6" s="1"/>
  <c r="Q270" i="6" a="1"/>
  <c r="Q270" i="6" s="1"/>
  <c r="P270" i="6"/>
  <c r="P270" i="6" a="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c r="AB269" i="6" a="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c r="L269" i="6" a="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c r="X268" i="6" a="1"/>
  <c r="W268" i="6" a="1"/>
  <c r="W268" i="6" s="1"/>
  <c r="V268" i="6"/>
  <c r="V268" i="6" a="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c r="T267" i="6" a="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c r="AF266" i="6" a="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c r="P266" i="6" a="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c r="AB265" i="6" a="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c r="L265" i="6" a="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c r="X264" i="6" a="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c r="T263" i="6" a="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c r="V262" i="6" a="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c r="AB261" i="6" a="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c r="X260" i="6" a="1"/>
  <c r="W260" i="6" a="1"/>
  <c r="W260" i="6" s="1"/>
  <c r="V260" i="6"/>
  <c r="V260" i="6" a="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c r="T259" i="6" a="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c r="AF258" i="6" a="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c r="P258" i="6" a="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c r="AB257" i="6" a="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c r="L257" i="6" a="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c r="X256" i="6" a="1"/>
  <c r="W256" i="6" a="1"/>
  <c r="W256" i="6" s="1"/>
  <c r="V256" i="6"/>
  <c r="V256" i="6" a="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c r="T255" i="6" a="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c r="AF254" i="6" a="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c r="P254" i="6" a="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c r="AB253" i="6" a="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c r="L253" i="6" a="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c r="X252" i="6" a="1"/>
  <c r="W252" i="6" a="1"/>
  <c r="W252" i="6" s="1"/>
  <c r="V252" i="6"/>
  <c r="V252" i="6" a="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c r="T251" i="6" a="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c r="AF250" i="6" a="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c r="P250" i="6" a="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c r="AB249" i="6" a="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c r="L249" i="6" a="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c r="X248" i="6" a="1"/>
  <c r="W248" i="6" a="1"/>
  <c r="W248" i="6" s="1"/>
  <c r="V248" i="6"/>
  <c r="V248" i="6" a="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c r="T247" i="6" a="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c r="AF246" i="6" a="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c r="P246" i="6" a="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c r="AB245" i="6" a="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c r="L245" i="6" a="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c r="X244" i="6" a="1"/>
  <c r="W244" i="6" a="1"/>
  <c r="W244" i="6" s="1"/>
  <c r="V244" i="6"/>
  <c r="V244" i="6" a="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c r="T243" i="6" a="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c r="AF242" i="6" a="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c r="P242" i="6" a="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c r="AB241" i="6" a="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c r="L241" i="6" a="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c r="X240" i="6" a="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c r="T239" i="6" a="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c r="T237" i="6" a="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c r="V236" i="6" a="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c r="T235" i="6" a="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c r="AF234" i="6" a="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c r="P234" i="6" a="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c r="AB233" i="6" a="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c r="L233" i="6" a="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c r="X232" i="6" a="1"/>
  <c r="W232" i="6" a="1"/>
  <c r="W232" i="6" s="1"/>
  <c r="V232" i="6"/>
  <c r="V232" i="6" a="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c r="T231" i="6" a="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c r="AF230" i="6" a="1"/>
  <c r="AE230" i="6" a="1"/>
  <c r="AE230" i="6" s="1"/>
  <c r="AD230" i="6" a="1"/>
  <c r="AD230" i="6" s="1"/>
  <c r="AC230" i="6" a="1"/>
  <c r="AC230" i="6" s="1"/>
  <c r="AB230" i="6" a="1"/>
  <c r="AB230" i="6" s="1"/>
  <c r="AA230" i="6" a="1"/>
  <c r="AA230" i="6" s="1"/>
  <c r="Z230" i="6" a="1"/>
  <c r="Z230" i="6" s="1"/>
  <c r="Y230" i="6" a="1"/>
  <c r="Y230" i="6" s="1"/>
  <c r="X230" i="6" a="1"/>
  <c r="X230" i="6" s="1"/>
  <c r="W230" i="6" a="1"/>
  <c r="W230" i="6" s="1"/>
  <c r="V230" i="6"/>
  <c r="V230" i="6" a="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c r="AH229" i="6" a="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c r="T229" i="6" a="1"/>
  <c r="S229" i="6" a="1"/>
  <c r="S229" i="6" s="1"/>
  <c r="R229" i="6"/>
  <c r="R229" i="6" a="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c r="AD228" i="6" a="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c r="N228" i="6" a="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c r="Z227" i="6" a="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c r="V226" i="6" a="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c r="AH225" i="6" a="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c r="T225" i="6" a="1"/>
  <c r="S225" i="6" a="1"/>
  <c r="S225" i="6" s="1"/>
  <c r="R225" i="6"/>
  <c r="R225" i="6" a="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c r="AD224" i="6" a="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c r="P224" i="6" a="1"/>
  <c r="O224" i="6" a="1"/>
  <c r="O224" i="6" s="1"/>
  <c r="N224" i="6"/>
  <c r="N224" i="6" a="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c r="AB223" i="6" a="1"/>
  <c r="AA223" i="6" a="1"/>
  <c r="AA223" i="6" s="1"/>
  <c r="Z223" i="6"/>
  <c r="Z223" i="6" a="1"/>
  <c r="Y223" i="6" a="1"/>
  <c r="Y223" i="6" s="1"/>
  <c r="X223" i="6" a="1"/>
  <c r="X223" i="6" s="1"/>
  <c r="W223" i="6" a="1"/>
  <c r="W223" i="6" s="1"/>
  <c r="V223" i="6" a="1"/>
  <c r="V223" i="6" s="1"/>
  <c r="U223" i="6" a="1"/>
  <c r="U223" i="6" s="1"/>
  <c r="T223" i="6"/>
  <c r="T223" i="6" a="1"/>
  <c r="S223" i="6" a="1"/>
  <c r="S223" i="6" s="1"/>
  <c r="R223" i="6" a="1"/>
  <c r="R223" i="6" s="1"/>
  <c r="Q223" i="6" a="1"/>
  <c r="Q223" i="6" s="1"/>
  <c r="P223" i="6" a="1"/>
  <c r="P223" i="6" s="1"/>
  <c r="O223" i="6" a="1"/>
  <c r="O223" i="6" s="1"/>
  <c r="N223" i="6" a="1"/>
  <c r="N223" i="6" s="1"/>
  <c r="M223" i="6" a="1"/>
  <c r="M223" i="6" s="1"/>
  <c r="L223" i="6"/>
  <c r="L223" i="6" a="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c r="V222" i="6" a="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c r="AH221" i="6" a="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c r="T221" i="6" a="1"/>
  <c r="S221" i="6" a="1"/>
  <c r="S221" i="6" s="1"/>
  <c r="R221" i="6"/>
  <c r="R221" i="6" a="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c r="AD220" i="6" a="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c r="N220" i="6" a="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c r="Z219" i="6" a="1"/>
  <c r="Y219" i="6" a="1"/>
  <c r="Y219" i="6" s="1"/>
  <c r="X219" i="6" a="1"/>
  <c r="X219" i="6" s="1"/>
  <c r="W219" i="6" a="1"/>
  <c r="W219" i="6" s="1"/>
  <c r="V219" i="6" a="1"/>
  <c r="V219" i="6" s="1"/>
  <c r="U219" i="6" a="1"/>
  <c r="U219" i="6" s="1"/>
  <c r="T219" i="6"/>
  <c r="T219" i="6" a="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c r="V218" i="6" a="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c r="AH217" i="6" a="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c r="T217" i="6" a="1"/>
  <c r="S217" i="6" a="1"/>
  <c r="S217" i="6" s="1"/>
  <c r="R217" i="6"/>
  <c r="R217" i="6" a="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c r="AD216" i="6" a="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c r="N216" i="6" a="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c r="Z215" i="6" a="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c r="V214" i="6" a="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c r="AH213" i="6" a="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c r="AD212" i="6" a="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c r="AF211" i="6" a="1"/>
  <c r="AE211" i="6" a="1"/>
  <c r="AE211" i="6" s="1"/>
  <c r="AD211" i="6" a="1"/>
  <c r="AD211" i="6" s="1"/>
  <c r="AC211" i="6" a="1"/>
  <c r="AC211" i="6" s="1"/>
  <c r="AB211" i="6" a="1"/>
  <c r="AB211" i="6" s="1"/>
  <c r="AA211" i="6" a="1"/>
  <c r="AA211" i="6" s="1"/>
  <c r="Z211" i="6"/>
  <c r="Z211" i="6" a="1"/>
  <c r="Y211" i="6" a="1"/>
  <c r="Y211" i="6" s="1"/>
  <c r="X211" i="6" a="1"/>
  <c r="X211" i="6" s="1"/>
  <c r="W211" i="6" a="1"/>
  <c r="W211" i="6" s="1"/>
  <c r="V211" i="6" a="1"/>
  <c r="V211" i="6" s="1"/>
  <c r="U211" i="6" a="1"/>
  <c r="U211" i="6" s="1"/>
  <c r="T211" i="6"/>
  <c r="T211" i="6" a="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c r="V210" i="6" a="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c r="AB209" i="6" a="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c r="V208" i="6" a="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c r="AB207" i="6" a="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c r="V206" i="6" a="1"/>
  <c r="U206" i="6" a="1"/>
  <c r="U206" i="6" s="1"/>
  <c r="T206" i="6" a="1"/>
  <c r="T206" i="6" s="1"/>
  <c r="S206" i="6" a="1"/>
  <c r="S206" i="6" s="1"/>
  <c r="R206" i="6" a="1"/>
  <c r="R206" i="6" s="1"/>
  <c r="Q206" i="6" a="1"/>
  <c r="Q206" i="6" s="1"/>
  <c r="P206" i="6"/>
  <c r="P206" i="6" a="1"/>
  <c r="O206" i="6" a="1"/>
  <c r="O206" i="6" s="1"/>
  <c r="N206" i="6" a="1"/>
  <c r="N206" i="6" s="1"/>
  <c r="M206" i="6" a="1"/>
  <c r="M206" i="6" s="1"/>
  <c r="L206" i="6" a="1"/>
  <c r="L206" i="6" s="1"/>
  <c r="K206" i="6" a="1"/>
  <c r="K206" i="6" s="1"/>
  <c r="AI205" i="6" a="1"/>
  <c r="AI205" i="6" s="1"/>
  <c r="AH205" i="6" a="1"/>
  <c r="AH205" i="6" s="1"/>
  <c r="AG205" i="6" a="1"/>
  <c r="AG205" i="6" s="1"/>
  <c r="AF205" i="6"/>
  <c r="AF205" i="6" a="1"/>
  <c r="AE205" i="6" a="1"/>
  <c r="AE205" i="6" s="1"/>
  <c r="AD205" i="6" a="1"/>
  <c r="AD205" i="6" s="1"/>
  <c r="AC205" i="6" a="1"/>
  <c r="AC205" i="6" s="1"/>
  <c r="AB205" i="6" a="1"/>
  <c r="AB205" i="6" s="1"/>
  <c r="AA205" i="6" a="1"/>
  <c r="AA205" i="6" s="1"/>
  <c r="Z205" i="6"/>
  <c r="Z205" i="6" a="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c r="AF204" i="6" a="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c r="AF203" i="6" a="1"/>
  <c r="AE203" i="6" a="1"/>
  <c r="AE203" i="6" s="1"/>
  <c r="AD203" i="6" a="1"/>
  <c r="AD203" i="6" s="1"/>
  <c r="AC203" i="6" a="1"/>
  <c r="AC203" i="6" s="1"/>
  <c r="AB203" i="6" a="1"/>
  <c r="AB203" i="6" s="1"/>
  <c r="AA203" i="6" a="1"/>
  <c r="AA203" i="6" s="1"/>
  <c r="Z203" i="6"/>
  <c r="Z203" i="6" a="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c r="AF202" i="6" a="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c r="T202" i="6" a="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c r="Z201" i="6" a="1"/>
  <c r="Y201" i="6" a="1"/>
  <c r="Y201" i="6" s="1"/>
  <c r="X201" i="6" a="1"/>
  <c r="X201" i="6" s="1"/>
  <c r="W201" i="6" a="1"/>
  <c r="W201" i="6" s="1"/>
  <c r="V201" i="6" a="1"/>
  <c r="V201" i="6" s="1"/>
  <c r="U201" i="6" a="1"/>
  <c r="U201" i="6" s="1"/>
  <c r="T201" i="6"/>
  <c r="T201" i="6" a="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c r="AF200" i="6" a="1"/>
  <c r="AE200" i="6" a="1"/>
  <c r="AE200" i="6" s="1"/>
  <c r="AD200" i="6" a="1"/>
  <c r="AD200" i="6" s="1"/>
  <c r="AC200" i="6" a="1"/>
  <c r="AC200" i="6" s="1"/>
  <c r="AB200" i="6" a="1"/>
  <c r="AB200" i="6" s="1"/>
  <c r="AA200" i="6" a="1"/>
  <c r="AA200" i="6" s="1"/>
  <c r="Z200" i="6" a="1"/>
  <c r="Z200" i="6" s="1"/>
  <c r="Y200" i="6" a="1"/>
  <c r="Y200" i="6" s="1"/>
  <c r="X200" i="6" a="1"/>
  <c r="X200" i="6" s="1"/>
  <c r="W200" i="6" a="1"/>
  <c r="W200" i="6" s="1"/>
  <c r="V200" i="6"/>
  <c r="V200" i="6" a="1"/>
  <c r="U200" i="6" a="1"/>
  <c r="U200" i="6" s="1"/>
  <c r="T200" i="6"/>
  <c r="T200" i="6" a="1"/>
  <c r="S200" i="6" a="1"/>
  <c r="S200" i="6" s="1"/>
  <c r="R200" i="6" a="1"/>
  <c r="R200" i="6" s="1"/>
  <c r="Q200" i="6" a="1"/>
  <c r="Q200" i="6" s="1"/>
  <c r="P200" i="6" a="1"/>
  <c r="P200" i="6" s="1"/>
  <c r="O200" i="6" a="1"/>
  <c r="O200" i="6" s="1"/>
  <c r="N200" i="6"/>
  <c r="N200" i="6" a="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c r="T199" i="6" a="1"/>
  <c r="S199" i="6" a="1"/>
  <c r="S199" i="6" s="1"/>
  <c r="R199" i="6"/>
  <c r="R199" i="6" a="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c r="AD198" i="6" a="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c r="R197" i="6" a="1"/>
  <c r="Q197" i="6" a="1"/>
  <c r="Q197" i="6" s="1"/>
  <c r="P197" i="6" a="1"/>
  <c r="P197" i="6" s="1"/>
  <c r="O197" i="6" a="1"/>
  <c r="O197" i="6" s="1"/>
  <c r="N197" i="6" a="1"/>
  <c r="N197" i="6" s="1"/>
  <c r="M197" i="6" a="1"/>
  <c r="M197" i="6" s="1"/>
  <c r="L197" i="6"/>
  <c r="L197" i="6" a="1"/>
  <c r="K197" i="6" a="1"/>
  <c r="K197" i="6" s="1"/>
  <c r="AI196" i="6" a="1"/>
  <c r="AI196" i="6" s="1"/>
  <c r="AH196" i="6" a="1"/>
  <c r="AH196" i="6" s="1"/>
  <c r="AG196" i="6" a="1"/>
  <c r="AG196" i="6" s="1"/>
  <c r="AF196" i="6" a="1"/>
  <c r="AF196" i="6" s="1"/>
  <c r="AE196" i="6" a="1"/>
  <c r="AE196" i="6" s="1"/>
  <c r="AD196" i="6"/>
  <c r="AD196" i="6" a="1"/>
  <c r="AC196" i="6" a="1"/>
  <c r="AC196" i="6" s="1"/>
  <c r="AB196" i="6"/>
  <c r="AB196" i="6" a="1"/>
  <c r="AA196" i="6" a="1"/>
  <c r="AA196" i="6" s="1"/>
  <c r="Z196" i="6" a="1"/>
  <c r="Z196" i="6" s="1"/>
  <c r="Y196" i="6" a="1"/>
  <c r="Y196" i="6" s="1"/>
  <c r="X196" i="6" a="1"/>
  <c r="X196" i="6" s="1"/>
  <c r="W196" i="6" a="1"/>
  <c r="W196" i="6" s="1"/>
  <c r="V196" i="6"/>
  <c r="V196" i="6" a="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c r="R195" i="6" a="1"/>
  <c r="Q195" i="6" a="1"/>
  <c r="Q195" i="6" s="1"/>
  <c r="P195" i="6" a="1"/>
  <c r="P195" i="6" s="1"/>
  <c r="O195" i="6" a="1"/>
  <c r="O195" i="6" s="1"/>
  <c r="N195" i="6" a="1"/>
  <c r="N195" i="6" s="1"/>
  <c r="M195" i="6" a="1"/>
  <c r="M195" i="6" s="1"/>
  <c r="L195" i="6"/>
  <c r="L195" i="6" a="1"/>
  <c r="K195" i="6" a="1"/>
  <c r="K195" i="6" s="1"/>
  <c r="AI194" i="6" a="1"/>
  <c r="AI194" i="6" s="1"/>
  <c r="AH194" i="6" a="1"/>
  <c r="AH194" i="6" s="1"/>
  <c r="AG194" i="6" a="1"/>
  <c r="AG194" i="6" s="1"/>
  <c r="AF194" i="6" a="1"/>
  <c r="AF194" i="6" s="1"/>
  <c r="AE194" i="6" a="1"/>
  <c r="AE194" i="6" s="1"/>
  <c r="AD194" i="6" a="1"/>
  <c r="AD194" i="6" s="1"/>
  <c r="AC194" i="6" a="1"/>
  <c r="AC194" i="6" s="1"/>
  <c r="AB194" i="6"/>
  <c r="AB194" i="6" a="1"/>
  <c r="AA194" i="6" a="1"/>
  <c r="AA194" i="6" s="1"/>
  <c r="Z194" i="6" a="1"/>
  <c r="Z194" i="6" s="1"/>
  <c r="Y194" i="6" a="1"/>
  <c r="Y194" i="6" s="1"/>
  <c r="X194" i="6" a="1"/>
  <c r="X194" i="6" s="1"/>
  <c r="W194" i="6" a="1"/>
  <c r="W194" i="6" s="1"/>
  <c r="V194" i="6"/>
  <c r="V194" i="6" a="1"/>
  <c r="U194" i="6" a="1"/>
  <c r="U194" i="6" s="1"/>
  <c r="T194" i="6" a="1"/>
  <c r="T194" i="6" s="1"/>
  <c r="S194" i="6" a="1"/>
  <c r="S194" i="6" s="1"/>
  <c r="R194" i="6" a="1"/>
  <c r="R194" i="6" s="1"/>
  <c r="Q194" i="6" a="1"/>
  <c r="Q194" i="6" s="1"/>
  <c r="P194" i="6"/>
  <c r="P194" i="6" a="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c r="AB193" i="6" a="1"/>
  <c r="AA193" i="6" a="1"/>
  <c r="AA193" i="6" s="1"/>
  <c r="Z193" i="6"/>
  <c r="Z193" i="6" a="1"/>
  <c r="Y193" i="6" a="1"/>
  <c r="Y193" i="6" s="1"/>
  <c r="X193" i="6" a="1"/>
  <c r="X193" i="6" s="1"/>
  <c r="W193" i="6" a="1"/>
  <c r="W193" i="6" s="1"/>
  <c r="V193" i="6" a="1"/>
  <c r="V193" i="6" s="1"/>
  <c r="U193" i="6" a="1"/>
  <c r="U193" i="6" s="1"/>
  <c r="T193" i="6"/>
  <c r="T193" i="6" a="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c r="V192" i="6" a="1"/>
  <c r="U192" i="6" a="1"/>
  <c r="U192" i="6" s="1"/>
  <c r="T192" i="6" a="1"/>
  <c r="T192" i="6" s="1"/>
  <c r="S192" i="6" a="1"/>
  <c r="S192" i="6" s="1"/>
  <c r="R192" i="6" a="1"/>
  <c r="R192" i="6" s="1"/>
  <c r="Q192" i="6" a="1"/>
  <c r="Q192" i="6" s="1"/>
  <c r="P192" i="6"/>
  <c r="P192" i="6" a="1"/>
  <c r="O192" i="6" a="1"/>
  <c r="O192" i="6" s="1"/>
  <c r="N192" i="6" a="1"/>
  <c r="N192" i="6" s="1"/>
  <c r="M192" i="6" a="1"/>
  <c r="M192" i="6" s="1"/>
  <c r="L192" i="6" a="1"/>
  <c r="L192" i="6" s="1"/>
  <c r="K192" i="6" a="1"/>
  <c r="K192" i="6" s="1"/>
  <c r="AI191" i="6" a="1"/>
  <c r="AI191" i="6" s="1"/>
  <c r="AH191" i="6" a="1"/>
  <c r="AH191" i="6" s="1"/>
  <c r="AG191" i="6" a="1"/>
  <c r="AG191" i="6" s="1"/>
  <c r="AF191" i="6"/>
  <c r="AF191" i="6" a="1"/>
  <c r="AE191" i="6" a="1"/>
  <c r="AE191" i="6" s="1"/>
  <c r="AD191" i="6" a="1"/>
  <c r="AD191" i="6" s="1"/>
  <c r="AC191" i="6" a="1"/>
  <c r="AC191" i="6" s="1"/>
  <c r="AB191" i="6" a="1"/>
  <c r="AB191" i="6" s="1"/>
  <c r="AA191" i="6" a="1"/>
  <c r="AA191" i="6" s="1"/>
  <c r="Z191" i="6"/>
  <c r="Z191" i="6" a="1"/>
  <c r="Y191" i="6" a="1"/>
  <c r="Y191" i="6" s="1"/>
  <c r="X191" i="6" a="1"/>
  <c r="X191" i="6" s="1"/>
  <c r="W191" i="6" a="1"/>
  <c r="W191" i="6" s="1"/>
  <c r="V191" i="6" a="1"/>
  <c r="V191" i="6" s="1"/>
  <c r="U191" i="6" a="1"/>
  <c r="U191" i="6" s="1"/>
  <c r="T191" i="6"/>
  <c r="T191" i="6" a="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c r="AF190" i="6" a="1"/>
  <c r="AE190" i="6" a="1"/>
  <c r="AE190" i="6" s="1"/>
  <c r="AD190" i="6"/>
  <c r="AD190" i="6" a="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c r="P190" i="6" a="1"/>
  <c r="O190" i="6" a="1"/>
  <c r="O190" i="6" s="1"/>
  <c r="N190" i="6"/>
  <c r="N190" i="6" a="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c r="X189" i="6" a="1"/>
  <c r="W189" i="6" a="1"/>
  <c r="W189" i="6" s="1"/>
  <c r="V189" i="6" a="1"/>
  <c r="V189" i="6" s="1"/>
  <c r="U189" i="6" a="1"/>
  <c r="U189" i="6" s="1"/>
  <c r="T189" i="6" a="1"/>
  <c r="T189" i="6" s="1"/>
  <c r="S189" i="6" a="1"/>
  <c r="S189" i="6" s="1"/>
  <c r="R189" i="6"/>
  <c r="R189" i="6" a="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c r="AD188" i="6" a="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c r="R187" i="6" a="1"/>
  <c r="Q187" i="6" a="1"/>
  <c r="Q187" i="6" s="1"/>
  <c r="P187" i="6" a="1"/>
  <c r="P187" i="6" s="1"/>
  <c r="O187" i="6" a="1"/>
  <c r="O187" i="6" s="1"/>
  <c r="N187" i="6" a="1"/>
  <c r="N187" i="6" s="1"/>
  <c r="M187" i="6" a="1"/>
  <c r="M187" i="6" s="1"/>
  <c r="L187" i="6"/>
  <c r="L187" i="6" a="1"/>
  <c r="K187" i="6" a="1"/>
  <c r="K187" i="6" s="1"/>
  <c r="AI186" i="6" a="1"/>
  <c r="AI186" i="6" s="1"/>
  <c r="AH186" i="6" a="1"/>
  <c r="AH186" i="6" s="1"/>
  <c r="AG186" i="6" a="1"/>
  <c r="AG186" i="6" s="1"/>
  <c r="AF186" i="6" a="1"/>
  <c r="AF186" i="6" s="1"/>
  <c r="AE186" i="6" a="1"/>
  <c r="AE186" i="6" s="1"/>
  <c r="AD186" i="6" a="1"/>
  <c r="AD186" i="6" s="1"/>
  <c r="AC186" i="6" a="1"/>
  <c r="AC186" i="6" s="1"/>
  <c r="AB186" i="6"/>
  <c r="AB186" i="6" a="1"/>
  <c r="AA186" i="6" a="1"/>
  <c r="AA186" i="6" s="1"/>
  <c r="Z186" i="6" a="1"/>
  <c r="Z186" i="6" s="1"/>
  <c r="Y186" i="6" a="1"/>
  <c r="Y186" i="6" s="1"/>
  <c r="X186" i="6" a="1"/>
  <c r="X186" i="6" s="1"/>
  <c r="W186" i="6" a="1"/>
  <c r="W186" i="6" s="1"/>
  <c r="V186" i="6"/>
  <c r="V186" i="6" a="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c r="AB185" i="6" a="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c r="V184" i="6" a="1"/>
  <c r="U184" i="6" a="1"/>
  <c r="U184" i="6" s="1"/>
  <c r="T184" i="6" a="1"/>
  <c r="T184" i="6" s="1"/>
  <c r="S184" i="6" a="1"/>
  <c r="S184" i="6" s="1"/>
  <c r="R184" i="6" a="1"/>
  <c r="R184" i="6" s="1"/>
  <c r="Q184" i="6" a="1"/>
  <c r="Q184" i="6" s="1"/>
  <c r="P184" i="6"/>
  <c r="P184" i="6" a="1"/>
  <c r="O184" i="6" a="1"/>
  <c r="O184" i="6" s="1"/>
  <c r="N184" i="6" a="1"/>
  <c r="N184" i="6" s="1"/>
  <c r="M184" i="6" a="1"/>
  <c r="M184" i="6" s="1"/>
  <c r="L184" i="6" a="1"/>
  <c r="L184" i="6" s="1"/>
  <c r="K184" i="6" a="1"/>
  <c r="K184" i="6" s="1"/>
  <c r="AI183" i="6" a="1"/>
  <c r="AI183" i="6" s="1"/>
  <c r="AH183" i="6" a="1"/>
  <c r="AH183" i="6" s="1"/>
  <c r="AG183" i="6" a="1"/>
  <c r="AG183" i="6" s="1"/>
  <c r="AF183" i="6"/>
  <c r="AF183" i="6" a="1"/>
  <c r="AE183" i="6" a="1"/>
  <c r="AE183" i="6" s="1"/>
  <c r="AD183" i="6" a="1"/>
  <c r="AD183" i="6" s="1"/>
  <c r="AC183" i="6" a="1"/>
  <c r="AC183" i="6" s="1"/>
  <c r="AB183" i="6" a="1"/>
  <c r="AB183" i="6" s="1"/>
  <c r="AA183" i="6" a="1"/>
  <c r="AA183" i="6" s="1"/>
  <c r="Z183" i="6"/>
  <c r="Z183" i="6" a="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c r="AF182" i="6" a="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c r="P182" i="6" a="1"/>
  <c r="O182" i="6" a="1"/>
  <c r="O182" i="6" s="1"/>
  <c r="N182" i="6"/>
  <c r="N182" i="6" a="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c r="T181" i="6" a="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c r="AF180" i="6" a="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c r="P180" i="6" a="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c r="AB179" i="6" a="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c r="L179" i="6" a="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c r="X178" i="6" a="1"/>
  <c r="W178" i="6" a="1"/>
  <c r="W178" i="6" s="1"/>
  <c r="V178" i="6" a="1"/>
  <c r="V178" i="6" s="1"/>
  <c r="U178" i="6" a="1"/>
  <c r="U178" i="6" s="1"/>
  <c r="T178" i="6"/>
  <c r="T178" i="6" a="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c r="AF177" i="6" a="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c r="T177" i="6" a="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c r="AF176" i="6" a="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c r="P176" i="6" a="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c r="AB175" i="6" a="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c r="L175" i="6" a="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c r="AF173" i="6" a="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c r="T173" i="6" a="1"/>
  <c r="S173" i="6" a="1"/>
  <c r="S173" i="6" s="1"/>
  <c r="R173" i="6" a="1"/>
  <c r="R173" i="6" s="1"/>
  <c r="Q173" i="6" a="1"/>
  <c r="Q173" i="6" s="1"/>
  <c r="P173" i="6"/>
  <c r="P173" i="6" a="1"/>
  <c r="O173" i="6" a="1"/>
  <c r="O173" i="6" s="1"/>
  <c r="N173" i="6" a="1"/>
  <c r="N173" i="6" s="1"/>
  <c r="M173" i="6" a="1"/>
  <c r="M173" i="6" s="1"/>
  <c r="L173" i="6" a="1"/>
  <c r="L173" i="6" s="1"/>
  <c r="K173" i="6" a="1"/>
  <c r="K173" i="6" s="1"/>
  <c r="AI172" i="6" a="1"/>
  <c r="AI172" i="6" s="1"/>
  <c r="AH172" i="6" a="1"/>
  <c r="AH172" i="6" s="1"/>
  <c r="AG172" i="6" a="1"/>
  <c r="AG172" i="6" s="1"/>
  <c r="AF172" i="6"/>
  <c r="AF172" i="6" a="1"/>
  <c r="AE172" i="6" a="1"/>
  <c r="AE172" i="6" s="1"/>
  <c r="AD172" i="6" a="1"/>
  <c r="AD172" i="6" s="1"/>
  <c r="AC172" i="6" a="1"/>
  <c r="AC172" i="6" s="1"/>
  <c r="AB172" i="6"/>
  <c r="AB172" i="6" a="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c r="P172" i="6" a="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c r="AB171" i="6" a="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c r="L171" i="6" a="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c r="T169" i="6" a="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c r="AF168" i="6" a="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c r="P168" i="6" a="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c r="AB167" i="6" a="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c r="L167" i="6" a="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c r="T166" i="6" a="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c r="T165" i="6" a="1"/>
  <c r="S165" i="6" a="1"/>
  <c r="S165" i="6" s="1"/>
  <c r="R165" i="6" a="1"/>
  <c r="R165" i="6" s="1"/>
  <c r="Q165" i="6" a="1"/>
  <c r="Q165" i="6" s="1"/>
  <c r="P165" i="6"/>
  <c r="P165" i="6" a="1"/>
  <c r="O165" i="6" a="1"/>
  <c r="O165" i="6" s="1"/>
  <c r="N165" i="6" a="1"/>
  <c r="N165" i="6" s="1"/>
  <c r="M165" i="6" a="1"/>
  <c r="M165" i="6" s="1"/>
  <c r="L165" i="6" a="1"/>
  <c r="L165" i="6" s="1"/>
  <c r="K165" i="6" a="1"/>
  <c r="K165" i="6" s="1"/>
  <c r="AI164" i="6" a="1"/>
  <c r="AI164" i="6" s="1"/>
  <c r="AH164" i="6" a="1"/>
  <c r="AH164" i="6" s="1"/>
  <c r="AG164" i="6" a="1"/>
  <c r="AG164" i="6" s="1"/>
  <c r="AF164" i="6"/>
  <c r="AF164" i="6" a="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c r="P164" i="6" a="1"/>
  <c r="O164" i="6" a="1"/>
  <c r="O164" i="6" s="1"/>
  <c r="N164" i="6" a="1"/>
  <c r="N164" i="6" s="1"/>
  <c r="M164" i="6" a="1"/>
  <c r="M164" i="6" s="1"/>
  <c r="L164" i="6"/>
  <c r="L164" i="6" a="1"/>
  <c r="K164" i="6" a="1"/>
  <c r="K164" i="6" s="1"/>
  <c r="AI163" i="6" a="1"/>
  <c r="AI163" i="6" s="1"/>
  <c r="AH163" i="6" a="1"/>
  <c r="AH163" i="6" s="1"/>
  <c r="AG163" i="6" a="1"/>
  <c r="AG163" i="6" s="1"/>
  <c r="AF163" i="6" a="1"/>
  <c r="AF163" i="6" s="1"/>
  <c r="AE163" i="6" a="1"/>
  <c r="AE163" i="6" s="1"/>
  <c r="AD163" i="6" a="1"/>
  <c r="AD163" i="6" s="1"/>
  <c r="AC163" i="6" a="1"/>
  <c r="AC163" i="6" s="1"/>
  <c r="AB163" i="6"/>
  <c r="AB163" i="6" a="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c r="L163" i="6" a="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c r="AF161" i="6" a="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c r="T161" i="6" a="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c r="AF160" i="6" a="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c r="P160" i="6" a="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c r="AB159" i="6" a="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c r="L159" i="6" a="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c r="T158" i="6" a="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c r="T157" i="6" a="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c r="AF156" i="6" a="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c r="P156" i="6" a="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c r="AF153" i="6" a="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c r="P153" i="6" a="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c r="T150" i="6" a="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c r="AF149" i="6" a="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c r="P149" i="6" a="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c r="AB148" i="6" a="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c r="L148" i="6" a="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c r="AB139" i="6" a="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c r="L139" i="6" a="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c r="T137" i="6" a="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c r="AF136" i="6" a="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c r="P136" i="6" a="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c r="AB135" i="6" a="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J83" i="5"/>
  <c r="I83" i="5"/>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J79" i="5"/>
  <c r="I79" i="5"/>
  <c r="H79" i="5"/>
  <c r="G79" i="5"/>
  <c r="F79" i="5"/>
  <c r="E79" i="5"/>
  <c r="D79" i="5"/>
  <c r="B79" i="5"/>
  <c r="M78" i="5"/>
  <c r="L78" i="5"/>
  <c r="K78" i="5"/>
  <c r="I78" i="5"/>
  <c r="J78" i="5" s="1"/>
  <c r="B12" i="5" s="1"/>
  <c r="H78" i="5"/>
  <c r="G78" i="5"/>
  <c r="F78" i="5"/>
  <c r="E78" i="5"/>
  <c r="D78" i="5"/>
  <c r="B78" i="5"/>
  <c r="M77" i="5"/>
  <c r="L77" i="5"/>
  <c r="K77" i="5"/>
  <c r="J77" i="5"/>
  <c r="I77" i="5"/>
  <c r="H77" i="5"/>
  <c r="G77" i="5"/>
  <c r="F77" i="5"/>
  <c r="E77" i="5"/>
  <c r="D77" i="5"/>
  <c r="B77" i="5"/>
  <c r="M76" i="5"/>
  <c r="L76" i="5"/>
  <c r="K76" i="5"/>
  <c r="I76" i="5"/>
  <c r="J76" i="5" s="1"/>
  <c r="B9" i="5" s="1"/>
  <c r="H76" i="5"/>
  <c r="G76" i="5"/>
  <c r="F76" i="5"/>
  <c r="E76" i="5"/>
  <c r="D76" i="5"/>
  <c r="C89" i="5" s="1"/>
  <c r="C90" i="5" s="1"/>
  <c r="B76" i="5"/>
  <c r="M75" i="5"/>
  <c r="L75" i="5"/>
  <c r="K75" i="5"/>
  <c r="J75" i="5"/>
  <c r="I75" i="5"/>
  <c r="H75" i="5"/>
  <c r="G75" i="5"/>
  <c r="F75" i="5"/>
  <c r="E75" i="5"/>
  <c r="D75" i="5"/>
  <c r="B89" i="5" s="1"/>
  <c r="B90" i="5" s="1"/>
  <c r="B75" i="5"/>
  <c r="M74" i="5"/>
  <c r="L74" i="5"/>
  <c r="K74" i="5"/>
  <c r="I74" i="5"/>
  <c r="J74" i="5" s="1"/>
  <c r="H74" i="5"/>
  <c r="G74" i="5"/>
  <c r="F74" i="5"/>
  <c r="E74" i="5"/>
  <c r="D74" i="5"/>
  <c r="A89" i="5" s="1"/>
  <c r="A90" i="5" s="1"/>
  <c r="B74" i="5"/>
  <c r="D68" i="5"/>
  <c r="C68" i="5"/>
  <c r="B68" i="5"/>
  <c r="A68" i="5"/>
  <c r="M65" i="5"/>
  <c r="L65" i="5"/>
  <c r="K65" i="5"/>
  <c r="J65" i="5"/>
  <c r="I65" i="5"/>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J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J28" i="5"/>
  <c r="I28" i="5"/>
  <c r="H28" i="5"/>
  <c r="B34" i="5" s="1"/>
  <c r="G28" i="5"/>
  <c r="F28" i="5"/>
  <c r="E28" i="5"/>
  <c r="D28" i="5"/>
  <c r="B28" i="5"/>
  <c r="M27" i="5"/>
  <c r="L27" i="5"/>
  <c r="K27" i="5"/>
  <c r="I27" i="5"/>
  <c r="J40" i="5" s="1"/>
  <c r="C55" i="5" s="1"/>
  <c r="B5" i="5" s="1"/>
  <c r="H27" i="5"/>
  <c r="A34" i="5" s="1"/>
  <c r="B4" i="5" s="1"/>
  <c r="G27" i="5"/>
  <c r="F27" i="5"/>
  <c r="E27" i="5"/>
  <c r="D27" i="5"/>
  <c r="B27" i="5"/>
  <c r="B18" i="5"/>
  <c r="B17" i="5"/>
  <c r="B11" i="5"/>
  <c r="B10" i="5"/>
  <c r="B6" i="5"/>
  <c r="P120" i="4"/>
  <c r="N98" i="4"/>
  <c r="N94" i="4"/>
  <c r="N90" i="4"/>
  <c r="N68" i="4"/>
  <c r="N63" i="4"/>
  <c r="N59" i="4"/>
  <c r="N55" i="4"/>
  <c r="N21" i="4"/>
  <c r="N17" i="4"/>
  <c r="N13" i="4"/>
  <c r="P62" i="3"/>
  <c r="P41" i="2"/>
  <c r="F211" i="6" l="1"/>
  <c r="AI34" i="14"/>
  <c r="AE76" i="14"/>
  <c r="AE28" i="14"/>
  <c r="AE27" i="14"/>
  <c r="AE25" i="14"/>
  <c r="AE24" i="14"/>
  <c r="AD23" i="14"/>
  <c r="AE22" i="14"/>
  <c r="AD21" i="14"/>
  <c r="AE18" i="14"/>
  <c r="AE30" i="14"/>
  <c r="AE29" i="14"/>
  <c r="AD25" i="14"/>
  <c r="AD24" i="14"/>
  <c r="AD22" i="14"/>
  <c r="AE19" i="14"/>
  <c r="AH18" i="14"/>
  <c r="AD18" i="14"/>
  <c r="AG76" i="14"/>
  <c r="O3" i="14"/>
  <c r="L5" i="14"/>
  <c r="O7" i="14"/>
  <c r="L9" i="14"/>
  <c r="O11" i="14"/>
  <c r="L13" i="14"/>
  <c r="O15" i="14"/>
  <c r="L18" i="14"/>
  <c r="AF18" i="14"/>
  <c r="AG19" i="14"/>
  <c r="O20" i="14"/>
  <c r="AD20" i="14"/>
  <c r="AH20" i="14"/>
  <c r="AE21" i="14"/>
  <c r="AI21" i="14"/>
  <c r="L22" i="14"/>
  <c r="AF22" i="14"/>
  <c r="AE23" i="14"/>
  <c r="AI23" i="14"/>
  <c r="L24" i="14"/>
  <c r="AF24" i="14"/>
  <c r="AF25" i="14"/>
  <c r="O26" i="14"/>
  <c r="AI26" i="14"/>
  <c r="L27" i="14"/>
  <c r="AF27" i="14"/>
  <c r="AG28" i="14"/>
  <c r="L29" i="14"/>
  <c r="AG29" i="14"/>
  <c r="AI30" i="14"/>
  <c r="O32" i="14"/>
  <c r="AE33" i="14"/>
  <c r="AE34" i="14"/>
  <c r="AF35" i="14"/>
  <c r="AG36" i="14"/>
  <c r="L37" i="14"/>
  <c r="AG37" i="14"/>
  <c r="AG39" i="14"/>
  <c r="AE40" i="14"/>
  <c r="AG43" i="14"/>
  <c r="AE44" i="14"/>
  <c r="AG47" i="14"/>
  <c r="AE48" i="14"/>
  <c r="AG51" i="14"/>
  <c r="AE52" i="14"/>
  <c r="AG55" i="14"/>
  <c r="AE56" i="14"/>
  <c r="AG59" i="14"/>
  <c r="AE60" i="14"/>
  <c r="AG63" i="14"/>
  <c r="AE64" i="14"/>
  <c r="AG67" i="14"/>
  <c r="AE68" i="14"/>
  <c r="AG71" i="14"/>
  <c r="AE72" i="14"/>
  <c r="AG75" i="14"/>
  <c r="AG79" i="14"/>
  <c r="L2" i="14"/>
  <c r="O4" i="14"/>
  <c r="M5" i="14"/>
  <c r="L6" i="14"/>
  <c r="O8" i="14"/>
  <c r="M9" i="14"/>
  <c r="L10" i="14"/>
  <c r="O12" i="14"/>
  <c r="M13" i="14"/>
  <c r="L14" i="14"/>
  <c r="O16"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E86" i="14"/>
  <c r="AE84" i="14"/>
  <c r="AE94" i="14"/>
  <c r="AE93" i="14"/>
  <c r="AE92" i="14"/>
  <c r="AE91" i="14"/>
  <c r="AE90" i="14"/>
  <c r="AE89" i="14"/>
  <c r="AE88" i="14"/>
  <c r="AE87" i="14"/>
  <c r="AE85" i="14"/>
  <c r="AE83" i="14"/>
  <c r="AE81" i="14"/>
  <c r="O17" i="14"/>
  <c r="M18" i="14"/>
  <c r="AG18" i="14"/>
  <c r="O19" i="14"/>
  <c r="AD19" i="14"/>
  <c r="AH19" i="14"/>
  <c r="AE20" i="14"/>
  <c r="AI20" i="14"/>
  <c r="L21" i="14"/>
  <c r="AF21" i="14"/>
  <c r="M22" i="14"/>
  <c r="AG22" i="14"/>
  <c r="O23" i="14"/>
  <c r="AF23" i="14"/>
  <c r="M24" i="14"/>
  <c r="AG24" i="14"/>
  <c r="O25" i="14"/>
  <c r="AG25" i="14"/>
  <c r="AE26" i="14"/>
  <c r="M27" i="14"/>
  <c r="AG27" i="14"/>
  <c r="AI28" i="14"/>
  <c r="M29" i="14"/>
  <c r="O30" i="14"/>
  <c r="AE31" i="14"/>
  <c r="AE32" i="14"/>
  <c r="AF33" i="14"/>
  <c r="AG34" i="14"/>
  <c r="L35" i="14"/>
  <c r="AG35" i="14"/>
  <c r="AI36" i="14"/>
  <c r="M37" i="14"/>
  <c r="O38" i="14"/>
  <c r="AG40" i="14"/>
  <c r="AE41" i="14"/>
  <c r="AG44" i="14"/>
  <c r="AE45" i="14"/>
  <c r="AG48" i="14"/>
  <c r="AE49" i="14"/>
  <c r="AG52" i="14"/>
  <c r="AE53" i="14"/>
  <c r="AG56" i="14"/>
  <c r="AE57" i="14"/>
  <c r="AG60" i="14"/>
  <c r="AE61" i="14"/>
  <c r="AG64" i="14"/>
  <c r="AE65" i="14"/>
  <c r="AG68" i="14"/>
  <c r="AE69" i="14"/>
  <c r="AG72" i="14"/>
  <c r="AE73" i="14"/>
  <c r="AE77" i="14"/>
  <c r="M2" i="14"/>
  <c r="L3" i="14"/>
  <c r="O5" i="14"/>
  <c r="M6" i="14"/>
  <c r="L7" i="14"/>
  <c r="O9" i="14"/>
  <c r="M10" i="14"/>
  <c r="L11" i="14"/>
  <c r="O13" i="14"/>
  <c r="M14" i="14"/>
  <c r="L15" i="14"/>
  <c r="AF94" i="14"/>
  <c r="AF93" i="14"/>
  <c r="AF92" i="14"/>
  <c r="AF91" i="14"/>
  <c r="AF90" i="14"/>
  <c r="AF89" i="14"/>
  <c r="AF88" i="14"/>
  <c r="AF86" i="14"/>
  <c r="AF84" i="14"/>
  <c r="AF82" i="14"/>
  <c r="AF80" i="14"/>
  <c r="AF78" i="14"/>
  <c r="AF76" i="14"/>
  <c r="AF74" i="14"/>
  <c r="AF72" i="14"/>
  <c r="AF70" i="14"/>
  <c r="AF68" i="14"/>
  <c r="AF66" i="14"/>
  <c r="AF64" i="14"/>
  <c r="AF62" i="14"/>
  <c r="AF60" i="14"/>
  <c r="AF58" i="14"/>
  <c r="AF56" i="14"/>
  <c r="AF54" i="14"/>
  <c r="AF52" i="14"/>
  <c r="AF50" i="14"/>
  <c r="AF48" i="14"/>
  <c r="AF46" i="14"/>
  <c r="AF44" i="14"/>
  <c r="AF42" i="14"/>
  <c r="AF40" i="14"/>
  <c r="AF38" i="14"/>
  <c r="AF36" i="14"/>
  <c r="AF34" i="14"/>
  <c r="AF32" i="14"/>
  <c r="AF30" i="14"/>
  <c r="AF28" i="14"/>
  <c r="AG94" i="14"/>
  <c r="AG93" i="14"/>
  <c r="AG92" i="14"/>
  <c r="AG91" i="14"/>
  <c r="AG90" i="14"/>
  <c r="AG89" i="14"/>
  <c r="AG88" i="14"/>
  <c r="AG87" i="14"/>
  <c r="AG85" i="14"/>
  <c r="AG83" i="14"/>
  <c r="AF87" i="14"/>
  <c r="AF85" i="14"/>
  <c r="AF83" i="14"/>
  <c r="AF81" i="14"/>
  <c r="AF79" i="14"/>
  <c r="AF77" i="14"/>
  <c r="AF75" i="14"/>
  <c r="AF73" i="14"/>
  <c r="AF71" i="14"/>
  <c r="AF69" i="14"/>
  <c r="AF67" i="14"/>
  <c r="AF65" i="14"/>
  <c r="AF63" i="14"/>
  <c r="AF61" i="14"/>
  <c r="AF59" i="14"/>
  <c r="AF57" i="14"/>
  <c r="AF55" i="14"/>
  <c r="AF53" i="14"/>
  <c r="AF51" i="14"/>
  <c r="AF49" i="14"/>
  <c r="AF47" i="14"/>
  <c r="AF45" i="14"/>
  <c r="AF43" i="14"/>
  <c r="AF41" i="14"/>
  <c r="AF39" i="14"/>
  <c r="AG86" i="14"/>
  <c r="AG84" i="14"/>
  <c r="AG82" i="14"/>
  <c r="AG80" i="14"/>
  <c r="O18" i="14"/>
  <c r="AI19" i="14"/>
  <c r="L20" i="14"/>
  <c r="AF20" i="14"/>
  <c r="M21" i="14"/>
  <c r="AG21" i="14"/>
  <c r="O22" i="14"/>
  <c r="AH22" i="14"/>
  <c r="AG23" i="14"/>
  <c r="O24" i="14"/>
  <c r="AH24" i="14"/>
  <c r="AI25" i="14"/>
  <c r="L26" i="14"/>
  <c r="AF26" i="14"/>
  <c r="O27" i="14"/>
  <c r="O28" i="14"/>
  <c r="AF31" i="14"/>
  <c r="AG32" i="14"/>
  <c r="L33" i="14"/>
  <c r="M33" i="14" s="1"/>
  <c r="AG33" i="14"/>
  <c r="M35" i="14"/>
  <c r="AE37" i="14"/>
  <c r="AE38" i="14"/>
  <c r="AG41" i="14"/>
  <c r="AE42" i="14"/>
  <c r="AG45" i="14"/>
  <c r="AE46" i="14"/>
  <c r="M47" i="14"/>
  <c r="AG49" i="14"/>
  <c r="AE50" i="14"/>
  <c r="AG53" i="14"/>
  <c r="AE54" i="14"/>
  <c r="AG57" i="14"/>
  <c r="AE58" i="14"/>
  <c r="AG61" i="14"/>
  <c r="AE62" i="14"/>
  <c r="M63" i="14"/>
  <c r="AG65" i="14"/>
  <c r="AE66" i="14"/>
  <c r="AG69" i="14"/>
  <c r="AE70" i="14"/>
  <c r="AG73" i="14"/>
  <c r="AE74" i="14"/>
  <c r="AG77" i="14"/>
  <c r="AE78" i="14"/>
  <c r="M79" i="14"/>
  <c r="AE82" i="14"/>
  <c r="M96" i="14"/>
  <c r="M97" i="14"/>
  <c r="L95" i="14"/>
  <c r="M95" i="14" s="1"/>
  <c r="L94" i="14"/>
  <c r="M94" i="14" s="1"/>
  <c r="L93" i="14"/>
  <c r="M93" i="14" s="1"/>
  <c r="L92" i="14"/>
  <c r="M92" i="14" s="1"/>
  <c r="L91" i="14"/>
  <c r="M91" i="14" s="1"/>
  <c r="L90" i="14"/>
  <c r="M90" i="14" s="1"/>
  <c r="L89" i="14"/>
  <c r="M89" i="14" s="1"/>
  <c r="L88" i="14"/>
  <c r="M88" i="14" s="1"/>
  <c r="L86" i="14"/>
  <c r="L84" i="14"/>
  <c r="L82" i="14"/>
  <c r="L80" i="14"/>
  <c r="L78" i="14"/>
  <c r="M78" i="14" s="1"/>
  <c r="L76" i="14"/>
  <c r="L74" i="14"/>
  <c r="M74" i="14" s="1"/>
  <c r="L72" i="14"/>
  <c r="L70" i="14"/>
  <c r="M70" i="14" s="1"/>
  <c r="L68" i="14"/>
  <c r="L66" i="14"/>
  <c r="M66" i="14" s="1"/>
  <c r="L64" i="14"/>
  <c r="L62" i="14"/>
  <c r="M62" i="14" s="1"/>
  <c r="L60" i="14"/>
  <c r="L58" i="14"/>
  <c r="M58" i="14" s="1"/>
  <c r="L56" i="14"/>
  <c r="L54" i="14"/>
  <c r="M54" i="14" s="1"/>
  <c r="L52" i="14"/>
  <c r="L50" i="14"/>
  <c r="M50" i="14" s="1"/>
  <c r="L48" i="14"/>
  <c r="L46" i="14"/>
  <c r="M46" i="14" s="1"/>
  <c r="L44" i="14"/>
  <c r="L42" i="14"/>
  <c r="M42" i="14" s="1"/>
  <c r="L40" i="14"/>
  <c r="L38" i="14"/>
  <c r="M38" i="14" s="1"/>
  <c r="L36" i="14"/>
  <c r="M36" i="14" s="1"/>
  <c r="L34" i="14"/>
  <c r="M34" i="14" s="1"/>
  <c r="L32" i="14"/>
  <c r="L30" i="14"/>
  <c r="M30" i="14" s="1"/>
  <c r="L28" i="14"/>
  <c r="M28" i="14" s="1"/>
  <c r="L97" i="14"/>
  <c r="L87" i="14"/>
  <c r="M87" i="14" s="1"/>
  <c r="L85" i="14"/>
  <c r="M85" i="14" s="1"/>
  <c r="L83" i="14"/>
  <c r="M83" i="14" s="1"/>
  <c r="L81" i="14"/>
  <c r="M81" i="14" s="1"/>
  <c r="L79" i="14"/>
  <c r="L77" i="14"/>
  <c r="M77" i="14" s="1"/>
  <c r="L75" i="14"/>
  <c r="M75" i="14" s="1"/>
  <c r="L73" i="14"/>
  <c r="M73" i="14" s="1"/>
  <c r="L71" i="14"/>
  <c r="M71" i="14" s="1"/>
  <c r="L69" i="14"/>
  <c r="M69" i="14" s="1"/>
  <c r="L67" i="14"/>
  <c r="M67" i="14" s="1"/>
  <c r="L65" i="14"/>
  <c r="M65" i="14" s="1"/>
  <c r="L63" i="14"/>
  <c r="L61" i="14"/>
  <c r="M61" i="14" s="1"/>
  <c r="L59" i="14"/>
  <c r="M59" i="14" s="1"/>
  <c r="L57" i="14"/>
  <c r="M57" i="14" s="1"/>
  <c r="L55" i="14"/>
  <c r="M55" i="14" s="1"/>
  <c r="L53" i="14"/>
  <c r="M53" i="14" s="1"/>
  <c r="L51" i="14"/>
  <c r="M51" i="14" s="1"/>
  <c r="L49" i="14"/>
  <c r="M49" i="14" s="1"/>
  <c r="L47" i="14"/>
  <c r="L45" i="14"/>
  <c r="M45" i="14" s="1"/>
  <c r="L43" i="14"/>
  <c r="M43" i="14" s="1"/>
  <c r="L41" i="14"/>
  <c r="M41" i="14" s="1"/>
  <c r="L39" i="14"/>
  <c r="M39" i="14" s="1"/>
  <c r="L96" i="14"/>
  <c r="M86" i="14"/>
  <c r="M84" i="14"/>
  <c r="M82" i="14"/>
  <c r="M80" i="14"/>
  <c r="O87" i="14"/>
  <c r="O85" i="14"/>
  <c r="O83" i="14"/>
  <c r="O81" i="14"/>
  <c r="O79" i="14"/>
  <c r="O77" i="14"/>
  <c r="O75" i="14"/>
  <c r="O73" i="14"/>
  <c r="O71" i="14"/>
  <c r="O69" i="14"/>
  <c r="O67" i="14"/>
  <c r="O65" i="14"/>
  <c r="O63" i="14"/>
  <c r="O61" i="14"/>
  <c r="O59" i="14"/>
  <c r="O57" i="14"/>
  <c r="O55" i="14"/>
  <c r="O53" i="14"/>
  <c r="O51" i="14"/>
  <c r="O49" i="14"/>
  <c r="O47" i="14"/>
  <c r="O45" i="14"/>
  <c r="O43" i="14"/>
  <c r="O41" i="14"/>
  <c r="O39" i="14"/>
  <c r="O37" i="14"/>
  <c r="O35" i="14"/>
  <c r="O33" i="14"/>
  <c r="O31" i="14"/>
  <c r="O29" i="14"/>
  <c r="O97" i="14"/>
  <c r="O96" i="14"/>
  <c r="O86" i="14"/>
  <c r="O84" i="14"/>
  <c r="O82" i="14"/>
  <c r="O80" i="14"/>
  <c r="O78" i="14"/>
  <c r="O76" i="14"/>
  <c r="O74" i="14"/>
  <c r="O72" i="14"/>
  <c r="O70" i="14"/>
  <c r="O68" i="14"/>
  <c r="O66" i="14"/>
  <c r="O64" i="14"/>
  <c r="O62" i="14"/>
  <c r="O60" i="14"/>
  <c r="O58" i="14"/>
  <c r="O56" i="14"/>
  <c r="O54" i="14"/>
  <c r="O52" i="14"/>
  <c r="O50" i="14"/>
  <c r="O48" i="14"/>
  <c r="O46" i="14"/>
  <c r="O44" i="14"/>
  <c r="O42" i="14"/>
  <c r="O40" i="14"/>
  <c r="O95" i="14"/>
  <c r="O94" i="14"/>
  <c r="O93" i="14"/>
  <c r="O92" i="14"/>
  <c r="O91" i="14"/>
  <c r="O90" i="14"/>
  <c r="O89" i="14"/>
  <c r="O88" i="14"/>
  <c r="M3" i="14"/>
  <c r="L4" i="14"/>
  <c r="M4" i="14" s="1"/>
  <c r="O6" i="14"/>
  <c r="M7" i="14"/>
  <c r="L8" i="14"/>
  <c r="M8" i="14" s="1"/>
  <c r="O10" i="14"/>
  <c r="M11" i="14"/>
  <c r="L12" i="14"/>
  <c r="M12" i="14" s="1"/>
  <c r="O14" i="14"/>
  <c r="M15" i="14"/>
  <c r="L16" i="14"/>
  <c r="M16" i="14" s="1"/>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A98" i="14"/>
  <c r="AI94" i="14"/>
  <c r="AI93" i="14"/>
  <c r="AI92" i="14"/>
  <c r="AI91" i="14"/>
  <c r="AI90" i="14"/>
  <c r="AI89" i="14"/>
  <c r="AI88" i="14"/>
  <c r="AI87" i="14"/>
  <c r="AI85" i="14"/>
  <c r="AI83" i="14"/>
  <c r="AI81" i="14"/>
  <c r="AI79" i="14"/>
  <c r="AI77" i="14"/>
  <c r="AI75" i="14"/>
  <c r="AI73" i="14"/>
  <c r="AI71" i="14"/>
  <c r="AI69" i="14"/>
  <c r="AI67" i="14"/>
  <c r="AI65" i="14"/>
  <c r="AI63" i="14"/>
  <c r="AI61" i="14"/>
  <c r="AI59" i="14"/>
  <c r="AI57" i="14"/>
  <c r="AI55" i="14"/>
  <c r="AI53" i="14"/>
  <c r="AI51" i="14"/>
  <c r="AI49" i="14"/>
  <c r="AI47" i="14"/>
  <c r="AI45" i="14"/>
  <c r="AI43" i="14"/>
  <c r="AI41" i="14"/>
  <c r="AI39" i="14"/>
  <c r="AI37" i="14"/>
  <c r="AI35" i="14"/>
  <c r="AI33" i="14"/>
  <c r="AI31" i="14"/>
  <c r="AI29" i="14"/>
  <c r="AI27" i="14"/>
  <c r="AH26" i="14"/>
  <c r="AH25" i="14"/>
  <c r="AI86" i="14"/>
  <c r="AI84" i="14"/>
  <c r="AI82" i="14"/>
  <c r="AI80" i="14"/>
  <c r="AI78" i="14"/>
  <c r="AI76" i="14"/>
  <c r="AI74" i="14"/>
  <c r="AI72" i="14"/>
  <c r="AI70" i="14"/>
  <c r="AI68" i="14"/>
  <c r="AI66" i="14"/>
  <c r="AI64" i="14"/>
  <c r="AI62" i="14"/>
  <c r="AI60" i="14"/>
  <c r="AI58" i="14"/>
  <c r="AI56" i="14"/>
  <c r="AI54" i="14"/>
  <c r="AI52" i="14"/>
  <c r="AI50" i="14"/>
  <c r="AI48" i="14"/>
  <c r="AI46" i="14"/>
  <c r="AI44" i="14"/>
  <c r="AI42" i="14"/>
  <c r="AI40" i="14"/>
  <c r="AI38" i="14"/>
  <c r="L17" i="14"/>
  <c r="M17" i="14" s="1"/>
  <c r="AI18" i="14"/>
  <c r="L19" i="14"/>
  <c r="M19" i="14" s="1"/>
  <c r="AF19" i="14"/>
  <c r="M20" i="14"/>
  <c r="AG20" i="14"/>
  <c r="O21" i="14"/>
  <c r="AH21" i="14"/>
  <c r="AI22" i="14"/>
  <c r="L23" i="14"/>
  <c r="M23" i="14" s="1"/>
  <c r="AH23" i="14"/>
  <c r="AI24" i="14"/>
  <c r="L25" i="14"/>
  <c r="M25" i="14" s="1"/>
  <c r="M26" i="14"/>
  <c r="AG26" i="14"/>
  <c r="AF29" i="14"/>
  <c r="AG30" i="14"/>
  <c r="L31" i="14"/>
  <c r="M31" i="14" s="1"/>
  <c r="AG31" i="14"/>
  <c r="M32" i="14"/>
  <c r="AI32" i="14"/>
  <c r="O34" i="14"/>
  <c r="AE35" i="14"/>
  <c r="AE36" i="14"/>
  <c r="AF37" i="14"/>
  <c r="AG38" i="14"/>
  <c r="AE39" i="14"/>
  <c r="M40" i="14"/>
  <c r="AG42" i="14"/>
  <c r="AE43" i="14"/>
  <c r="M44" i="14"/>
  <c r="AG46" i="14"/>
  <c r="AE47" i="14"/>
  <c r="M48" i="14"/>
  <c r="AG50" i="14"/>
  <c r="AE51" i="14"/>
  <c r="M52" i="14"/>
  <c r="AG54" i="14"/>
  <c r="AE55" i="14"/>
  <c r="M56" i="14"/>
  <c r="AG58" i="14"/>
  <c r="AE59" i="14"/>
  <c r="M60" i="14"/>
  <c r="AG62" i="14"/>
  <c r="AE63" i="14"/>
  <c r="M64" i="14"/>
  <c r="AG66" i="14"/>
  <c r="AE67" i="14"/>
  <c r="M68" i="14"/>
  <c r="AG70" i="14"/>
  <c r="AE71" i="14"/>
  <c r="M72" i="14"/>
  <c r="AG74" i="14"/>
  <c r="AE75" i="14"/>
  <c r="M76" i="14"/>
  <c r="AG78" i="14"/>
  <c r="AE79" i="14"/>
  <c r="AE80" i="14"/>
  <c r="AG81" i="14"/>
  <c r="K23" i="11"/>
  <c r="P23" i="11" s="1"/>
  <c r="K34" i="11"/>
  <c r="P34" i="11" s="1"/>
  <c r="K48" i="11"/>
  <c r="P48" i="11" s="1"/>
  <c r="K35" i="11"/>
  <c r="P35" i="11" s="1"/>
  <c r="H48" i="11"/>
  <c r="H42" i="11"/>
  <c r="J42" i="11" s="1"/>
  <c r="H38" i="11"/>
  <c r="J38" i="11" s="1"/>
  <c r="H32" i="11"/>
  <c r="H26" i="11"/>
  <c r="H22" i="11"/>
  <c r="J22" i="11" s="1"/>
  <c r="H16" i="11"/>
  <c r="J16" i="11" s="1"/>
  <c r="I51" i="11"/>
  <c r="K14" i="11" s="1"/>
  <c r="P14" i="11" s="1"/>
  <c r="H47" i="11"/>
  <c r="H41" i="11"/>
  <c r="J41" i="11" s="1"/>
  <c r="H35" i="11"/>
  <c r="J35" i="11" s="1"/>
  <c r="H31" i="11"/>
  <c r="H25" i="11"/>
  <c r="H21" i="11"/>
  <c r="J21" i="11" s="1"/>
  <c r="H15" i="11"/>
  <c r="J15" i="11" s="1"/>
  <c r="H44" i="11"/>
  <c r="H40" i="11"/>
  <c r="H34" i="11"/>
  <c r="J34" i="11" s="1"/>
  <c r="H28" i="11"/>
  <c r="J28" i="11" s="1"/>
  <c r="H24" i="11"/>
  <c r="H18" i="11"/>
  <c r="H14" i="11"/>
  <c r="J14" i="11" s="1"/>
  <c r="H49" i="11"/>
  <c r="J49" i="11" s="1"/>
  <c r="H43" i="11"/>
  <c r="H39" i="11"/>
  <c r="H33" i="11"/>
  <c r="J33" i="11" s="1"/>
  <c r="H27" i="11"/>
  <c r="J27" i="11" s="1"/>
  <c r="H23" i="11"/>
  <c r="J23" i="11" s="1"/>
  <c r="H17" i="11"/>
  <c r="K22" i="11"/>
  <c r="P22" i="11" s="1"/>
  <c r="K26" i="11"/>
  <c r="P26" i="11" s="1"/>
  <c r="K28" i="11"/>
  <c r="P28" i="11" s="1"/>
  <c r="K40" i="11"/>
  <c r="P40" i="11" s="1"/>
  <c r="K42" i="11"/>
  <c r="P42" i="11" s="1"/>
  <c r="K49" i="11"/>
  <c r="F44" i="11"/>
  <c r="K44" i="11" s="1"/>
  <c r="P44" i="11" s="1"/>
  <c r="F40" i="11"/>
  <c r="F34" i="11"/>
  <c r="F28" i="11"/>
  <c r="F24" i="11"/>
  <c r="K24" i="11" s="1"/>
  <c r="P24" i="11" s="1"/>
  <c r="F18" i="11"/>
  <c r="K18" i="11" s="1"/>
  <c r="P18" i="11" s="1"/>
  <c r="F14" i="11"/>
  <c r="F49" i="11"/>
  <c r="F43" i="11"/>
  <c r="F39" i="11"/>
  <c r="F33" i="11"/>
  <c r="K33" i="11" s="1"/>
  <c r="P33" i="11" s="1"/>
  <c r="F27" i="11"/>
  <c r="F23" i="11"/>
  <c r="F17" i="11"/>
  <c r="K17" i="11" s="1"/>
  <c r="P17" i="11" s="1"/>
  <c r="F48" i="11"/>
  <c r="F42" i="11"/>
  <c r="F38" i="11"/>
  <c r="K38" i="11" s="1"/>
  <c r="P38" i="11" s="1"/>
  <c r="F32" i="11"/>
  <c r="K32" i="11" s="1"/>
  <c r="P32" i="11" s="1"/>
  <c r="F26" i="11"/>
  <c r="F22" i="11"/>
  <c r="F16" i="11"/>
  <c r="F47" i="11"/>
  <c r="F41" i="11"/>
  <c r="F35" i="11"/>
  <c r="F31" i="11"/>
  <c r="K31" i="11" s="1"/>
  <c r="P31" i="11" s="1"/>
  <c r="F25" i="11"/>
  <c r="F21" i="11"/>
  <c r="F15" i="11"/>
  <c r="K21" i="11"/>
  <c r="P21" i="11" s="1"/>
  <c r="K25" i="11"/>
  <c r="P25" i="11" s="1"/>
  <c r="K41" i="11"/>
  <c r="P41" i="11" s="1"/>
  <c r="F16" i="10"/>
  <c r="B27" i="10" s="1"/>
  <c r="F17" i="10"/>
  <c r="F13" i="10"/>
  <c r="B24" i="10" s="1"/>
  <c r="F14" i="10"/>
  <c r="B25" i="10" s="1"/>
  <c r="F15" i="10"/>
  <c r="B26" i="10" s="1"/>
  <c r="H14" i="10"/>
  <c r="I19" i="10"/>
  <c r="K14" i="10" s="1"/>
  <c r="H15" i="10"/>
  <c r="H16" i="10"/>
  <c r="H17" i="10"/>
  <c r="J17" i="10" s="1"/>
  <c r="H13" i="10"/>
  <c r="I13" i="10"/>
  <c r="H804" i="6"/>
  <c r="H803" i="6"/>
  <c r="H801" i="6"/>
  <c r="H799" i="6"/>
  <c r="H800" i="6"/>
  <c r="H795" i="6"/>
  <c r="H791" i="6"/>
  <c r="H786" i="6"/>
  <c r="H782" i="6"/>
  <c r="H802" i="6"/>
  <c r="H798" i="6"/>
  <c r="H794" i="6"/>
  <c r="H790" i="6"/>
  <c r="H787" i="6"/>
  <c r="H783" i="6"/>
  <c r="H797" i="6"/>
  <c r="H793" i="6"/>
  <c r="H789" i="6"/>
  <c r="H784" i="6"/>
  <c r="H788" i="6"/>
  <c r="H778" i="6"/>
  <c r="H773" i="6"/>
  <c r="H771" i="6"/>
  <c r="H769" i="6"/>
  <c r="H767" i="6"/>
  <c r="H765" i="6"/>
  <c r="H763" i="6"/>
  <c r="H761" i="6"/>
  <c r="H759" i="6"/>
  <c r="H792" i="6"/>
  <c r="H779" i="6"/>
  <c r="H775" i="6"/>
  <c r="H796" i="6"/>
  <c r="H785" i="6"/>
  <c r="H780" i="6"/>
  <c r="H776" i="6"/>
  <c r="H774" i="6"/>
  <c r="H772" i="6"/>
  <c r="H770" i="6"/>
  <c r="H768" i="6"/>
  <c r="H766" i="6"/>
  <c r="H764" i="6"/>
  <c r="H762" i="6"/>
  <c r="H760" i="6"/>
  <c r="H758" i="6"/>
  <c r="H756" i="6"/>
  <c r="H781" i="6"/>
  <c r="H777" i="6"/>
  <c r="H750" i="6"/>
  <c r="H746" i="6"/>
  <c r="H742" i="6"/>
  <c r="H757" i="6"/>
  <c r="H755" i="6"/>
  <c r="H751" i="6"/>
  <c r="H747" i="6"/>
  <c r="H743" i="6"/>
  <c r="H754" i="6"/>
  <c r="H752" i="6"/>
  <c r="H748" i="6"/>
  <c r="H744" i="6"/>
  <c r="H745" i="6"/>
  <c r="H749" i="6"/>
  <c r="H740" i="6"/>
  <c r="H739" i="6"/>
  <c r="H738" i="6"/>
  <c r="H737" i="6"/>
  <c r="H735" i="6"/>
  <c r="H733" i="6"/>
  <c r="H732" i="6"/>
  <c r="H731" i="6"/>
  <c r="H730" i="6"/>
  <c r="H729" i="6"/>
  <c r="H728" i="6"/>
  <c r="H753" i="6"/>
  <c r="H741" i="6"/>
  <c r="H736" i="6"/>
  <c r="H734" i="6"/>
  <c r="H727" i="6"/>
  <c r="H725" i="6"/>
  <c r="H723" i="6"/>
  <c r="H721" i="6"/>
  <c r="H719" i="6"/>
  <c r="H717" i="6"/>
  <c r="H716" i="6"/>
  <c r="H715" i="6"/>
  <c r="H714" i="6"/>
  <c r="H713" i="6"/>
  <c r="H712" i="6"/>
  <c r="H711" i="6"/>
  <c r="H710" i="6"/>
  <c r="H709" i="6"/>
  <c r="H708" i="6"/>
  <c r="H707" i="6"/>
  <c r="H706" i="6"/>
  <c r="H705" i="6"/>
  <c r="H704" i="6"/>
  <c r="H703" i="6"/>
  <c r="H724" i="6"/>
  <c r="H722" i="6"/>
  <c r="H720" i="6"/>
  <c r="H718" i="6"/>
  <c r="H702" i="6"/>
  <c r="H701" i="6"/>
  <c r="H700" i="6"/>
  <c r="H699" i="6"/>
  <c r="H698" i="6"/>
  <c r="H697" i="6"/>
  <c r="H696" i="6"/>
  <c r="H695" i="6"/>
  <c r="H694" i="6"/>
  <c r="H693" i="6"/>
  <c r="H726" i="6"/>
  <c r="H691" i="6"/>
  <c r="H687" i="6"/>
  <c r="H685" i="6"/>
  <c r="H683" i="6"/>
  <c r="H681" i="6"/>
  <c r="H679" i="6"/>
  <c r="H677" i="6"/>
  <c r="H675" i="6"/>
  <c r="H673" i="6"/>
  <c r="H671" i="6"/>
  <c r="H669" i="6"/>
  <c r="H667" i="6"/>
  <c r="H665" i="6"/>
  <c r="H663" i="6"/>
  <c r="H661" i="6"/>
  <c r="H659" i="6"/>
  <c r="H657" i="6"/>
  <c r="H655" i="6"/>
  <c r="H653" i="6"/>
  <c r="H651" i="6"/>
  <c r="H650" i="6"/>
  <c r="H649" i="6"/>
  <c r="H648" i="6"/>
  <c r="H647" i="6"/>
  <c r="H646" i="6"/>
  <c r="H645" i="6"/>
  <c r="H644" i="6"/>
  <c r="H643" i="6"/>
  <c r="H642" i="6"/>
  <c r="H641" i="6"/>
  <c r="H640" i="6"/>
  <c r="H639" i="6"/>
  <c r="H638" i="6"/>
  <c r="H637" i="6"/>
  <c r="H636" i="6"/>
  <c r="H635" i="6"/>
  <c r="H634" i="6"/>
  <c r="H633" i="6"/>
  <c r="H632" i="6"/>
  <c r="H631" i="6"/>
  <c r="H630" i="6"/>
  <c r="H690" i="6"/>
  <c r="H689" i="6"/>
  <c r="H686" i="6"/>
  <c r="H684" i="6"/>
  <c r="H682" i="6"/>
  <c r="H680" i="6"/>
  <c r="H678" i="6"/>
  <c r="H676" i="6"/>
  <c r="H674" i="6"/>
  <c r="H672" i="6"/>
  <c r="H670" i="6"/>
  <c r="H668" i="6"/>
  <c r="H666" i="6"/>
  <c r="H664" i="6"/>
  <c r="H662" i="6"/>
  <c r="H660" i="6"/>
  <c r="H658" i="6"/>
  <c r="H656" i="6"/>
  <c r="H654" i="6"/>
  <c r="H652" i="6"/>
  <c r="H692" i="6"/>
  <c r="H688" i="6"/>
  <c r="H627" i="6"/>
  <c r="H625" i="6"/>
  <c r="H623" i="6"/>
  <c r="H621" i="6"/>
  <c r="H619" i="6"/>
  <c r="H617" i="6"/>
  <c r="H615" i="6"/>
  <c r="H613" i="6"/>
  <c r="H611" i="6"/>
  <c r="H609"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629" i="6"/>
  <c r="H624" i="6"/>
  <c r="H616" i="6"/>
  <c r="H608" i="6"/>
  <c r="H622" i="6"/>
  <c r="H614" i="6"/>
  <c r="H620" i="6"/>
  <c r="H61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628" i="6"/>
  <c r="H626" i="6"/>
  <c r="H618" i="6"/>
  <c r="H610"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F136" i="6"/>
  <c r="F138" i="6"/>
  <c r="F140" i="6"/>
  <c r="F142" i="6"/>
  <c r="F144" i="6"/>
  <c r="F146" i="6"/>
  <c r="F148" i="6"/>
  <c r="F150" i="6"/>
  <c r="F152" i="6"/>
  <c r="F154" i="6"/>
  <c r="F156" i="6"/>
  <c r="F158" i="6"/>
  <c r="F160" i="6"/>
  <c r="F162" i="6"/>
  <c r="F164" i="6"/>
  <c r="F166" i="6"/>
  <c r="F168" i="6"/>
  <c r="F170" i="6"/>
  <c r="F172" i="6"/>
  <c r="F174" i="6"/>
  <c r="F176" i="6"/>
  <c r="F178" i="6"/>
  <c r="F180" i="6"/>
  <c r="F185" i="6"/>
  <c r="F193" i="6"/>
  <c r="F213" i="6"/>
  <c r="F215"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F187" i="6"/>
  <c r="F195" i="6"/>
  <c r="F197" i="6"/>
  <c r="F199" i="6"/>
  <c r="F203" i="6"/>
  <c r="F205" i="6"/>
  <c r="J2" i="6"/>
  <c r="P4" i="6" s="1"/>
  <c r="E128" i="6"/>
  <c r="E129" i="6"/>
  <c r="E131" i="6"/>
  <c r="E132" i="6"/>
  <c r="E133" i="6"/>
  <c r="E134" i="6"/>
  <c r="E135" i="6"/>
  <c r="F137" i="6"/>
  <c r="F139" i="6"/>
  <c r="F141" i="6"/>
  <c r="F143" i="6"/>
  <c r="F145" i="6"/>
  <c r="F147" i="6"/>
  <c r="F149" i="6"/>
  <c r="F151" i="6"/>
  <c r="F153" i="6"/>
  <c r="F155" i="6"/>
  <c r="F157" i="6"/>
  <c r="F159" i="6"/>
  <c r="F161" i="6"/>
  <c r="F163" i="6"/>
  <c r="F165" i="6"/>
  <c r="F167" i="6"/>
  <c r="F169" i="6"/>
  <c r="F171" i="6"/>
  <c r="F173" i="6"/>
  <c r="F175" i="6"/>
  <c r="F177" i="6"/>
  <c r="F179" i="6"/>
  <c r="F181" i="6"/>
  <c r="E183" i="6"/>
  <c r="F189" i="6"/>
  <c r="E191" i="6"/>
  <c r="F201" i="6"/>
  <c r="F207" i="6"/>
  <c r="F209" i="6"/>
  <c r="F804" i="6"/>
  <c r="F803" i="6"/>
  <c r="F802" i="6"/>
  <c r="F801" i="6"/>
  <c r="F800" i="6"/>
  <c r="F799" i="6"/>
  <c r="E803" i="6"/>
  <c r="E802" i="6"/>
  <c r="E800" i="6"/>
  <c r="F798" i="6"/>
  <c r="F797" i="6"/>
  <c r="F796" i="6"/>
  <c r="F795" i="6"/>
  <c r="F794" i="6"/>
  <c r="F793" i="6"/>
  <c r="F792" i="6"/>
  <c r="F791" i="6"/>
  <c r="F790" i="6"/>
  <c r="F789" i="6"/>
  <c r="F788" i="6"/>
  <c r="E804" i="6"/>
  <c r="E801" i="6"/>
  <c r="E796" i="6"/>
  <c r="E792" i="6"/>
  <c r="E788" i="6"/>
  <c r="F785" i="6"/>
  <c r="E784" i="6"/>
  <c r="E795" i="6"/>
  <c r="E791" i="6"/>
  <c r="F786" i="6"/>
  <c r="E785"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E799" i="6"/>
  <c r="E798" i="6"/>
  <c r="E794" i="6"/>
  <c r="E790" i="6"/>
  <c r="F787" i="6"/>
  <c r="E786" i="6"/>
  <c r="F783" i="6"/>
  <c r="E782" i="6"/>
  <c r="E781" i="6"/>
  <c r="E780" i="6"/>
  <c r="E779" i="6"/>
  <c r="E778" i="6"/>
  <c r="E777" i="6"/>
  <c r="E776" i="6"/>
  <c r="E787" i="6"/>
  <c r="E774" i="6"/>
  <c r="E772" i="6"/>
  <c r="E770" i="6"/>
  <c r="E768" i="6"/>
  <c r="E766" i="6"/>
  <c r="E764" i="6"/>
  <c r="E762" i="6"/>
  <c r="E760" i="6"/>
  <c r="E789" i="6"/>
  <c r="F784" i="6"/>
  <c r="E783" i="6"/>
  <c r="E793" i="6"/>
  <c r="E775" i="6"/>
  <c r="E773" i="6"/>
  <c r="E771" i="6"/>
  <c r="E769" i="6"/>
  <c r="E767" i="6"/>
  <c r="E765" i="6"/>
  <c r="E763" i="6"/>
  <c r="E761" i="6"/>
  <c r="E759" i="6"/>
  <c r="E757" i="6"/>
  <c r="E797" i="6"/>
  <c r="F755" i="6"/>
  <c r="F754" i="6"/>
  <c r="E758" i="6"/>
  <c r="F753" i="6"/>
  <c r="E752" i="6"/>
  <c r="F749" i="6"/>
  <c r="E748" i="6"/>
  <c r="F745" i="6"/>
  <c r="E744" i="6"/>
  <c r="F741" i="6"/>
  <c r="F740" i="6"/>
  <c r="F739" i="6"/>
  <c r="F738" i="6"/>
  <c r="F737" i="6"/>
  <c r="F736" i="6"/>
  <c r="F735" i="6"/>
  <c r="F734" i="6"/>
  <c r="F733" i="6"/>
  <c r="E753" i="6"/>
  <c r="F750" i="6"/>
  <c r="E749" i="6"/>
  <c r="F746" i="6"/>
  <c r="E745" i="6"/>
  <c r="F742" i="6"/>
  <c r="E741" i="6"/>
  <c r="E740" i="6"/>
  <c r="E739" i="6"/>
  <c r="E738" i="6"/>
  <c r="E737" i="6"/>
  <c r="E755" i="6"/>
  <c r="F751" i="6"/>
  <c r="E750" i="6"/>
  <c r="F747" i="6"/>
  <c r="E746" i="6"/>
  <c r="F743" i="6"/>
  <c r="E742" i="6"/>
  <c r="F748" i="6"/>
  <c r="E747" i="6"/>
  <c r="E756" i="6"/>
  <c r="F752" i="6"/>
  <c r="E751" i="6"/>
  <c r="E736" i="6"/>
  <c r="E734" i="6"/>
  <c r="F744" i="6"/>
  <c r="E733" i="6"/>
  <c r="F731" i="6"/>
  <c r="F729" i="6"/>
  <c r="F727" i="6"/>
  <c r="F726" i="6"/>
  <c r="F725" i="6"/>
  <c r="F724" i="6"/>
  <c r="F723" i="6"/>
  <c r="F722" i="6"/>
  <c r="F721" i="6"/>
  <c r="F720" i="6"/>
  <c r="F719" i="6"/>
  <c r="F718" i="6"/>
  <c r="E754" i="6"/>
  <c r="F732" i="6"/>
  <c r="E731" i="6"/>
  <c r="E732" i="6"/>
  <c r="F730" i="6"/>
  <c r="E728" i="6"/>
  <c r="E717" i="6"/>
  <c r="E716" i="6"/>
  <c r="E715" i="6"/>
  <c r="E714" i="6"/>
  <c r="E713" i="6"/>
  <c r="E712" i="6"/>
  <c r="E711" i="6"/>
  <c r="E710" i="6"/>
  <c r="E709" i="6"/>
  <c r="E708" i="6"/>
  <c r="E707" i="6"/>
  <c r="E706" i="6"/>
  <c r="E705" i="6"/>
  <c r="E735" i="6"/>
  <c r="E726" i="6"/>
  <c r="E724" i="6"/>
  <c r="E722" i="6"/>
  <c r="E720" i="6"/>
  <c r="E718" i="6"/>
  <c r="E730" i="6"/>
  <c r="E729" i="6"/>
  <c r="E743" i="6"/>
  <c r="F728" i="6"/>
  <c r="E727" i="6"/>
  <c r="E725" i="6"/>
  <c r="E723" i="6"/>
  <c r="E721" i="6"/>
  <c r="E719" i="6"/>
  <c r="F717" i="6"/>
  <c r="F716" i="6"/>
  <c r="F715" i="6"/>
  <c r="F714" i="6"/>
  <c r="F713" i="6"/>
  <c r="F712" i="6"/>
  <c r="F711" i="6"/>
  <c r="F710" i="6"/>
  <c r="F709" i="6"/>
  <c r="F708" i="6"/>
  <c r="F707" i="6"/>
  <c r="F706" i="6"/>
  <c r="F705" i="6"/>
  <c r="E703" i="6"/>
  <c r="F704" i="6"/>
  <c r="E704"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703" i="6"/>
  <c r="E702" i="6"/>
  <c r="E701" i="6"/>
  <c r="E700" i="6"/>
  <c r="E699" i="6"/>
  <c r="E698" i="6"/>
  <c r="E697" i="6"/>
  <c r="E696" i="6"/>
  <c r="E695" i="6"/>
  <c r="E694" i="6"/>
  <c r="E693" i="6"/>
  <c r="E692" i="6"/>
  <c r="E688" i="6"/>
  <c r="E686" i="6"/>
  <c r="E684" i="6"/>
  <c r="E682" i="6"/>
  <c r="E680" i="6"/>
  <c r="E678" i="6"/>
  <c r="E676" i="6"/>
  <c r="E674" i="6"/>
  <c r="E672" i="6"/>
  <c r="E670" i="6"/>
  <c r="E668" i="6"/>
  <c r="E666" i="6"/>
  <c r="E664" i="6"/>
  <c r="E662" i="6"/>
  <c r="E660" i="6"/>
  <c r="E658" i="6"/>
  <c r="E656" i="6"/>
  <c r="E654" i="6"/>
  <c r="E652" i="6"/>
  <c r="E691" i="6"/>
  <c r="E690" i="6"/>
  <c r="E687" i="6"/>
  <c r="E685" i="6"/>
  <c r="E683" i="6"/>
  <c r="E681" i="6"/>
  <c r="E679" i="6"/>
  <c r="E677" i="6"/>
  <c r="E675" i="6"/>
  <c r="E673" i="6"/>
  <c r="E671" i="6"/>
  <c r="E669" i="6"/>
  <c r="E667" i="6"/>
  <c r="E665" i="6"/>
  <c r="E663" i="6"/>
  <c r="E661" i="6"/>
  <c r="E659" i="6"/>
  <c r="E657" i="6"/>
  <c r="E655" i="6"/>
  <c r="E653" i="6"/>
  <c r="F651" i="6"/>
  <c r="F650" i="6"/>
  <c r="F649" i="6"/>
  <c r="F648" i="6"/>
  <c r="F647" i="6"/>
  <c r="F646" i="6"/>
  <c r="F645" i="6"/>
  <c r="F644" i="6"/>
  <c r="F643" i="6"/>
  <c r="F642" i="6"/>
  <c r="F641" i="6"/>
  <c r="F640" i="6"/>
  <c r="F639" i="6"/>
  <c r="F638" i="6"/>
  <c r="F637" i="6"/>
  <c r="F636" i="6"/>
  <c r="F635" i="6"/>
  <c r="F634" i="6"/>
  <c r="F633" i="6"/>
  <c r="F632" i="6"/>
  <c r="F631" i="6"/>
  <c r="F630" i="6"/>
  <c r="E689" i="6"/>
  <c r="E651" i="6"/>
  <c r="E650" i="6"/>
  <c r="E649" i="6"/>
  <c r="F629" i="6"/>
  <c r="F628" i="6"/>
  <c r="F627" i="6"/>
  <c r="F626" i="6"/>
  <c r="F625" i="6"/>
  <c r="F624" i="6"/>
  <c r="F623" i="6"/>
  <c r="F622" i="6"/>
  <c r="F621" i="6"/>
  <c r="F620" i="6"/>
  <c r="F619" i="6"/>
  <c r="F618" i="6"/>
  <c r="F617" i="6"/>
  <c r="F616" i="6"/>
  <c r="F615" i="6"/>
  <c r="F614" i="6"/>
  <c r="F613" i="6"/>
  <c r="F612" i="6"/>
  <c r="F611" i="6"/>
  <c r="F610" i="6"/>
  <c r="F609" i="6"/>
  <c r="F608" i="6"/>
  <c r="F607" i="6"/>
  <c r="E638" i="6"/>
  <c r="E634" i="6"/>
  <c r="E630" i="6"/>
  <c r="E648" i="6"/>
  <c r="E646" i="6"/>
  <c r="E644" i="6"/>
  <c r="E642" i="6"/>
  <c r="E639" i="6"/>
  <c r="E635" i="6"/>
  <c r="E631" i="6"/>
  <c r="E628" i="6"/>
  <c r="E626" i="6"/>
  <c r="E624" i="6"/>
  <c r="E622" i="6"/>
  <c r="E620" i="6"/>
  <c r="E618" i="6"/>
  <c r="E616" i="6"/>
  <c r="E614" i="6"/>
  <c r="E612" i="6"/>
  <c r="E610" i="6"/>
  <c r="E608" i="6"/>
  <c r="E640" i="6"/>
  <c r="E636" i="6"/>
  <c r="E632" i="6"/>
  <c r="E647" i="6"/>
  <c r="E645" i="6"/>
  <c r="E643" i="6"/>
  <c r="E641" i="6"/>
  <c r="E637" i="6"/>
  <c r="E633" i="6"/>
  <c r="E629" i="6"/>
  <c r="E625" i="6"/>
  <c r="E617" i="6"/>
  <c r="E609" i="6"/>
  <c r="F605" i="6"/>
  <c r="F603" i="6"/>
  <c r="F601" i="6"/>
  <c r="F599" i="6"/>
  <c r="F597" i="6"/>
  <c r="E594" i="6"/>
  <c r="F593" i="6"/>
  <c r="E591" i="6"/>
  <c r="E589" i="6"/>
  <c r="E587" i="6"/>
  <c r="E585" i="6"/>
  <c r="E583" i="6"/>
  <c r="E581" i="6"/>
  <c r="E579" i="6"/>
  <c r="E577" i="6"/>
  <c r="E575" i="6"/>
  <c r="E573" i="6"/>
  <c r="E571" i="6"/>
  <c r="E569" i="6"/>
  <c r="E567" i="6"/>
  <c r="E565" i="6"/>
  <c r="E623" i="6"/>
  <c r="E615" i="6"/>
  <c r="E607" i="6"/>
  <c r="E605" i="6"/>
  <c r="E603" i="6"/>
  <c r="E601" i="6"/>
  <c r="E599" i="6"/>
  <c r="E597" i="6"/>
  <c r="F596" i="6"/>
  <c r="E593" i="6"/>
  <c r="F592" i="6"/>
  <c r="F590" i="6"/>
  <c r="F588" i="6"/>
  <c r="F586" i="6"/>
  <c r="F584" i="6"/>
  <c r="F582" i="6"/>
  <c r="F580" i="6"/>
  <c r="F578" i="6"/>
  <c r="F576" i="6"/>
  <c r="F574" i="6"/>
  <c r="F572" i="6"/>
  <c r="F570" i="6"/>
  <c r="F568" i="6"/>
  <c r="F566" i="6"/>
  <c r="F564" i="6"/>
  <c r="F562" i="6"/>
  <c r="F560" i="6"/>
  <c r="F558" i="6"/>
  <c r="F556" i="6"/>
  <c r="F554" i="6"/>
  <c r="F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621" i="6"/>
  <c r="E613" i="6"/>
  <c r="F606" i="6"/>
  <c r="F604" i="6"/>
  <c r="F602" i="6"/>
  <c r="F600" i="6"/>
  <c r="F598" i="6"/>
  <c r="E596" i="6"/>
  <c r="F595" i="6"/>
  <c r="E592" i="6"/>
  <c r="E590" i="6"/>
  <c r="E588" i="6"/>
  <c r="E586" i="6"/>
  <c r="E584" i="6"/>
  <c r="E582" i="6"/>
  <c r="E580" i="6"/>
  <c r="E578" i="6"/>
  <c r="E576" i="6"/>
  <c r="E574" i="6"/>
  <c r="E572" i="6"/>
  <c r="E570" i="6"/>
  <c r="E568" i="6"/>
  <c r="E566" i="6"/>
  <c r="E564" i="6"/>
  <c r="E562" i="6"/>
  <c r="E560" i="6"/>
  <c r="E558" i="6"/>
  <c r="E556" i="6"/>
  <c r="E554" i="6"/>
  <c r="E552" i="6"/>
  <c r="E627" i="6"/>
  <c r="E619" i="6"/>
  <c r="E611" i="6"/>
  <c r="E606" i="6"/>
  <c r="E604" i="6"/>
  <c r="E602" i="6"/>
  <c r="E600" i="6"/>
  <c r="E598" i="6"/>
  <c r="E595" i="6"/>
  <c r="F594" i="6"/>
  <c r="F591" i="6"/>
  <c r="F589" i="6"/>
  <c r="F587" i="6"/>
  <c r="F585" i="6"/>
  <c r="F583" i="6"/>
  <c r="F581" i="6"/>
  <c r="F579" i="6"/>
  <c r="F577" i="6"/>
  <c r="F575" i="6"/>
  <c r="F573" i="6"/>
  <c r="F571" i="6"/>
  <c r="F569" i="6"/>
  <c r="F567" i="6"/>
  <c r="F565" i="6"/>
  <c r="F563" i="6"/>
  <c r="F561" i="6"/>
  <c r="F559" i="6"/>
  <c r="F557" i="6"/>
  <c r="F555" i="6"/>
  <c r="F553" i="6"/>
  <c r="E563" i="6"/>
  <c r="E555" i="6"/>
  <c r="F533" i="6"/>
  <c r="F499" i="6"/>
  <c r="F497" i="6"/>
  <c r="F495" i="6"/>
  <c r="F493" i="6"/>
  <c r="F491" i="6"/>
  <c r="F489" i="6"/>
  <c r="F487" i="6"/>
  <c r="F485" i="6"/>
  <c r="F483" i="6"/>
  <c r="F481" i="6"/>
  <c r="F479" i="6"/>
  <c r="F477" i="6"/>
  <c r="F475" i="6"/>
  <c r="F473" i="6"/>
  <c r="F471" i="6"/>
  <c r="F469" i="6"/>
  <c r="F467" i="6"/>
  <c r="F465" i="6"/>
  <c r="F463" i="6"/>
  <c r="F461" i="6"/>
  <c r="F459" i="6"/>
  <c r="F457" i="6"/>
  <c r="F455" i="6"/>
  <c r="F453" i="6"/>
  <c r="E561" i="6"/>
  <c r="E553" i="6"/>
  <c r="F534" i="6"/>
  <c r="E499" i="6"/>
  <c r="E497" i="6"/>
  <c r="E495" i="6"/>
  <c r="E493" i="6"/>
  <c r="E491" i="6"/>
  <c r="E489" i="6"/>
  <c r="E487" i="6"/>
  <c r="E485" i="6"/>
  <c r="E483" i="6"/>
  <c r="E481" i="6"/>
  <c r="E479" i="6"/>
  <c r="E477" i="6"/>
  <c r="E475" i="6"/>
  <c r="E473" i="6"/>
  <c r="E471" i="6"/>
  <c r="E469" i="6"/>
  <c r="E467" i="6"/>
  <c r="E465" i="6"/>
  <c r="E463" i="6"/>
  <c r="E461" i="6"/>
  <c r="E459" i="6"/>
  <c r="E559" i="6"/>
  <c r="F551" i="6"/>
  <c r="F550" i="6"/>
  <c r="F549" i="6"/>
  <c r="F548" i="6"/>
  <c r="F547" i="6"/>
  <c r="F546" i="6"/>
  <c r="F545" i="6"/>
  <c r="F544" i="6"/>
  <c r="F543" i="6"/>
  <c r="F542" i="6"/>
  <c r="F541" i="6"/>
  <c r="F540" i="6"/>
  <c r="F539" i="6"/>
  <c r="F538" i="6"/>
  <c r="F537" i="6"/>
  <c r="F536" i="6"/>
  <c r="F535"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8" i="6"/>
  <c r="F496" i="6"/>
  <c r="F494" i="6"/>
  <c r="F492" i="6"/>
  <c r="F490" i="6"/>
  <c r="F488" i="6"/>
  <c r="F486" i="6"/>
  <c r="F484" i="6"/>
  <c r="F482" i="6"/>
  <c r="F480" i="6"/>
  <c r="F478" i="6"/>
  <c r="F476" i="6"/>
  <c r="F474" i="6"/>
  <c r="F472" i="6"/>
  <c r="F470" i="6"/>
  <c r="F468" i="6"/>
  <c r="F466" i="6"/>
  <c r="F464" i="6"/>
  <c r="F462" i="6"/>
  <c r="F460" i="6"/>
  <c r="F458" i="6"/>
  <c r="F456" i="6"/>
  <c r="E557" i="6"/>
  <c r="F532" i="6"/>
  <c r="E500" i="6"/>
  <c r="E498" i="6"/>
  <c r="E496" i="6"/>
  <c r="E494" i="6"/>
  <c r="E492" i="6"/>
  <c r="E490" i="6"/>
  <c r="E488" i="6"/>
  <c r="E486" i="6"/>
  <c r="E484" i="6"/>
  <c r="E482" i="6"/>
  <c r="E480" i="6"/>
  <c r="E478" i="6"/>
  <c r="E476" i="6"/>
  <c r="E474" i="6"/>
  <c r="E472" i="6"/>
  <c r="E470" i="6"/>
  <c r="E468" i="6"/>
  <c r="E466" i="6"/>
  <c r="E464" i="6"/>
  <c r="E462" i="6"/>
  <c r="E460" i="6"/>
  <c r="E458" i="6"/>
  <c r="E456" i="6"/>
  <c r="E454" i="6"/>
  <c r="E452" i="6"/>
  <c r="E451" i="6"/>
  <c r="E450" i="6"/>
  <c r="E449" i="6"/>
  <c r="F447" i="6"/>
  <c r="F445" i="6"/>
  <c r="F443" i="6"/>
  <c r="F441" i="6"/>
  <c r="F439" i="6"/>
  <c r="F437" i="6"/>
  <c r="F435" i="6"/>
  <c r="F433" i="6"/>
  <c r="F431" i="6"/>
  <c r="F429" i="6"/>
  <c r="F427" i="6"/>
  <c r="F425" i="6"/>
  <c r="F423" i="6"/>
  <c r="F421"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E457" i="6"/>
  <c r="E455" i="6"/>
  <c r="F454" i="6"/>
  <c r="F451" i="6"/>
  <c r="F450" i="6"/>
  <c r="F449" i="6"/>
  <c r="E447" i="6"/>
  <c r="E445" i="6"/>
  <c r="E443" i="6"/>
  <c r="E441" i="6"/>
  <c r="E439" i="6"/>
  <c r="E437" i="6"/>
  <c r="E435" i="6"/>
  <c r="E433" i="6"/>
  <c r="E431" i="6"/>
  <c r="E429" i="6"/>
  <c r="E427" i="6"/>
  <c r="E425" i="6"/>
  <c r="E423" i="6"/>
  <c r="E421" i="6"/>
  <c r="E419" i="6"/>
  <c r="E418" i="6"/>
  <c r="E417" i="6"/>
  <c r="E416" i="6"/>
  <c r="E415" i="6"/>
  <c r="E414" i="6"/>
  <c r="E413" i="6"/>
  <c r="E412" i="6"/>
  <c r="E453" i="6"/>
  <c r="F452" i="6"/>
  <c r="F448" i="6"/>
  <c r="F446" i="6"/>
  <c r="F444" i="6"/>
  <c r="F442" i="6"/>
  <c r="F440" i="6"/>
  <c r="F438" i="6"/>
  <c r="F436" i="6"/>
  <c r="F434" i="6"/>
  <c r="F432" i="6"/>
  <c r="F430" i="6"/>
  <c r="F428" i="6"/>
  <c r="F426" i="6"/>
  <c r="F424" i="6"/>
  <c r="F422" i="6"/>
  <c r="F420" i="6"/>
  <c r="E448" i="6"/>
  <c r="E446" i="6"/>
  <c r="E444" i="6"/>
  <c r="E442" i="6"/>
  <c r="E440" i="6"/>
  <c r="E438" i="6"/>
  <c r="E436" i="6"/>
  <c r="E434" i="6"/>
  <c r="E432" i="6"/>
  <c r="E430" i="6"/>
  <c r="E428" i="6"/>
  <c r="E426" i="6"/>
  <c r="E424" i="6"/>
  <c r="E422" i="6"/>
  <c r="E420"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38" i="6"/>
  <c r="E334" i="6"/>
  <c r="E330" i="6"/>
  <c r="E326" i="6"/>
  <c r="F324" i="6"/>
  <c r="F322" i="6"/>
  <c r="F320" i="6"/>
  <c r="F318" i="6"/>
  <c r="F316" i="6"/>
  <c r="F314" i="6"/>
  <c r="F312" i="6"/>
  <c r="F310" i="6"/>
  <c r="F308" i="6"/>
  <c r="F306" i="6"/>
  <c r="F304" i="6"/>
  <c r="F302" i="6"/>
  <c r="F300" i="6"/>
  <c r="F298" i="6"/>
  <c r="F296" i="6"/>
  <c r="F294" i="6"/>
  <c r="F292" i="6"/>
  <c r="F290" i="6"/>
  <c r="F288" i="6"/>
  <c r="F286" i="6"/>
  <c r="F284" i="6"/>
  <c r="F282" i="6"/>
  <c r="F280" i="6"/>
  <c r="F278" i="6"/>
  <c r="F276" i="6"/>
  <c r="F274" i="6"/>
  <c r="F272" i="6"/>
  <c r="F270" i="6"/>
  <c r="F268" i="6"/>
  <c r="F266" i="6"/>
  <c r="F264" i="6"/>
  <c r="F262" i="6"/>
  <c r="F260" i="6"/>
  <c r="F258" i="6"/>
  <c r="F256" i="6"/>
  <c r="F254" i="6"/>
  <c r="F252" i="6"/>
  <c r="F250" i="6"/>
  <c r="F248" i="6"/>
  <c r="F246" i="6"/>
  <c r="F244" i="6"/>
  <c r="F242" i="6"/>
  <c r="F240" i="6"/>
  <c r="F238" i="6"/>
  <c r="F236" i="6"/>
  <c r="F234" i="6"/>
  <c r="F232" i="6"/>
  <c r="F230" i="6"/>
  <c r="F228" i="6"/>
  <c r="F226" i="6"/>
  <c r="F224" i="6"/>
  <c r="F222" i="6"/>
  <c r="F220" i="6"/>
  <c r="F218" i="6"/>
  <c r="F216" i="6"/>
  <c r="F214" i="6"/>
  <c r="F212" i="6"/>
  <c r="F210" i="6"/>
  <c r="F208" i="6"/>
  <c r="F206" i="6"/>
  <c r="F204" i="6"/>
  <c r="F202" i="6"/>
  <c r="F200" i="6"/>
  <c r="F198" i="6"/>
  <c r="F196" i="6"/>
  <c r="F194" i="6"/>
  <c r="F192" i="6"/>
  <c r="F190" i="6"/>
  <c r="F188" i="6"/>
  <c r="F186" i="6"/>
  <c r="F184" i="6"/>
  <c r="F182" i="6"/>
  <c r="E339" i="6"/>
  <c r="E335" i="6"/>
  <c r="E331" i="6"/>
  <c r="E327" i="6"/>
  <c r="E324" i="6"/>
  <c r="E322" i="6"/>
  <c r="E320" i="6"/>
  <c r="E318" i="6"/>
  <c r="E316" i="6"/>
  <c r="E314" i="6"/>
  <c r="E312" i="6"/>
  <c r="E310" i="6"/>
  <c r="E308" i="6"/>
  <c r="E306" i="6"/>
  <c r="E304" i="6"/>
  <c r="E302" i="6"/>
  <c r="E300" i="6"/>
  <c r="E298" i="6"/>
  <c r="E296" i="6"/>
  <c r="E294" i="6"/>
  <c r="E292" i="6"/>
  <c r="E290" i="6"/>
  <c r="E288" i="6"/>
  <c r="E286" i="6"/>
  <c r="E284" i="6"/>
  <c r="E282" i="6"/>
  <c r="E280" i="6"/>
  <c r="E278" i="6"/>
  <c r="E276" i="6"/>
  <c r="E274" i="6"/>
  <c r="E272" i="6"/>
  <c r="E270" i="6"/>
  <c r="E268" i="6"/>
  <c r="E266" i="6"/>
  <c r="E264" i="6"/>
  <c r="E262" i="6"/>
  <c r="E260" i="6"/>
  <c r="E258" i="6"/>
  <c r="E256" i="6"/>
  <c r="E254" i="6"/>
  <c r="E252" i="6"/>
  <c r="E250" i="6"/>
  <c r="E248" i="6"/>
  <c r="E246" i="6"/>
  <c r="E244" i="6"/>
  <c r="E242" i="6"/>
  <c r="E240" i="6"/>
  <c r="E238" i="6"/>
  <c r="E236" i="6"/>
  <c r="E234" i="6"/>
  <c r="E232" i="6"/>
  <c r="E230" i="6"/>
  <c r="E228" i="6"/>
  <c r="E226" i="6"/>
  <c r="E224" i="6"/>
  <c r="E222" i="6"/>
  <c r="E220" i="6"/>
  <c r="E218" i="6"/>
  <c r="E216" i="6"/>
  <c r="E214" i="6"/>
  <c r="E212" i="6"/>
  <c r="E210" i="6"/>
  <c r="E208" i="6"/>
  <c r="E206" i="6"/>
  <c r="E204" i="6"/>
  <c r="E202" i="6"/>
  <c r="E200" i="6"/>
  <c r="E198" i="6"/>
  <c r="E196" i="6"/>
  <c r="E194" i="6"/>
  <c r="E192" i="6"/>
  <c r="E190" i="6"/>
  <c r="E188" i="6"/>
  <c r="E186" i="6"/>
  <c r="E184" i="6"/>
  <c r="E182" i="6"/>
  <c r="E340" i="6"/>
  <c r="E336" i="6"/>
  <c r="E332" i="6"/>
  <c r="E328" i="6"/>
  <c r="F323" i="6"/>
  <c r="F321" i="6"/>
  <c r="F319" i="6"/>
  <c r="F317" i="6"/>
  <c r="F315" i="6"/>
  <c r="F313" i="6"/>
  <c r="F311" i="6"/>
  <c r="F309" i="6"/>
  <c r="F307" i="6"/>
  <c r="F305" i="6"/>
  <c r="F303" i="6"/>
  <c r="F301" i="6"/>
  <c r="F299" i="6"/>
  <c r="F297" i="6"/>
  <c r="F295" i="6"/>
  <c r="F293" i="6"/>
  <c r="F291" i="6"/>
  <c r="F289" i="6"/>
  <c r="F287" i="6"/>
  <c r="F285" i="6"/>
  <c r="F283" i="6"/>
  <c r="F281" i="6"/>
  <c r="F279" i="6"/>
  <c r="F277" i="6"/>
  <c r="F275" i="6"/>
  <c r="F273" i="6"/>
  <c r="F271" i="6"/>
  <c r="F269" i="6"/>
  <c r="F267" i="6"/>
  <c r="F265" i="6"/>
  <c r="F263" i="6"/>
  <c r="F261" i="6"/>
  <c r="F259" i="6"/>
  <c r="F257" i="6"/>
  <c r="F255" i="6"/>
  <c r="F253" i="6"/>
  <c r="F251" i="6"/>
  <c r="F249" i="6"/>
  <c r="F247" i="6"/>
  <c r="F245" i="6"/>
  <c r="F243" i="6"/>
  <c r="F241" i="6"/>
  <c r="F239" i="6"/>
  <c r="F237" i="6"/>
  <c r="F235" i="6"/>
  <c r="F233" i="6"/>
  <c r="F231" i="6"/>
  <c r="F229" i="6"/>
  <c r="F227" i="6"/>
  <c r="F225" i="6"/>
  <c r="F223" i="6"/>
  <c r="F221" i="6"/>
  <c r="F219" i="6"/>
  <c r="F217" i="6"/>
  <c r="E341" i="6"/>
  <c r="E337" i="6"/>
  <c r="E333" i="6"/>
  <c r="E329" i="6"/>
  <c r="E325" i="6"/>
  <c r="E323" i="6"/>
  <c r="E321" i="6"/>
  <c r="E319" i="6"/>
  <c r="E317" i="6"/>
  <c r="E315" i="6"/>
  <c r="E313" i="6"/>
  <c r="E311" i="6"/>
  <c r="E309" i="6"/>
  <c r="E307" i="6"/>
  <c r="E305" i="6"/>
  <c r="E303" i="6"/>
  <c r="E301" i="6"/>
  <c r="E299" i="6"/>
  <c r="E297" i="6"/>
  <c r="E295" i="6"/>
  <c r="E293" i="6"/>
  <c r="E291" i="6"/>
  <c r="E289" i="6"/>
  <c r="E287" i="6"/>
  <c r="E285" i="6"/>
  <c r="E283" i="6"/>
  <c r="E281" i="6"/>
  <c r="E279" i="6"/>
  <c r="E277" i="6"/>
  <c r="E275" i="6"/>
  <c r="E273" i="6"/>
  <c r="E271" i="6"/>
  <c r="E269" i="6"/>
  <c r="E267" i="6"/>
  <c r="E265" i="6"/>
  <c r="E263" i="6"/>
  <c r="E261" i="6"/>
  <c r="E259" i="6"/>
  <c r="E257" i="6"/>
  <c r="E255" i="6"/>
  <c r="E253" i="6"/>
  <c r="E251" i="6"/>
  <c r="E249" i="6"/>
  <c r="E247" i="6"/>
  <c r="E245" i="6"/>
  <c r="E243" i="6"/>
  <c r="E241" i="6"/>
  <c r="E239" i="6"/>
  <c r="E237" i="6"/>
  <c r="E235" i="6"/>
  <c r="E233" i="6"/>
  <c r="E231" i="6"/>
  <c r="E229" i="6"/>
  <c r="E227" i="6"/>
  <c r="E225" i="6"/>
  <c r="E223" i="6"/>
  <c r="E221" i="6"/>
  <c r="E219" i="6"/>
  <c r="J3"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E136" i="6"/>
  <c r="G137" i="6"/>
  <c r="E138" i="6"/>
  <c r="G139" i="6"/>
  <c r="E140" i="6"/>
  <c r="G141" i="6"/>
  <c r="E142" i="6"/>
  <c r="G143" i="6"/>
  <c r="E144" i="6"/>
  <c r="G145" i="6"/>
  <c r="E146" i="6"/>
  <c r="G147" i="6"/>
  <c r="E148" i="6"/>
  <c r="G149" i="6"/>
  <c r="E150" i="6"/>
  <c r="G151" i="6"/>
  <c r="E152" i="6"/>
  <c r="G153" i="6"/>
  <c r="E154" i="6"/>
  <c r="G155" i="6"/>
  <c r="E156" i="6"/>
  <c r="G157" i="6"/>
  <c r="E158" i="6"/>
  <c r="G159" i="6"/>
  <c r="E160" i="6"/>
  <c r="G161" i="6"/>
  <c r="E162" i="6"/>
  <c r="G163" i="6"/>
  <c r="E164" i="6"/>
  <c r="G165" i="6"/>
  <c r="E166" i="6"/>
  <c r="G167" i="6"/>
  <c r="E168" i="6"/>
  <c r="G169" i="6"/>
  <c r="E170" i="6"/>
  <c r="G171" i="6"/>
  <c r="E172" i="6"/>
  <c r="G173" i="6"/>
  <c r="E174" i="6"/>
  <c r="G175" i="6"/>
  <c r="E176" i="6"/>
  <c r="G177" i="6"/>
  <c r="E178" i="6"/>
  <c r="G179" i="6"/>
  <c r="E180" i="6"/>
  <c r="G181" i="6"/>
  <c r="F183" i="6"/>
  <c r="G184" i="6"/>
  <c r="E185" i="6"/>
  <c r="F191" i="6"/>
  <c r="G192" i="6"/>
  <c r="E193" i="6"/>
  <c r="E213" i="6"/>
  <c r="G214" i="6"/>
  <c r="E215" i="6"/>
  <c r="J29" i="5"/>
  <c r="J42" i="5"/>
  <c r="J43" i="5"/>
  <c r="J30" i="5"/>
  <c r="J27" i="5"/>
  <c r="J31" i="5"/>
  <c r="X10" i="14" l="1"/>
  <c r="Y14" i="14"/>
  <c r="Y10" i="14"/>
  <c r="Y6" i="14"/>
  <c r="W22" i="14"/>
  <c r="X19" i="14"/>
  <c r="W18" i="14"/>
  <c r="X17" i="14"/>
  <c r="X16" i="14"/>
  <c r="W13" i="14"/>
  <c r="X12" i="14"/>
  <c r="W9" i="14"/>
  <c r="X8" i="14"/>
  <c r="W5" i="14"/>
  <c r="X4" i="14"/>
  <c r="X20" i="14"/>
  <c r="W19" i="14"/>
  <c r="W17" i="14"/>
  <c r="W16" i="14"/>
  <c r="X15" i="14"/>
  <c r="W12" i="14"/>
  <c r="X11" i="14"/>
  <c r="W8" i="14"/>
  <c r="X7" i="14"/>
  <c r="W4" i="14"/>
  <c r="X3" i="14"/>
  <c r="X14" i="14"/>
  <c r="Y9" i="14"/>
  <c r="X6" i="14"/>
  <c r="X22" i="14"/>
  <c r="W21" i="14"/>
  <c r="X18" i="14"/>
  <c r="Y16" i="14"/>
  <c r="X13" i="14"/>
  <c r="Y8" i="14"/>
  <c r="X5" i="14"/>
  <c r="Y20" i="14"/>
  <c r="Y15" i="14"/>
  <c r="Y11" i="14"/>
  <c r="Y7" i="14"/>
  <c r="Y3" i="14"/>
  <c r="Y23" i="14"/>
  <c r="Y21" i="14"/>
  <c r="Y18" i="14"/>
  <c r="W11" i="14"/>
  <c r="W3" i="14"/>
  <c r="Y19" i="14"/>
  <c r="W10" i="14"/>
  <c r="X21" i="14"/>
  <c r="Y13" i="14"/>
  <c r="Y5" i="14"/>
  <c r="Y17" i="14"/>
  <c r="Y12" i="14"/>
  <c r="X9" i="14"/>
  <c r="Y4" i="14"/>
  <c r="Y22" i="14"/>
  <c r="W15" i="14"/>
  <c r="W7" i="14"/>
  <c r="W14" i="14"/>
  <c r="W6" i="14"/>
  <c r="W20" i="14"/>
  <c r="J17" i="11"/>
  <c r="J39" i="11"/>
  <c r="J18" i="11"/>
  <c r="J40" i="11"/>
  <c r="J25" i="11"/>
  <c r="J47" i="11"/>
  <c r="J26" i="11"/>
  <c r="J48" i="11"/>
  <c r="K43" i="11"/>
  <c r="P43" i="11" s="1"/>
  <c r="K16" i="11"/>
  <c r="P16" i="11" s="1"/>
  <c r="J43" i="11"/>
  <c r="J24" i="11"/>
  <c r="J44" i="11"/>
  <c r="J31" i="11"/>
  <c r="J32" i="11"/>
  <c r="K47" i="11"/>
  <c r="P47" i="11" s="1"/>
  <c r="K15" i="11"/>
  <c r="P15" i="11" s="1"/>
  <c r="K39" i="11"/>
  <c r="P39" i="11" s="1"/>
  <c r="K27" i="11"/>
  <c r="P27" i="11" s="1"/>
  <c r="K13" i="10"/>
  <c r="J16" i="10"/>
  <c r="D27" i="10"/>
  <c r="C27" i="10" s="1"/>
  <c r="K15" i="10"/>
  <c r="K17" i="10"/>
  <c r="D26" i="10"/>
  <c r="C26" i="10" s="1"/>
  <c r="J15" i="10"/>
  <c r="J13" i="10"/>
  <c r="D24" i="10"/>
  <c r="C24" i="10" s="1"/>
  <c r="K16" i="10"/>
  <c r="J14" i="10"/>
  <c r="D25" i="10"/>
  <c r="C25" i="10" s="1"/>
  <c r="J184" i="6"/>
  <c r="J192" i="6"/>
  <c r="J5" i="6"/>
  <c r="AK5" i="6"/>
  <c r="AG5" i="6"/>
  <c r="AC5" i="6"/>
  <c r="Y5" i="6"/>
  <c r="U5" i="6"/>
  <c r="Q5" i="6"/>
  <c r="G135" i="6"/>
  <c r="M5" i="6"/>
  <c r="P5" i="6"/>
  <c r="AF5" i="6"/>
  <c r="G11" i="6"/>
  <c r="G19" i="6"/>
  <c r="G27" i="6"/>
  <c r="G35" i="6"/>
  <c r="G43" i="6"/>
  <c r="G51" i="6"/>
  <c r="G59" i="6"/>
  <c r="G67" i="6"/>
  <c r="G75" i="6"/>
  <c r="G83" i="6"/>
  <c r="G91" i="6"/>
  <c r="G99" i="6"/>
  <c r="G107" i="6"/>
  <c r="G115" i="6"/>
  <c r="G123" i="6"/>
  <c r="N5" i="6"/>
  <c r="AD5" i="6"/>
  <c r="G12" i="6"/>
  <c r="G20" i="6"/>
  <c r="G28" i="6"/>
  <c r="G36" i="6"/>
  <c r="G44" i="6"/>
  <c r="G52" i="6"/>
  <c r="G60" i="6"/>
  <c r="G68" i="6"/>
  <c r="G76" i="6"/>
  <c r="G84" i="6"/>
  <c r="G92" i="6"/>
  <c r="G100" i="6"/>
  <c r="G108" i="6"/>
  <c r="G116" i="6"/>
  <c r="G124" i="6"/>
  <c r="AA5" i="6"/>
  <c r="G9" i="6"/>
  <c r="G17" i="6"/>
  <c r="G25" i="6"/>
  <c r="G33" i="6"/>
  <c r="G41" i="6"/>
  <c r="G49" i="6"/>
  <c r="G57" i="6"/>
  <c r="G65" i="6"/>
  <c r="G73" i="6"/>
  <c r="G81" i="6"/>
  <c r="G89" i="6"/>
  <c r="G97" i="6"/>
  <c r="G105" i="6"/>
  <c r="G113" i="6"/>
  <c r="G121" i="6"/>
  <c r="G133" i="6"/>
  <c r="G798" i="6"/>
  <c r="G794" i="6"/>
  <c r="G790" i="6"/>
  <c r="G786" i="6"/>
  <c r="G782" i="6"/>
  <c r="G780" i="6"/>
  <c r="G776" i="6"/>
  <c r="G771" i="6"/>
  <c r="G763" i="6"/>
  <c r="G754" i="6"/>
  <c r="G750" i="6"/>
  <c r="G746" i="6"/>
  <c r="G742" i="6"/>
  <c r="G774" i="6"/>
  <c r="G766" i="6"/>
  <c r="G758" i="6"/>
  <c r="G757" i="6"/>
  <c r="G740" i="6"/>
  <c r="G735" i="6"/>
  <c r="G736" i="6"/>
  <c r="G724" i="6"/>
  <c r="G730" i="6"/>
  <c r="G725" i="6"/>
  <c r="G717" i="6"/>
  <c r="G713" i="6"/>
  <c r="G700" i="6"/>
  <c r="G696" i="6"/>
  <c r="G692" i="6"/>
  <c r="G688" i="6"/>
  <c r="G710" i="6"/>
  <c r="G706" i="6"/>
  <c r="G687" i="6"/>
  <c r="G679" i="6"/>
  <c r="G671" i="6"/>
  <c r="G663" i="6"/>
  <c r="G655" i="6"/>
  <c r="G649" i="6"/>
  <c r="G682" i="6"/>
  <c r="G674" i="6"/>
  <c r="G666" i="6"/>
  <c r="G658" i="6"/>
  <c r="G629" i="6"/>
  <c r="G645" i="6"/>
  <c r="G641" i="6"/>
  <c r="G628" i="6"/>
  <c r="G621" i="6"/>
  <c r="G613" i="6"/>
  <c r="G606" i="6"/>
  <c r="G602" i="6"/>
  <c r="G598" i="6"/>
  <c r="G594" i="6"/>
  <c r="G634" i="6"/>
  <c r="G618" i="6"/>
  <c r="G590" i="6"/>
  <c r="G582" i="6"/>
  <c r="G574" i="6"/>
  <c r="G566" i="6"/>
  <c r="G616" i="6"/>
  <c r="G589" i="6"/>
  <c r="G581" i="6"/>
  <c r="G573" i="6"/>
  <c r="G565" i="6"/>
  <c r="G557" i="6"/>
  <c r="G548" i="6"/>
  <c r="G544" i="6"/>
  <c r="G540" i="6"/>
  <c r="G536" i="6"/>
  <c r="G532" i="6"/>
  <c r="G560" i="6"/>
  <c r="G528" i="6"/>
  <c r="G524" i="6"/>
  <c r="G520" i="6"/>
  <c r="G516" i="6"/>
  <c r="G512" i="6"/>
  <c r="G508" i="6"/>
  <c r="G504" i="6"/>
  <c r="G500" i="6"/>
  <c r="G492" i="6"/>
  <c r="G484" i="6"/>
  <c r="G476" i="6"/>
  <c r="G468" i="6"/>
  <c r="G460" i="6"/>
  <c r="G499" i="6"/>
  <c r="G491" i="6"/>
  <c r="G483" i="6"/>
  <c r="G475" i="6"/>
  <c r="G467" i="6"/>
  <c r="G459" i="6"/>
  <c r="G456" i="6"/>
  <c r="G449" i="6"/>
  <c r="G444" i="6"/>
  <c r="G436" i="6"/>
  <c r="G428" i="6"/>
  <c r="G420" i="6"/>
  <c r="G447" i="6"/>
  <c r="G439" i="6"/>
  <c r="G431" i="6"/>
  <c r="G423" i="6"/>
  <c r="G417" i="6"/>
  <c r="G413" i="6"/>
  <c r="G409" i="6"/>
  <c r="G405" i="6"/>
  <c r="G401" i="6"/>
  <c r="G397" i="6"/>
  <c r="G393" i="6"/>
  <c r="G389" i="6"/>
  <c r="G385" i="6"/>
  <c r="G381" i="6"/>
  <c r="G377" i="6"/>
  <c r="G373" i="6"/>
  <c r="G369" i="6"/>
  <c r="G365" i="6"/>
  <c r="G361" i="6"/>
  <c r="G357" i="6"/>
  <c r="G353" i="6"/>
  <c r="G349" i="6"/>
  <c r="G345" i="6"/>
  <c r="G341" i="6"/>
  <c r="J341" i="6" s="1"/>
  <c r="G337" i="6"/>
  <c r="G333" i="6"/>
  <c r="G329" i="6"/>
  <c r="J329" i="6" s="1"/>
  <c r="G325" i="6"/>
  <c r="J325" i="6" s="1"/>
  <c r="G319" i="6"/>
  <c r="J319" i="6" s="1"/>
  <c r="G311" i="6"/>
  <c r="J311" i="6" s="1"/>
  <c r="G303" i="6"/>
  <c r="J303" i="6" s="1"/>
  <c r="G295" i="6"/>
  <c r="J295" i="6" s="1"/>
  <c r="G287" i="6"/>
  <c r="J287" i="6" s="1"/>
  <c r="G279" i="6"/>
  <c r="J279" i="6" s="1"/>
  <c r="G271" i="6"/>
  <c r="J271" i="6" s="1"/>
  <c r="G263" i="6"/>
  <c r="J263" i="6" s="1"/>
  <c r="G255" i="6"/>
  <c r="J255" i="6" s="1"/>
  <c r="G247" i="6"/>
  <c r="J247" i="6" s="1"/>
  <c r="G239" i="6"/>
  <c r="J239" i="6" s="1"/>
  <c r="G231" i="6"/>
  <c r="J231" i="6" s="1"/>
  <c r="G223" i="6"/>
  <c r="J223" i="6" s="1"/>
  <c r="G215" i="6"/>
  <c r="J215" i="6" s="1"/>
  <c r="G207" i="6"/>
  <c r="G199" i="6"/>
  <c r="G191" i="6"/>
  <c r="G183" i="6"/>
  <c r="G318" i="6"/>
  <c r="G310" i="6"/>
  <c r="G302" i="6"/>
  <c r="G294" i="6"/>
  <c r="G286" i="6"/>
  <c r="G278" i="6"/>
  <c r="G270" i="6"/>
  <c r="G262" i="6"/>
  <c r="G254" i="6"/>
  <c r="G246" i="6"/>
  <c r="G238" i="6"/>
  <c r="G230" i="6"/>
  <c r="G222" i="6"/>
  <c r="G138" i="6"/>
  <c r="J138" i="6" s="1"/>
  <c r="G142" i="6"/>
  <c r="J142" i="6" s="1"/>
  <c r="G146" i="6"/>
  <c r="J146" i="6" s="1"/>
  <c r="G150" i="6"/>
  <c r="J150" i="6" s="1"/>
  <c r="G154" i="6"/>
  <c r="J154" i="6" s="1"/>
  <c r="G158" i="6"/>
  <c r="J158" i="6" s="1"/>
  <c r="G162" i="6"/>
  <c r="J162" i="6" s="1"/>
  <c r="G166" i="6"/>
  <c r="J166" i="6" s="1"/>
  <c r="G170" i="6"/>
  <c r="J170" i="6" s="1"/>
  <c r="G174" i="6"/>
  <c r="J174" i="6" s="1"/>
  <c r="G178" i="6"/>
  <c r="J178" i="6" s="1"/>
  <c r="G196" i="6"/>
  <c r="G200" i="6"/>
  <c r="J200" i="6" s="1"/>
  <c r="G182" i="6"/>
  <c r="G208" i="6"/>
  <c r="J208" i="6" s="1"/>
  <c r="T5" i="6"/>
  <c r="AJ5" i="6"/>
  <c r="G14" i="6"/>
  <c r="G22" i="6"/>
  <c r="G30" i="6"/>
  <c r="G38" i="6"/>
  <c r="G46" i="6"/>
  <c r="G54" i="6"/>
  <c r="G62" i="6"/>
  <c r="G70" i="6"/>
  <c r="G78" i="6"/>
  <c r="G86" i="6"/>
  <c r="G94" i="6"/>
  <c r="G102" i="6"/>
  <c r="G110" i="6"/>
  <c r="G118" i="6"/>
  <c r="G126" i="6"/>
  <c r="R5" i="6"/>
  <c r="AH5" i="6"/>
  <c r="G128" i="6"/>
  <c r="O5" i="6"/>
  <c r="AE5" i="6"/>
  <c r="G797" i="6"/>
  <c r="G793" i="6"/>
  <c r="G789" i="6"/>
  <c r="G785" i="6"/>
  <c r="G804" i="6"/>
  <c r="G803" i="6"/>
  <c r="G779" i="6"/>
  <c r="G775" i="6"/>
  <c r="G801" i="6"/>
  <c r="G769" i="6"/>
  <c r="G753" i="6"/>
  <c r="G749" i="6"/>
  <c r="G745" i="6"/>
  <c r="G741" i="6"/>
  <c r="G772" i="6"/>
  <c r="G764" i="6"/>
  <c r="G756" i="6"/>
  <c r="G739" i="6"/>
  <c r="G733" i="6"/>
  <c r="G722" i="6"/>
  <c r="G729" i="6"/>
  <c r="G723" i="6"/>
  <c r="G716" i="6"/>
  <c r="G734" i="6"/>
  <c r="G699" i="6"/>
  <c r="G695" i="6"/>
  <c r="G691" i="6"/>
  <c r="G703" i="6"/>
  <c r="G709" i="6"/>
  <c r="G705" i="6"/>
  <c r="G685" i="6"/>
  <c r="G677" i="6"/>
  <c r="G669" i="6"/>
  <c r="G661" i="6"/>
  <c r="G653" i="6"/>
  <c r="G680" i="6"/>
  <c r="G672" i="6"/>
  <c r="G664" i="6"/>
  <c r="G656" i="6"/>
  <c r="G648" i="6"/>
  <c r="G644" i="6"/>
  <c r="G639" i="6"/>
  <c r="G640" i="6"/>
  <c r="G627" i="6"/>
  <c r="G619" i="6"/>
  <c r="G611" i="6"/>
  <c r="G605" i="6"/>
  <c r="G601" i="6"/>
  <c r="G597" i="6"/>
  <c r="G593" i="6"/>
  <c r="G630" i="6"/>
  <c r="G588" i="6"/>
  <c r="G580" i="6"/>
  <c r="G572" i="6"/>
  <c r="G564" i="6"/>
  <c r="G614" i="6"/>
  <c r="G587" i="6"/>
  <c r="G579" i="6"/>
  <c r="G571" i="6"/>
  <c r="G563" i="6"/>
  <c r="G555" i="6"/>
  <c r="G620" i="6"/>
  <c r="G551" i="6"/>
  <c r="G547" i="6"/>
  <c r="G543" i="6"/>
  <c r="G539" i="6"/>
  <c r="G535" i="6"/>
  <c r="G531" i="6"/>
  <c r="G552" i="6"/>
  <c r="G527" i="6"/>
  <c r="G523" i="6"/>
  <c r="G519" i="6"/>
  <c r="G515" i="6"/>
  <c r="G511" i="6"/>
  <c r="G507" i="6"/>
  <c r="G503" i="6"/>
  <c r="G498" i="6"/>
  <c r="G490" i="6"/>
  <c r="G482" i="6"/>
  <c r="G474" i="6"/>
  <c r="G466" i="6"/>
  <c r="G458" i="6"/>
  <c r="G497" i="6"/>
  <c r="G489" i="6"/>
  <c r="G481" i="6"/>
  <c r="G473" i="6"/>
  <c r="G465" i="6"/>
  <c r="G457" i="6"/>
  <c r="G454" i="6"/>
  <c r="G452" i="6"/>
  <c r="G442" i="6"/>
  <c r="G434" i="6"/>
  <c r="G426" i="6"/>
  <c r="G445" i="6"/>
  <c r="G437" i="6"/>
  <c r="G429" i="6"/>
  <c r="G421" i="6"/>
  <c r="G416" i="6"/>
  <c r="G412" i="6"/>
  <c r="G408" i="6"/>
  <c r="G404" i="6"/>
  <c r="G400" i="6"/>
  <c r="J400" i="6" s="1"/>
  <c r="G396" i="6"/>
  <c r="J396" i="6" s="1"/>
  <c r="G392" i="6"/>
  <c r="J392" i="6" s="1"/>
  <c r="G388" i="6"/>
  <c r="J388" i="6" s="1"/>
  <c r="G384" i="6"/>
  <c r="J384" i="6" s="1"/>
  <c r="G380" i="6"/>
  <c r="J380" i="6" s="1"/>
  <c r="G376" i="6"/>
  <c r="J376" i="6" s="1"/>
  <c r="G372" i="6"/>
  <c r="J372" i="6" s="1"/>
  <c r="G368" i="6"/>
  <c r="J368" i="6" s="1"/>
  <c r="G364" i="6"/>
  <c r="J364" i="6" s="1"/>
  <c r="G360" i="6"/>
  <c r="J360" i="6" s="1"/>
  <c r="G356" i="6"/>
  <c r="J356" i="6" s="1"/>
  <c r="G352" i="6"/>
  <c r="J352" i="6" s="1"/>
  <c r="G348" i="6"/>
  <c r="J348" i="6" s="1"/>
  <c r="G344" i="6"/>
  <c r="J344" i="6" s="1"/>
  <c r="G340" i="6"/>
  <c r="G336" i="6"/>
  <c r="J336" i="6" s="1"/>
  <c r="G332" i="6"/>
  <c r="J332" i="6" s="1"/>
  <c r="G328" i="6"/>
  <c r="G317" i="6"/>
  <c r="J317" i="6" s="1"/>
  <c r="G309" i="6"/>
  <c r="J309" i="6" s="1"/>
  <c r="G301" i="6"/>
  <c r="J301" i="6" s="1"/>
  <c r="G293" i="6"/>
  <c r="J293" i="6" s="1"/>
  <c r="G285" i="6"/>
  <c r="J285" i="6" s="1"/>
  <c r="G277" i="6"/>
  <c r="J277" i="6" s="1"/>
  <c r="G269" i="6"/>
  <c r="J269" i="6" s="1"/>
  <c r="G261" i="6"/>
  <c r="J261" i="6" s="1"/>
  <c r="G253" i="6"/>
  <c r="J253" i="6" s="1"/>
  <c r="G245" i="6"/>
  <c r="J245" i="6" s="1"/>
  <c r="G237" i="6"/>
  <c r="J237" i="6" s="1"/>
  <c r="G229" i="6"/>
  <c r="J229" i="6" s="1"/>
  <c r="G221" i="6"/>
  <c r="J221" i="6" s="1"/>
  <c r="G213" i="6"/>
  <c r="J213" i="6" s="1"/>
  <c r="G205" i="6"/>
  <c r="G197" i="6"/>
  <c r="G189" i="6"/>
  <c r="G324" i="6"/>
  <c r="G316" i="6"/>
  <c r="G308" i="6"/>
  <c r="G300" i="6"/>
  <c r="G292" i="6"/>
  <c r="G284" i="6"/>
  <c r="G276" i="6"/>
  <c r="G268" i="6"/>
  <c r="G260" i="6"/>
  <c r="G252" i="6"/>
  <c r="G244" i="6"/>
  <c r="G236" i="6"/>
  <c r="G228" i="6"/>
  <c r="G220" i="6"/>
  <c r="G188" i="6"/>
  <c r="G206" i="6"/>
  <c r="G212" i="6"/>
  <c r="X5" i="6"/>
  <c r="G130" i="6"/>
  <c r="G15" i="6"/>
  <c r="G23" i="6"/>
  <c r="G31" i="6"/>
  <c r="G39" i="6"/>
  <c r="G47" i="6"/>
  <c r="G55" i="6"/>
  <c r="G63" i="6"/>
  <c r="G71" i="6"/>
  <c r="G79" i="6"/>
  <c r="G87" i="6"/>
  <c r="G95" i="6"/>
  <c r="G103" i="6"/>
  <c r="G111" i="6"/>
  <c r="G119" i="6"/>
  <c r="G127" i="6"/>
  <c r="V5" i="6"/>
  <c r="AL5" i="6"/>
  <c r="G16" i="6"/>
  <c r="G24" i="6"/>
  <c r="G32" i="6"/>
  <c r="G40" i="6"/>
  <c r="G48" i="6"/>
  <c r="G56" i="6"/>
  <c r="G64" i="6"/>
  <c r="G72" i="6"/>
  <c r="G80" i="6"/>
  <c r="G88" i="6"/>
  <c r="G96" i="6"/>
  <c r="G104" i="6"/>
  <c r="G112" i="6"/>
  <c r="G120" i="6"/>
  <c r="G132" i="6"/>
  <c r="S5" i="6"/>
  <c r="AI5" i="6"/>
  <c r="G13" i="6"/>
  <c r="G21" i="6"/>
  <c r="G29" i="6"/>
  <c r="G37" i="6"/>
  <c r="G45" i="6"/>
  <c r="G53" i="6"/>
  <c r="G61" i="6"/>
  <c r="G69" i="6"/>
  <c r="G77" i="6"/>
  <c r="G85" i="6"/>
  <c r="G93" i="6"/>
  <c r="G101" i="6"/>
  <c r="G109" i="6"/>
  <c r="G117" i="6"/>
  <c r="G125" i="6"/>
  <c r="G802" i="6"/>
  <c r="G796" i="6"/>
  <c r="G792" i="6"/>
  <c r="G788" i="6"/>
  <c r="G784" i="6"/>
  <c r="G778" i="6"/>
  <c r="G767" i="6"/>
  <c r="G752" i="6"/>
  <c r="G748" i="6"/>
  <c r="G744" i="6"/>
  <c r="G770" i="6"/>
  <c r="G762" i="6"/>
  <c r="G759" i="6"/>
  <c r="G761" i="6"/>
  <c r="G738" i="6"/>
  <c r="G732" i="6"/>
  <c r="G731" i="6"/>
  <c r="G720" i="6"/>
  <c r="G728" i="6"/>
  <c r="G721" i="6"/>
  <c r="G715" i="6"/>
  <c r="G704" i="6"/>
  <c r="G702" i="6"/>
  <c r="G698" i="6"/>
  <c r="G694" i="6"/>
  <c r="G690" i="6"/>
  <c r="G712" i="6"/>
  <c r="G708" i="6"/>
  <c r="G683" i="6"/>
  <c r="G675" i="6"/>
  <c r="G667" i="6"/>
  <c r="G659" i="6"/>
  <c r="G651" i="6"/>
  <c r="G686" i="6"/>
  <c r="G678" i="6"/>
  <c r="G670" i="6"/>
  <c r="G662" i="6"/>
  <c r="G654" i="6"/>
  <c r="G647" i="6"/>
  <c r="G643" i="6"/>
  <c r="G635" i="6"/>
  <c r="G636" i="6"/>
  <c r="G637" i="6"/>
  <c r="G625" i="6"/>
  <c r="G617" i="6"/>
  <c r="G609" i="6"/>
  <c r="G604" i="6"/>
  <c r="G600" i="6"/>
  <c r="G596" i="6"/>
  <c r="G592" i="6"/>
  <c r="G626" i="6"/>
  <c r="G610" i="6"/>
  <c r="G586" i="6"/>
  <c r="G578" i="6"/>
  <c r="G570" i="6"/>
  <c r="G624" i="6"/>
  <c r="G608" i="6"/>
  <c r="G585" i="6"/>
  <c r="G577" i="6"/>
  <c r="G569" i="6"/>
  <c r="G561" i="6"/>
  <c r="G553" i="6"/>
  <c r="G550" i="6"/>
  <c r="G546" i="6"/>
  <c r="G542" i="6"/>
  <c r="G538" i="6"/>
  <c r="G534" i="6"/>
  <c r="G562" i="6"/>
  <c r="G530" i="6"/>
  <c r="G526" i="6"/>
  <c r="G522" i="6"/>
  <c r="G518" i="6"/>
  <c r="G514" i="6"/>
  <c r="G510" i="6"/>
  <c r="G506" i="6"/>
  <c r="G502" i="6"/>
  <c r="G496" i="6"/>
  <c r="G488" i="6"/>
  <c r="G480" i="6"/>
  <c r="G472" i="6"/>
  <c r="G464" i="6"/>
  <c r="G558" i="6"/>
  <c r="G495" i="6"/>
  <c r="G487" i="6"/>
  <c r="G479" i="6"/>
  <c r="G471" i="6"/>
  <c r="G463" i="6"/>
  <c r="G455" i="6"/>
  <c r="G451" i="6"/>
  <c r="G448" i="6"/>
  <c r="G440" i="6"/>
  <c r="G432" i="6"/>
  <c r="G424" i="6"/>
  <c r="G443" i="6"/>
  <c r="G435" i="6"/>
  <c r="G427" i="6"/>
  <c r="G419" i="6"/>
  <c r="G415" i="6"/>
  <c r="G411" i="6"/>
  <c r="J411" i="6" s="1"/>
  <c r="G407" i="6"/>
  <c r="J407" i="6" s="1"/>
  <c r="G403" i="6"/>
  <c r="J403" i="6" s="1"/>
  <c r="G399" i="6"/>
  <c r="J399" i="6" s="1"/>
  <c r="G395" i="6"/>
  <c r="J395" i="6" s="1"/>
  <c r="G391" i="6"/>
  <c r="J391" i="6" s="1"/>
  <c r="G387" i="6"/>
  <c r="J387" i="6" s="1"/>
  <c r="G383" i="6"/>
  <c r="J383" i="6" s="1"/>
  <c r="G379" i="6"/>
  <c r="J379" i="6" s="1"/>
  <c r="G375" i="6"/>
  <c r="J375" i="6" s="1"/>
  <c r="G371" i="6"/>
  <c r="J371" i="6" s="1"/>
  <c r="G367" i="6"/>
  <c r="J367" i="6" s="1"/>
  <c r="G363" i="6"/>
  <c r="J363" i="6" s="1"/>
  <c r="G359" i="6"/>
  <c r="J359" i="6" s="1"/>
  <c r="G355" i="6"/>
  <c r="J355" i="6" s="1"/>
  <c r="G351" i="6"/>
  <c r="J351" i="6" s="1"/>
  <c r="G347" i="6"/>
  <c r="J347" i="6" s="1"/>
  <c r="G343" i="6"/>
  <c r="J343" i="6" s="1"/>
  <c r="G339" i="6"/>
  <c r="J339" i="6" s="1"/>
  <c r="G335" i="6"/>
  <c r="J335" i="6" s="1"/>
  <c r="G331" i="6"/>
  <c r="J331" i="6" s="1"/>
  <c r="G327" i="6"/>
  <c r="G323" i="6"/>
  <c r="G315" i="6"/>
  <c r="G307" i="6"/>
  <c r="G299" i="6"/>
  <c r="G291" i="6"/>
  <c r="G283" i="6"/>
  <c r="G275" i="6"/>
  <c r="G267" i="6"/>
  <c r="G259" i="6"/>
  <c r="G251" i="6"/>
  <c r="G243" i="6"/>
  <c r="G235" i="6"/>
  <c r="G227" i="6"/>
  <c r="G219" i="6"/>
  <c r="G211" i="6"/>
  <c r="G203" i="6"/>
  <c r="G195" i="6"/>
  <c r="G187" i="6"/>
  <c r="G322" i="6"/>
  <c r="J322" i="6" s="1"/>
  <c r="G314" i="6"/>
  <c r="J314" i="6" s="1"/>
  <c r="G306" i="6"/>
  <c r="J306" i="6" s="1"/>
  <c r="G298" i="6"/>
  <c r="J298" i="6" s="1"/>
  <c r="G290" i="6"/>
  <c r="J290" i="6" s="1"/>
  <c r="G282" i="6"/>
  <c r="J282" i="6" s="1"/>
  <c r="G274" i="6"/>
  <c r="J274" i="6" s="1"/>
  <c r="G266" i="6"/>
  <c r="J266" i="6" s="1"/>
  <c r="G258" i="6"/>
  <c r="J258" i="6" s="1"/>
  <c r="G250" i="6"/>
  <c r="J250" i="6" s="1"/>
  <c r="G242" i="6"/>
  <c r="J242" i="6" s="1"/>
  <c r="G234" i="6"/>
  <c r="J234" i="6" s="1"/>
  <c r="G226" i="6"/>
  <c r="J226" i="6" s="1"/>
  <c r="G218" i="6"/>
  <c r="J218" i="6" s="1"/>
  <c r="G194" i="6"/>
  <c r="J194" i="6" s="1"/>
  <c r="G136" i="6"/>
  <c r="J136" i="6" s="1"/>
  <c r="G140" i="6"/>
  <c r="J140" i="6" s="1"/>
  <c r="G144" i="6"/>
  <c r="J144" i="6" s="1"/>
  <c r="G148" i="6"/>
  <c r="J148" i="6" s="1"/>
  <c r="G152" i="6"/>
  <c r="J152" i="6" s="1"/>
  <c r="G156" i="6"/>
  <c r="J156" i="6" s="1"/>
  <c r="G160" i="6"/>
  <c r="J160" i="6" s="1"/>
  <c r="G164" i="6"/>
  <c r="J164" i="6" s="1"/>
  <c r="G168" i="6"/>
  <c r="J168" i="6" s="1"/>
  <c r="G172" i="6"/>
  <c r="J172" i="6" s="1"/>
  <c r="G176" i="6"/>
  <c r="J176" i="6" s="1"/>
  <c r="G180" i="6"/>
  <c r="J180" i="6" s="1"/>
  <c r="G198" i="6"/>
  <c r="G216" i="6"/>
  <c r="J216" i="6" s="1"/>
  <c r="G202" i="6"/>
  <c r="J202" i="6" s="1"/>
  <c r="G210" i="6"/>
  <c r="J210" i="6" s="1"/>
  <c r="L5" i="6"/>
  <c r="AB5" i="6"/>
  <c r="G10" i="6"/>
  <c r="G18" i="6"/>
  <c r="G26" i="6"/>
  <c r="G34" i="6"/>
  <c r="G42" i="6"/>
  <c r="G50" i="6"/>
  <c r="G58" i="6"/>
  <c r="G66" i="6"/>
  <c r="G74" i="6"/>
  <c r="G82" i="6"/>
  <c r="G90" i="6"/>
  <c r="G98" i="6"/>
  <c r="G106" i="6"/>
  <c r="G114" i="6"/>
  <c r="G122" i="6"/>
  <c r="G134" i="6"/>
  <c r="G131" i="6"/>
  <c r="Z5" i="6"/>
  <c r="W5" i="6"/>
  <c r="G129" i="6"/>
  <c r="G800" i="6"/>
  <c r="G795" i="6"/>
  <c r="J795" i="6" s="1"/>
  <c r="G791" i="6"/>
  <c r="G787" i="6"/>
  <c r="G783" i="6"/>
  <c r="G781" i="6"/>
  <c r="J781" i="6" s="1"/>
  <c r="G777" i="6"/>
  <c r="G799" i="6"/>
  <c r="G773" i="6"/>
  <c r="G765" i="6"/>
  <c r="J765" i="6" s="1"/>
  <c r="G755" i="6"/>
  <c r="G751" i="6"/>
  <c r="G747" i="6"/>
  <c r="G743" i="6"/>
  <c r="J743" i="6" s="1"/>
  <c r="G768" i="6"/>
  <c r="G760" i="6"/>
  <c r="G737" i="6"/>
  <c r="G726" i="6"/>
  <c r="G718" i="6"/>
  <c r="G727" i="6"/>
  <c r="G719" i="6"/>
  <c r="G714" i="6"/>
  <c r="G701" i="6"/>
  <c r="G697" i="6"/>
  <c r="G693" i="6"/>
  <c r="G689" i="6"/>
  <c r="J689" i="6" s="1"/>
  <c r="G711" i="6"/>
  <c r="G707" i="6"/>
  <c r="G681" i="6"/>
  <c r="G673" i="6"/>
  <c r="J673" i="6" s="1"/>
  <c r="G665" i="6"/>
  <c r="G657" i="6"/>
  <c r="G650" i="6"/>
  <c r="G684" i="6"/>
  <c r="J684" i="6" s="1"/>
  <c r="G676" i="6"/>
  <c r="G668" i="6"/>
  <c r="G660" i="6"/>
  <c r="G652" i="6"/>
  <c r="J652" i="6" s="1"/>
  <c r="G646" i="6"/>
  <c r="G642" i="6"/>
  <c r="G631" i="6"/>
  <c r="G632" i="6"/>
  <c r="J632" i="6" s="1"/>
  <c r="G633" i="6"/>
  <c r="G623" i="6"/>
  <c r="G615" i="6"/>
  <c r="G607" i="6"/>
  <c r="G603" i="6"/>
  <c r="G599" i="6"/>
  <c r="G595" i="6"/>
  <c r="G638" i="6"/>
  <c r="J638" i="6" s="1"/>
  <c r="G584" i="6"/>
  <c r="G576" i="6"/>
  <c r="G568" i="6"/>
  <c r="G622" i="6"/>
  <c r="J622" i="6" s="1"/>
  <c r="G591" i="6"/>
  <c r="G583" i="6"/>
  <c r="G575" i="6"/>
  <c r="G567" i="6"/>
  <c r="J567" i="6" s="1"/>
  <c r="G559" i="6"/>
  <c r="G612" i="6"/>
  <c r="G549" i="6"/>
  <c r="G545" i="6"/>
  <c r="J545" i="6" s="1"/>
  <c r="G541" i="6"/>
  <c r="G537" i="6"/>
  <c r="G533" i="6"/>
  <c r="G554" i="6"/>
  <c r="J554" i="6" s="1"/>
  <c r="G529" i="6"/>
  <c r="G525" i="6"/>
  <c r="G521" i="6"/>
  <c r="G517" i="6"/>
  <c r="G513" i="6"/>
  <c r="G509" i="6"/>
  <c r="G505" i="6"/>
  <c r="G501" i="6"/>
  <c r="G494" i="6"/>
  <c r="G486" i="6"/>
  <c r="G478" i="6"/>
  <c r="G470" i="6"/>
  <c r="G462" i="6"/>
  <c r="G556" i="6"/>
  <c r="G493" i="6"/>
  <c r="G485" i="6"/>
  <c r="J485" i="6" s="1"/>
  <c r="G477" i="6"/>
  <c r="G469" i="6"/>
  <c r="G461" i="6"/>
  <c r="G453" i="6"/>
  <c r="J453" i="6" s="1"/>
  <c r="G450" i="6"/>
  <c r="G446" i="6"/>
  <c r="G438" i="6"/>
  <c r="G430" i="6"/>
  <c r="G422" i="6"/>
  <c r="G441" i="6"/>
  <c r="G433" i="6"/>
  <c r="G425" i="6"/>
  <c r="J425" i="6" s="1"/>
  <c r="G418" i="6"/>
  <c r="G414" i="6"/>
  <c r="G410" i="6"/>
  <c r="G406" i="6"/>
  <c r="J406" i="6" s="1"/>
  <c r="G402" i="6"/>
  <c r="J402" i="6" s="1"/>
  <c r="G398" i="6"/>
  <c r="G394" i="6"/>
  <c r="G390" i="6"/>
  <c r="J390" i="6" s="1"/>
  <c r="G386" i="6"/>
  <c r="J386" i="6" s="1"/>
  <c r="G382" i="6"/>
  <c r="G378" i="6"/>
  <c r="J378" i="6" s="1"/>
  <c r="G374" i="6"/>
  <c r="J374" i="6" s="1"/>
  <c r="G370" i="6"/>
  <c r="J370" i="6" s="1"/>
  <c r="G366" i="6"/>
  <c r="G362" i="6"/>
  <c r="G358" i="6"/>
  <c r="J358" i="6" s="1"/>
  <c r="G354" i="6"/>
  <c r="J354" i="6" s="1"/>
  <c r="G350" i="6"/>
  <c r="G346" i="6"/>
  <c r="J346" i="6" s="1"/>
  <c r="G342" i="6"/>
  <c r="J342" i="6" s="1"/>
  <c r="G338" i="6"/>
  <c r="J338" i="6" s="1"/>
  <c r="G334" i="6"/>
  <c r="J334" i="6" s="1"/>
  <c r="G330" i="6"/>
  <c r="J330" i="6" s="1"/>
  <c r="G326" i="6"/>
  <c r="J326" i="6" s="1"/>
  <c r="G321" i="6"/>
  <c r="G313" i="6"/>
  <c r="G305" i="6"/>
  <c r="J305" i="6" s="1"/>
  <c r="G297" i="6"/>
  <c r="J297" i="6" s="1"/>
  <c r="G289" i="6"/>
  <c r="G281" i="6"/>
  <c r="G273" i="6"/>
  <c r="J273" i="6" s="1"/>
  <c r="G265" i="6"/>
  <c r="J265" i="6" s="1"/>
  <c r="G257" i="6"/>
  <c r="G249" i="6"/>
  <c r="G241" i="6"/>
  <c r="J241" i="6" s="1"/>
  <c r="G233" i="6"/>
  <c r="J233" i="6" s="1"/>
  <c r="G225" i="6"/>
  <c r="G217" i="6"/>
  <c r="G209" i="6"/>
  <c r="G201" i="6"/>
  <c r="G193" i="6"/>
  <c r="J193" i="6" s="1"/>
  <c r="G185" i="6"/>
  <c r="J185" i="6" s="1"/>
  <c r="G320" i="6"/>
  <c r="J320" i="6" s="1"/>
  <c r="G312" i="6"/>
  <c r="J312" i="6" s="1"/>
  <c r="G304" i="6"/>
  <c r="J304" i="6" s="1"/>
  <c r="G296" i="6"/>
  <c r="J296" i="6" s="1"/>
  <c r="G288" i="6"/>
  <c r="J288" i="6" s="1"/>
  <c r="G280" i="6"/>
  <c r="J280" i="6" s="1"/>
  <c r="G272" i="6"/>
  <c r="J272" i="6" s="1"/>
  <c r="G264" i="6"/>
  <c r="J264" i="6" s="1"/>
  <c r="G256" i="6"/>
  <c r="J256" i="6" s="1"/>
  <c r="G248" i="6"/>
  <c r="J248" i="6" s="1"/>
  <c r="G240" i="6"/>
  <c r="J240" i="6" s="1"/>
  <c r="G232" i="6"/>
  <c r="J232" i="6" s="1"/>
  <c r="G224" i="6"/>
  <c r="J224" i="6" s="1"/>
  <c r="G186" i="6"/>
  <c r="J186" i="6" s="1"/>
  <c r="G204" i="6"/>
  <c r="G190" i="6"/>
  <c r="K5" i="6"/>
  <c r="J225" i="6"/>
  <c r="J249" i="6"/>
  <c r="J257" i="6"/>
  <c r="J281" i="6"/>
  <c r="J289" i="6"/>
  <c r="J313" i="6"/>
  <c r="J321" i="6"/>
  <c r="J333" i="6"/>
  <c r="J340" i="6"/>
  <c r="J188" i="6"/>
  <c r="J196" i="6"/>
  <c r="J204" i="6"/>
  <c r="J212" i="6"/>
  <c r="J220" i="6"/>
  <c r="J228" i="6"/>
  <c r="J236" i="6"/>
  <c r="J244" i="6"/>
  <c r="J252" i="6"/>
  <c r="J260" i="6"/>
  <c r="J268" i="6"/>
  <c r="J276" i="6"/>
  <c r="J284" i="6"/>
  <c r="J292" i="6"/>
  <c r="J300" i="6"/>
  <c r="J308" i="6"/>
  <c r="J316" i="6"/>
  <c r="J324" i="6"/>
  <c r="J345" i="6"/>
  <c r="J349" i="6"/>
  <c r="J353" i="6"/>
  <c r="J357" i="6"/>
  <c r="J361" i="6"/>
  <c r="J365" i="6"/>
  <c r="J369" i="6"/>
  <c r="J373" i="6"/>
  <c r="J377" i="6"/>
  <c r="J381" i="6"/>
  <c r="J385" i="6"/>
  <c r="J389" i="6"/>
  <c r="J393" i="6"/>
  <c r="J397" i="6"/>
  <c r="J401" i="6"/>
  <c r="J219" i="6"/>
  <c r="J227" i="6"/>
  <c r="J235" i="6"/>
  <c r="J243" i="6"/>
  <c r="J251" i="6"/>
  <c r="J259" i="6"/>
  <c r="J267" i="6"/>
  <c r="J275" i="6"/>
  <c r="J283" i="6"/>
  <c r="J291" i="6"/>
  <c r="J299" i="6"/>
  <c r="J307" i="6"/>
  <c r="J315" i="6"/>
  <c r="J323" i="6"/>
  <c r="J337" i="6"/>
  <c r="J328" i="6"/>
  <c r="J182" i="6"/>
  <c r="J190" i="6"/>
  <c r="J198" i="6"/>
  <c r="J206" i="6"/>
  <c r="J214" i="6"/>
  <c r="J222" i="6"/>
  <c r="J230" i="6"/>
  <c r="J238" i="6"/>
  <c r="J246" i="6"/>
  <c r="J254" i="6"/>
  <c r="J262" i="6"/>
  <c r="J270" i="6"/>
  <c r="J278" i="6"/>
  <c r="J286" i="6"/>
  <c r="J294" i="6"/>
  <c r="J302" i="6"/>
  <c r="J310" i="6"/>
  <c r="J318" i="6"/>
  <c r="J327" i="6"/>
  <c r="J350" i="6"/>
  <c r="J362" i="6"/>
  <c r="J366" i="6"/>
  <c r="J382" i="6"/>
  <c r="J394" i="6"/>
  <c r="J398" i="6"/>
  <c r="J410" i="6"/>
  <c r="J405" i="6"/>
  <c r="J409" i="6"/>
  <c r="J422" i="6"/>
  <c r="J430" i="6"/>
  <c r="J438" i="6"/>
  <c r="J446" i="6"/>
  <c r="J413" i="6"/>
  <c r="J417" i="6"/>
  <c r="J423" i="6"/>
  <c r="J431" i="6"/>
  <c r="J439" i="6"/>
  <c r="J447" i="6"/>
  <c r="J449" i="6"/>
  <c r="J454" i="6"/>
  <c r="J462" i="6"/>
  <c r="J470" i="6"/>
  <c r="J478" i="6"/>
  <c r="J486" i="6"/>
  <c r="J494" i="6"/>
  <c r="J463" i="6"/>
  <c r="J471" i="6"/>
  <c r="J479" i="6"/>
  <c r="J487" i="6"/>
  <c r="J495" i="6"/>
  <c r="J553" i="6"/>
  <c r="J563" i="6"/>
  <c r="J600" i="6"/>
  <c r="J611" i="6"/>
  <c r="J562" i="6"/>
  <c r="J570" i="6"/>
  <c r="J578" i="6"/>
  <c r="J586" i="6"/>
  <c r="J621" i="6"/>
  <c r="J504" i="6"/>
  <c r="J508" i="6"/>
  <c r="J512" i="6"/>
  <c r="J516" i="6"/>
  <c r="J520" i="6"/>
  <c r="J524" i="6"/>
  <c r="J528" i="6"/>
  <c r="J532" i="6"/>
  <c r="J536" i="6"/>
  <c r="J540" i="6"/>
  <c r="J544" i="6"/>
  <c r="J548" i="6"/>
  <c r="J599" i="6"/>
  <c r="J607" i="6"/>
  <c r="J575" i="6"/>
  <c r="J583" i="6"/>
  <c r="J591" i="6"/>
  <c r="J609" i="6"/>
  <c r="J633" i="6"/>
  <c r="J645" i="6"/>
  <c r="J640" i="6"/>
  <c r="J614" i="6"/>
  <c r="J631" i="6"/>
  <c r="J644" i="6"/>
  <c r="J634" i="6"/>
  <c r="J655" i="6"/>
  <c r="J663" i="6"/>
  <c r="J671" i="6"/>
  <c r="J679" i="6"/>
  <c r="J687" i="6"/>
  <c r="J654" i="6"/>
  <c r="J662" i="6"/>
  <c r="J670" i="6"/>
  <c r="J678" i="6"/>
  <c r="J686" i="6"/>
  <c r="J694" i="6"/>
  <c r="J698" i="6"/>
  <c r="J702" i="6"/>
  <c r="J725" i="6"/>
  <c r="J729" i="6"/>
  <c r="J722" i="6"/>
  <c r="J705" i="6"/>
  <c r="J709" i="6"/>
  <c r="J713" i="6"/>
  <c r="J717" i="6"/>
  <c r="J731" i="6"/>
  <c r="J742" i="6"/>
  <c r="J750" i="6"/>
  <c r="J738" i="6"/>
  <c r="J797" i="6"/>
  <c r="J763" i="6"/>
  <c r="J771" i="6"/>
  <c r="J783" i="6"/>
  <c r="J762" i="6"/>
  <c r="J770" i="6"/>
  <c r="J776" i="6"/>
  <c r="J780" i="6"/>
  <c r="J786" i="6"/>
  <c r="J798" i="6"/>
  <c r="J792" i="6"/>
  <c r="J802" i="6"/>
  <c r="J134" i="6"/>
  <c r="E130" i="6"/>
  <c r="J130" i="6" s="1"/>
  <c r="E217" i="6"/>
  <c r="J217" i="6" s="1"/>
  <c r="E209" i="6"/>
  <c r="J209" i="6" s="1"/>
  <c r="E181" i="6"/>
  <c r="J181" i="6" s="1"/>
  <c r="E177" i="6"/>
  <c r="J177" i="6" s="1"/>
  <c r="E173" i="6"/>
  <c r="J173" i="6" s="1"/>
  <c r="E169" i="6"/>
  <c r="J169" i="6" s="1"/>
  <c r="E165" i="6"/>
  <c r="J165" i="6" s="1"/>
  <c r="E161" i="6"/>
  <c r="J161" i="6" s="1"/>
  <c r="E157" i="6"/>
  <c r="J157" i="6" s="1"/>
  <c r="E153" i="6"/>
  <c r="J153" i="6" s="1"/>
  <c r="E149" i="6"/>
  <c r="J149" i="6" s="1"/>
  <c r="E145" i="6"/>
  <c r="J145" i="6" s="1"/>
  <c r="E141" i="6"/>
  <c r="J141" i="6" s="1"/>
  <c r="E137" i="6"/>
  <c r="J137" i="6" s="1"/>
  <c r="E205" i="6"/>
  <c r="J205" i="6" s="1"/>
  <c r="E195" i="6"/>
  <c r="E121" i="6"/>
  <c r="J121" i="6" s="1"/>
  <c r="E113" i="6"/>
  <c r="J113" i="6" s="1"/>
  <c r="E105" i="6"/>
  <c r="J105" i="6" s="1"/>
  <c r="E97" i="6"/>
  <c r="J97" i="6" s="1"/>
  <c r="E89" i="6"/>
  <c r="J89" i="6" s="1"/>
  <c r="E81" i="6"/>
  <c r="J81" i="6" s="1"/>
  <c r="E73" i="6"/>
  <c r="J73" i="6" s="1"/>
  <c r="E65" i="6"/>
  <c r="J65" i="6" s="1"/>
  <c r="E57" i="6"/>
  <c r="J57" i="6" s="1"/>
  <c r="E49" i="6"/>
  <c r="J49" i="6" s="1"/>
  <c r="E41" i="6"/>
  <c r="J41" i="6" s="1"/>
  <c r="E33" i="6"/>
  <c r="J33" i="6" s="1"/>
  <c r="E25" i="6"/>
  <c r="J25" i="6" s="1"/>
  <c r="E17" i="6"/>
  <c r="J17" i="6" s="1"/>
  <c r="E9" i="6"/>
  <c r="J9" i="6" s="1"/>
  <c r="AE4" i="6"/>
  <c r="O4" i="6"/>
  <c r="E124" i="6"/>
  <c r="J124" i="6" s="1"/>
  <c r="E116" i="6"/>
  <c r="J116" i="6" s="1"/>
  <c r="E108" i="6"/>
  <c r="J108" i="6" s="1"/>
  <c r="E100" i="6"/>
  <c r="J100" i="6" s="1"/>
  <c r="E92" i="6"/>
  <c r="J92" i="6" s="1"/>
  <c r="E84" i="6"/>
  <c r="J84" i="6" s="1"/>
  <c r="E76" i="6"/>
  <c r="J76" i="6" s="1"/>
  <c r="E68" i="6"/>
  <c r="J68" i="6" s="1"/>
  <c r="E60" i="6"/>
  <c r="J60" i="6" s="1"/>
  <c r="E52" i="6"/>
  <c r="J52" i="6" s="1"/>
  <c r="E44" i="6"/>
  <c r="J44" i="6" s="1"/>
  <c r="E36" i="6"/>
  <c r="J36" i="6" s="1"/>
  <c r="E28" i="6"/>
  <c r="J28" i="6" s="1"/>
  <c r="E20" i="6"/>
  <c r="J20" i="6" s="1"/>
  <c r="E12" i="6"/>
  <c r="J12" i="6" s="1"/>
  <c r="E123" i="6"/>
  <c r="J123" i="6" s="1"/>
  <c r="E115" i="6"/>
  <c r="J115" i="6" s="1"/>
  <c r="E107" i="6"/>
  <c r="J107" i="6" s="1"/>
  <c r="E99" i="6"/>
  <c r="J99" i="6" s="1"/>
  <c r="E91" i="6"/>
  <c r="J91" i="6" s="1"/>
  <c r="E83" i="6"/>
  <c r="J83" i="6" s="1"/>
  <c r="E75" i="6"/>
  <c r="J75" i="6" s="1"/>
  <c r="E67" i="6"/>
  <c r="J67" i="6" s="1"/>
  <c r="E59" i="6"/>
  <c r="J59" i="6" s="1"/>
  <c r="E51" i="6"/>
  <c r="J51" i="6" s="1"/>
  <c r="E43" i="6"/>
  <c r="J43" i="6" s="1"/>
  <c r="E35" i="6"/>
  <c r="J35" i="6" s="1"/>
  <c r="E27" i="6"/>
  <c r="J27" i="6" s="1"/>
  <c r="E19" i="6"/>
  <c r="J19" i="6" s="1"/>
  <c r="E11" i="6"/>
  <c r="J11" i="6" s="1"/>
  <c r="Y4" i="6"/>
  <c r="X4" i="6"/>
  <c r="J424" i="6"/>
  <c r="J432" i="6"/>
  <c r="J440" i="6"/>
  <c r="J448" i="6"/>
  <c r="J414" i="6"/>
  <c r="J418" i="6"/>
  <c r="J433" i="6"/>
  <c r="J441" i="6"/>
  <c r="J455" i="6"/>
  <c r="J450" i="6"/>
  <c r="J456" i="6"/>
  <c r="J464" i="6"/>
  <c r="J472" i="6"/>
  <c r="J480" i="6"/>
  <c r="J488" i="6"/>
  <c r="J496" i="6"/>
  <c r="J557" i="6"/>
  <c r="J559" i="6"/>
  <c r="J465" i="6"/>
  <c r="J473" i="6"/>
  <c r="J481" i="6"/>
  <c r="J489" i="6"/>
  <c r="J497" i="6"/>
  <c r="J561" i="6"/>
  <c r="J602" i="6"/>
  <c r="J619" i="6"/>
  <c r="J556" i="6"/>
  <c r="J564" i="6"/>
  <c r="J572" i="6"/>
  <c r="J580" i="6"/>
  <c r="J588" i="6"/>
  <c r="J596" i="6"/>
  <c r="J501" i="6"/>
  <c r="J505" i="6"/>
  <c r="J509" i="6"/>
  <c r="J513" i="6"/>
  <c r="J517" i="6"/>
  <c r="J521" i="6"/>
  <c r="J525" i="6"/>
  <c r="J529" i="6"/>
  <c r="J533" i="6"/>
  <c r="J537" i="6"/>
  <c r="J541" i="6"/>
  <c r="J549" i="6"/>
  <c r="J593" i="6"/>
  <c r="J601" i="6"/>
  <c r="J615" i="6"/>
  <c r="J569" i="6"/>
  <c r="J577" i="6"/>
  <c r="J585" i="6"/>
  <c r="J617" i="6"/>
  <c r="J637" i="6"/>
  <c r="J647" i="6"/>
  <c r="J608" i="6"/>
  <c r="J616" i="6"/>
  <c r="J624" i="6"/>
  <c r="J635" i="6"/>
  <c r="J646" i="6"/>
  <c r="J649" i="6"/>
  <c r="J657" i="6"/>
  <c r="J665" i="6"/>
  <c r="J681" i="6"/>
  <c r="J690" i="6"/>
  <c r="J656" i="6"/>
  <c r="J664" i="6"/>
  <c r="J672" i="6"/>
  <c r="J680" i="6"/>
  <c r="J688" i="6"/>
  <c r="J695" i="6"/>
  <c r="J699" i="6"/>
  <c r="J704" i="6"/>
  <c r="J719" i="6"/>
  <c r="J727" i="6"/>
  <c r="J730" i="6"/>
  <c r="J724" i="6"/>
  <c r="J706" i="6"/>
  <c r="J710" i="6"/>
  <c r="J714" i="6"/>
  <c r="J728" i="6"/>
  <c r="J734" i="6"/>
  <c r="J756" i="6"/>
  <c r="J739" i="6"/>
  <c r="J745" i="6"/>
  <c r="J753" i="6"/>
  <c r="J748" i="6"/>
  <c r="J758" i="6"/>
  <c r="J757" i="6"/>
  <c r="J773" i="6"/>
  <c r="J764" i="6"/>
  <c r="J772" i="6"/>
  <c r="J777" i="6"/>
  <c r="J799" i="6"/>
  <c r="J785" i="6"/>
  <c r="J784" i="6"/>
  <c r="J796" i="6"/>
  <c r="J803" i="6"/>
  <c r="J133" i="6"/>
  <c r="J129" i="6"/>
  <c r="E207" i="6"/>
  <c r="J207" i="6" s="1"/>
  <c r="E189" i="6"/>
  <c r="J189" i="6" s="1"/>
  <c r="K4" i="6"/>
  <c r="E203" i="6"/>
  <c r="J203" i="6" s="1"/>
  <c r="AA4" i="6"/>
  <c r="AK4" i="6"/>
  <c r="U4" i="6"/>
  <c r="E122" i="6"/>
  <c r="J122" i="6" s="1"/>
  <c r="E114" i="6"/>
  <c r="E106" i="6"/>
  <c r="J106" i="6" s="1"/>
  <c r="E98" i="6"/>
  <c r="J98" i="6" s="1"/>
  <c r="E90" i="6"/>
  <c r="J90" i="6" s="1"/>
  <c r="E82" i="6"/>
  <c r="E74" i="6"/>
  <c r="J74" i="6" s="1"/>
  <c r="E66" i="6"/>
  <c r="J66" i="6" s="1"/>
  <c r="E58" i="6"/>
  <c r="J58" i="6" s="1"/>
  <c r="E50" i="6"/>
  <c r="E42" i="6"/>
  <c r="J42" i="6" s="1"/>
  <c r="E34" i="6"/>
  <c r="J34" i="6" s="1"/>
  <c r="E26" i="6"/>
  <c r="J26" i="6" s="1"/>
  <c r="E18" i="6"/>
  <c r="E10" i="6"/>
  <c r="J10" i="6" s="1"/>
  <c r="AJ4" i="6"/>
  <c r="T4" i="6"/>
  <c r="J426" i="6"/>
  <c r="J434" i="6"/>
  <c r="J442" i="6"/>
  <c r="J415" i="6"/>
  <c r="J419" i="6"/>
  <c r="J427" i="6"/>
  <c r="J435" i="6"/>
  <c r="J443" i="6"/>
  <c r="J457" i="6"/>
  <c r="J451" i="6"/>
  <c r="J458" i="6"/>
  <c r="J466" i="6"/>
  <c r="J474" i="6"/>
  <c r="J482" i="6"/>
  <c r="J490" i="6"/>
  <c r="J498" i="6"/>
  <c r="J459" i="6"/>
  <c r="J467" i="6"/>
  <c r="J475" i="6"/>
  <c r="J483" i="6"/>
  <c r="J491" i="6"/>
  <c r="J499" i="6"/>
  <c r="J595" i="6"/>
  <c r="J604" i="6"/>
  <c r="J627" i="6"/>
  <c r="J558" i="6"/>
  <c r="J566" i="6"/>
  <c r="J574" i="6"/>
  <c r="J582" i="6"/>
  <c r="J590" i="6"/>
  <c r="J502" i="6"/>
  <c r="J506" i="6"/>
  <c r="J510" i="6"/>
  <c r="J514" i="6"/>
  <c r="J518" i="6"/>
  <c r="J522" i="6"/>
  <c r="J526" i="6"/>
  <c r="J530" i="6"/>
  <c r="J534" i="6"/>
  <c r="J538" i="6"/>
  <c r="J542" i="6"/>
  <c r="J546" i="6"/>
  <c r="J550" i="6"/>
  <c r="J603" i="6"/>
  <c r="J623" i="6"/>
  <c r="J571" i="6"/>
  <c r="J579" i="6"/>
  <c r="J587" i="6"/>
  <c r="J594" i="6"/>
  <c r="J625" i="6"/>
  <c r="J641" i="6"/>
  <c r="J610" i="6"/>
  <c r="J618" i="6"/>
  <c r="J626" i="6"/>
  <c r="J639" i="6"/>
  <c r="J648" i="6"/>
  <c r="J650" i="6"/>
  <c r="J659" i="6"/>
  <c r="J667" i="6"/>
  <c r="J675" i="6"/>
  <c r="J683" i="6"/>
  <c r="J691" i="6"/>
  <c r="J658" i="6"/>
  <c r="J666" i="6"/>
  <c r="J674" i="6"/>
  <c r="J682" i="6"/>
  <c r="J692" i="6"/>
  <c r="J696" i="6"/>
  <c r="J700" i="6"/>
  <c r="J721" i="6"/>
  <c r="J718" i="6"/>
  <c r="J726" i="6"/>
  <c r="J707" i="6"/>
  <c r="J711" i="6"/>
  <c r="J715" i="6"/>
  <c r="J754" i="6"/>
  <c r="J736" i="6"/>
  <c r="J747" i="6"/>
  <c r="J746" i="6"/>
  <c r="J755" i="6"/>
  <c r="J740" i="6"/>
  <c r="J759" i="6"/>
  <c r="J767" i="6"/>
  <c r="J775" i="6"/>
  <c r="J789" i="6"/>
  <c r="J766" i="6"/>
  <c r="J774" i="6"/>
  <c r="J778" i="6"/>
  <c r="J782" i="6"/>
  <c r="J790" i="6"/>
  <c r="J801" i="6"/>
  <c r="J183" i="6"/>
  <c r="J132" i="6"/>
  <c r="J128" i="6"/>
  <c r="E201" i="6"/>
  <c r="E179" i="6"/>
  <c r="J179" i="6" s="1"/>
  <c r="E175" i="6"/>
  <c r="J175" i="6" s="1"/>
  <c r="E171" i="6"/>
  <c r="J171" i="6" s="1"/>
  <c r="E167" i="6"/>
  <c r="J167" i="6" s="1"/>
  <c r="E163" i="6"/>
  <c r="J163" i="6" s="1"/>
  <c r="E159" i="6"/>
  <c r="J159" i="6" s="1"/>
  <c r="E155" i="6"/>
  <c r="J155" i="6" s="1"/>
  <c r="E151" i="6"/>
  <c r="J151" i="6" s="1"/>
  <c r="E147" i="6"/>
  <c r="J147" i="6" s="1"/>
  <c r="E143" i="6"/>
  <c r="J143" i="6" s="1"/>
  <c r="E139" i="6"/>
  <c r="J139" i="6" s="1"/>
  <c r="E199" i="6"/>
  <c r="J199" i="6" s="1"/>
  <c r="E125" i="6"/>
  <c r="J125" i="6" s="1"/>
  <c r="E117" i="6"/>
  <c r="J117" i="6" s="1"/>
  <c r="E109" i="6"/>
  <c r="J109" i="6" s="1"/>
  <c r="E101" i="6"/>
  <c r="J101" i="6" s="1"/>
  <c r="E93" i="6"/>
  <c r="J93" i="6" s="1"/>
  <c r="E85" i="6"/>
  <c r="J85" i="6" s="1"/>
  <c r="E77" i="6"/>
  <c r="J77" i="6" s="1"/>
  <c r="E69" i="6"/>
  <c r="J69" i="6" s="1"/>
  <c r="E61" i="6"/>
  <c r="J61" i="6" s="1"/>
  <c r="E53" i="6"/>
  <c r="J53" i="6" s="1"/>
  <c r="E45" i="6"/>
  <c r="J45" i="6" s="1"/>
  <c r="E37" i="6"/>
  <c r="J37" i="6" s="1"/>
  <c r="E29" i="6"/>
  <c r="J29" i="6" s="1"/>
  <c r="E21" i="6"/>
  <c r="J21" i="6" s="1"/>
  <c r="E13" i="6"/>
  <c r="J13" i="6" s="1"/>
  <c r="W4" i="6"/>
  <c r="E120" i="6"/>
  <c r="J120" i="6" s="1"/>
  <c r="E112" i="6"/>
  <c r="J112" i="6" s="1"/>
  <c r="E104" i="6"/>
  <c r="J104" i="6" s="1"/>
  <c r="E96" i="6"/>
  <c r="J96" i="6" s="1"/>
  <c r="E88" i="6"/>
  <c r="J88" i="6" s="1"/>
  <c r="E80" i="6"/>
  <c r="J80" i="6" s="1"/>
  <c r="E72" i="6"/>
  <c r="J72" i="6" s="1"/>
  <c r="E64" i="6"/>
  <c r="J64" i="6" s="1"/>
  <c r="E56" i="6"/>
  <c r="J56" i="6" s="1"/>
  <c r="E48" i="6"/>
  <c r="J48" i="6" s="1"/>
  <c r="E40" i="6"/>
  <c r="J40" i="6" s="1"/>
  <c r="E32" i="6"/>
  <c r="J32" i="6" s="1"/>
  <c r="E24" i="6"/>
  <c r="J24" i="6" s="1"/>
  <c r="E16" i="6"/>
  <c r="J16" i="6" s="1"/>
  <c r="E127" i="6"/>
  <c r="J127" i="6" s="1"/>
  <c r="E119" i="6"/>
  <c r="J119" i="6" s="1"/>
  <c r="E111" i="6"/>
  <c r="J111" i="6" s="1"/>
  <c r="E103" i="6"/>
  <c r="J103" i="6" s="1"/>
  <c r="E95" i="6"/>
  <c r="J95" i="6" s="1"/>
  <c r="E87" i="6"/>
  <c r="J87" i="6" s="1"/>
  <c r="E79" i="6"/>
  <c r="J79" i="6" s="1"/>
  <c r="E71" i="6"/>
  <c r="J71" i="6" s="1"/>
  <c r="E63" i="6"/>
  <c r="J63" i="6" s="1"/>
  <c r="E55" i="6"/>
  <c r="J55" i="6" s="1"/>
  <c r="E47" i="6"/>
  <c r="J47" i="6" s="1"/>
  <c r="E39" i="6"/>
  <c r="J39" i="6" s="1"/>
  <c r="E31" i="6"/>
  <c r="J31" i="6" s="1"/>
  <c r="E23" i="6"/>
  <c r="J23" i="6" s="1"/>
  <c r="E15" i="6"/>
  <c r="J15" i="6" s="1"/>
  <c r="AG4" i="6"/>
  <c r="Q4" i="6"/>
  <c r="AF4" i="6"/>
  <c r="J404" i="6"/>
  <c r="J408" i="6"/>
  <c r="J420" i="6"/>
  <c r="J428" i="6"/>
  <c r="J436" i="6"/>
  <c r="J444" i="6"/>
  <c r="J412" i="6"/>
  <c r="J416" i="6"/>
  <c r="J421" i="6"/>
  <c r="J429" i="6"/>
  <c r="J437" i="6"/>
  <c r="J445" i="6"/>
  <c r="J452" i="6"/>
  <c r="J460" i="6"/>
  <c r="J468" i="6"/>
  <c r="J476" i="6"/>
  <c r="J484" i="6"/>
  <c r="J492" i="6"/>
  <c r="J500" i="6"/>
  <c r="J461" i="6"/>
  <c r="J469" i="6"/>
  <c r="J477" i="6"/>
  <c r="J493" i="6"/>
  <c r="J555" i="6"/>
  <c r="J598" i="6"/>
  <c r="J606" i="6"/>
  <c r="J552" i="6"/>
  <c r="J560" i="6"/>
  <c r="J568" i="6"/>
  <c r="J576" i="6"/>
  <c r="J584" i="6"/>
  <c r="J592" i="6"/>
  <c r="J613" i="6"/>
  <c r="J503" i="6"/>
  <c r="J507" i="6"/>
  <c r="J511" i="6"/>
  <c r="J515" i="6"/>
  <c r="J519" i="6"/>
  <c r="J523" i="6"/>
  <c r="J527" i="6"/>
  <c r="J531" i="6"/>
  <c r="J535" i="6"/>
  <c r="J539" i="6"/>
  <c r="J543" i="6"/>
  <c r="J547" i="6"/>
  <c r="J551" i="6"/>
  <c r="J597" i="6"/>
  <c r="J605" i="6"/>
  <c r="J565" i="6"/>
  <c r="J573" i="6"/>
  <c r="J581" i="6"/>
  <c r="J589" i="6"/>
  <c r="J629" i="6"/>
  <c r="J643" i="6"/>
  <c r="J636" i="6"/>
  <c r="J612" i="6"/>
  <c r="J620" i="6"/>
  <c r="J628" i="6"/>
  <c r="J642" i="6"/>
  <c r="J630" i="6"/>
  <c r="J651" i="6"/>
  <c r="J653" i="6"/>
  <c r="J661" i="6"/>
  <c r="J669" i="6"/>
  <c r="J677" i="6"/>
  <c r="J685" i="6"/>
  <c r="J660" i="6"/>
  <c r="J668" i="6"/>
  <c r="J676" i="6"/>
  <c r="J693" i="6"/>
  <c r="J697" i="6"/>
  <c r="J701" i="6"/>
  <c r="J703" i="6"/>
  <c r="J723" i="6"/>
  <c r="J720" i="6"/>
  <c r="J735" i="6"/>
  <c r="J708" i="6"/>
  <c r="J712" i="6"/>
  <c r="J716" i="6"/>
  <c r="J732" i="6"/>
  <c r="J733" i="6"/>
  <c r="J751" i="6"/>
  <c r="J737" i="6"/>
  <c r="J741" i="6"/>
  <c r="J749" i="6"/>
  <c r="J744" i="6"/>
  <c r="J752" i="6"/>
  <c r="J761" i="6"/>
  <c r="J769" i="6"/>
  <c r="J793" i="6"/>
  <c r="J760" i="6"/>
  <c r="J768" i="6"/>
  <c r="J787" i="6"/>
  <c r="J779" i="6"/>
  <c r="J794" i="6"/>
  <c r="J791" i="6"/>
  <c r="J788" i="6"/>
  <c r="J804" i="6"/>
  <c r="J800" i="6"/>
  <c r="J191" i="6"/>
  <c r="J135" i="6"/>
  <c r="J131" i="6"/>
  <c r="AL4" i="6"/>
  <c r="AH4" i="6"/>
  <c r="AD4" i="6"/>
  <c r="V4" i="6"/>
  <c r="R4" i="6"/>
  <c r="J4" i="6"/>
  <c r="Z4" i="6"/>
  <c r="N4" i="6"/>
  <c r="E211" i="6"/>
  <c r="J211" i="6" s="1"/>
  <c r="E197" i="6"/>
  <c r="J197" i="6" s="1"/>
  <c r="E187" i="6"/>
  <c r="J187" i="6" s="1"/>
  <c r="AI4" i="6"/>
  <c r="S4" i="6"/>
  <c r="AC4" i="6"/>
  <c r="M4" i="6"/>
  <c r="E126" i="6"/>
  <c r="J126" i="6" s="1"/>
  <c r="E118" i="6"/>
  <c r="J118" i="6" s="1"/>
  <c r="E110" i="6"/>
  <c r="J110" i="6" s="1"/>
  <c r="E102" i="6"/>
  <c r="J102" i="6" s="1"/>
  <c r="E94" i="6"/>
  <c r="J94" i="6" s="1"/>
  <c r="E86" i="6"/>
  <c r="J86" i="6" s="1"/>
  <c r="E78" i="6"/>
  <c r="J78" i="6" s="1"/>
  <c r="E70" i="6"/>
  <c r="J70" i="6" s="1"/>
  <c r="E62" i="6"/>
  <c r="J62" i="6" s="1"/>
  <c r="E54" i="6"/>
  <c r="J54" i="6" s="1"/>
  <c r="E46" i="6"/>
  <c r="J46" i="6" s="1"/>
  <c r="E38" i="6"/>
  <c r="J38" i="6" s="1"/>
  <c r="E30" i="6"/>
  <c r="J30" i="6" s="1"/>
  <c r="E22" i="6"/>
  <c r="J22" i="6" s="1"/>
  <c r="E14" i="6"/>
  <c r="J14" i="6" s="1"/>
  <c r="AB4" i="6"/>
  <c r="L4" i="6"/>
  <c r="W24" i="14" l="1"/>
  <c r="X24" i="14"/>
  <c r="Y24" i="14"/>
  <c r="Q14" i="11"/>
  <c r="Q27" i="11"/>
  <c r="Q23" i="11"/>
  <c r="Q25" i="11"/>
  <c r="Q40" i="11"/>
  <c r="Q17" i="11"/>
  <c r="Q31" i="11"/>
  <c r="Q19" i="11"/>
  <c r="Q36" i="11"/>
  <c r="Q39" i="11"/>
  <c r="Q22" i="11"/>
  <c r="Q48" i="11"/>
  <c r="Q16" i="11"/>
  <c r="Q34" i="11"/>
  <c r="Q32" i="11"/>
  <c r="Q33" i="11"/>
  <c r="Q30" i="11"/>
  <c r="Q15" i="11"/>
  <c r="Q26" i="11"/>
  <c r="Q35" i="11"/>
  <c r="Q43" i="11"/>
  <c r="Q28" i="11"/>
  <c r="Q24" i="11"/>
  <c r="Q20" i="11"/>
  <c r="Q46" i="11"/>
  <c r="Q37" i="11"/>
  <c r="Q47" i="11"/>
  <c r="Q21" i="11"/>
  <c r="Q42" i="11"/>
  <c r="Q41" i="11"/>
  <c r="Q18" i="11"/>
  <c r="Q38" i="11"/>
  <c r="Q45" i="11"/>
  <c r="Q29" i="11"/>
  <c r="Q44" i="11"/>
  <c r="J201" i="6"/>
  <c r="J18" i="6"/>
  <c r="J50" i="6"/>
  <c r="J82" i="6"/>
  <c r="J114" i="6"/>
  <c r="I804" i="6"/>
  <c r="I803" i="6"/>
  <c r="I801" i="6"/>
  <c r="I799" i="6"/>
  <c r="I802" i="6"/>
  <c r="I798" i="6"/>
  <c r="I794" i="6"/>
  <c r="I790" i="6"/>
  <c r="I787" i="6"/>
  <c r="I783" i="6"/>
  <c r="I797" i="6"/>
  <c r="I793" i="6"/>
  <c r="I789" i="6"/>
  <c r="I784" i="6"/>
  <c r="I796" i="6"/>
  <c r="I792" i="6"/>
  <c r="I788" i="6"/>
  <c r="I785" i="6"/>
  <c r="I781" i="6"/>
  <c r="I780" i="6"/>
  <c r="I779" i="6"/>
  <c r="I778" i="6"/>
  <c r="I777" i="6"/>
  <c r="I776" i="6"/>
  <c r="I775" i="6"/>
  <c r="I791" i="6"/>
  <c r="I782" i="6"/>
  <c r="I800" i="6"/>
  <c r="I795" i="6"/>
  <c r="I774" i="6"/>
  <c r="I772" i="6"/>
  <c r="I770" i="6"/>
  <c r="I768" i="6"/>
  <c r="I766" i="6"/>
  <c r="I764" i="6"/>
  <c r="I762" i="6"/>
  <c r="I786" i="6"/>
  <c r="I773" i="6"/>
  <c r="I771" i="6"/>
  <c r="I769" i="6"/>
  <c r="I767" i="6"/>
  <c r="I765" i="6"/>
  <c r="I763" i="6"/>
  <c r="I761" i="6"/>
  <c r="I759" i="6"/>
  <c r="I757" i="6"/>
  <c r="I755" i="6"/>
  <c r="I751" i="6"/>
  <c r="I747" i="6"/>
  <c r="I743" i="6"/>
  <c r="I754" i="6"/>
  <c r="I752" i="6"/>
  <c r="I748" i="6"/>
  <c r="I744" i="6"/>
  <c r="I740" i="6"/>
  <c r="I739" i="6"/>
  <c r="I738" i="6"/>
  <c r="I737" i="6"/>
  <c r="I760" i="6"/>
  <c r="I756" i="6"/>
  <c r="I753" i="6"/>
  <c r="I749" i="6"/>
  <c r="I745" i="6"/>
  <c r="I758" i="6"/>
  <c r="I750" i="6"/>
  <c r="I741" i="6"/>
  <c r="I742" i="6"/>
  <c r="I736" i="6"/>
  <c r="I734" i="6"/>
  <c r="I732" i="6"/>
  <c r="I730" i="6"/>
  <c r="I728" i="6"/>
  <c r="I746" i="6"/>
  <c r="I735" i="6"/>
  <c r="I731" i="6"/>
  <c r="I729" i="6"/>
  <c r="I727" i="6"/>
  <c r="I725" i="6"/>
  <c r="I723" i="6"/>
  <c r="I721" i="6"/>
  <c r="I719" i="6"/>
  <c r="I717" i="6"/>
  <c r="I716" i="6"/>
  <c r="I715" i="6"/>
  <c r="I714" i="6"/>
  <c r="I713" i="6"/>
  <c r="I712" i="6"/>
  <c r="I711" i="6"/>
  <c r="I710" i="6"/>
  <c r="I709" i="6"/>
  <c r="I708" i="6"/>
  <c r="I707" i="6"/>
  <c r="I706" i="6"/>
  <c r="I705" i="6"/>
  <c r="I726" i="6"/>
  <c r="I724" i="6"/>
  <c r="I722" i="6"/>
  <c r="I720" i="6"/>
  <c r="I718" i="6"/>
  <c r="I733" i="6"/>
  <c r="I703" i="6"/>
  <c r="I704" i="6"/>
  <c r="I702" i="6"/>
  <c r="I701" i="6"/>
  <c r="I700" i="6"/>
  <c r="I699" i="6"/>
  <c r="I698" i="6"/>
  <c r="I697" i="6"/>
  <c r="I696" i="6"/>
  <c r="I695" i="6"/>
  <c r="I694" i="6"/>
  <c r="I693" i="6"/>
  <c r="I690" i="6"/>
  <c r="I689" i="6"/>
  <c r="I686" i="6"/>
  <c r="I684" i="6"/>
  <c r="I682" i="6"/>
  <c r="I680" i="6"/>
  <c r="I678" i="6"/>
  <c r="I676" i="6"/>
  <c r="I674" i="6"/>
  <c r="I672" i="6"/>
  <c r="I670" i="6"/>
  <c r="I668" i="6"/>
  <c r="I666" i="6"/>
  <c r="I664" i="6"/>
  <c r="I662" i="6"/>
  <c r="I660" i="6"/>
  <c r="I658" i="6"/>
  <c r="I656" i="6"/>
  <c r="I654" i="6"/>
  <c r="I652" i="6"/>
  <c r="I692" i="6"/>
  <c r="I688" i="6"/>
  <c r="I691" i="6"/>
  <c r="I687" i="6"/>
  <c r="I685" i="6"/>
  <c r="I683" i="6"/>
  <c r="I681" i="6"/>
  <c r="I679" i="6"/>
  <c r="I677" i="6"/>
  <c r="I675" i="6"/>
  <c r="I673" i="6"/>
  <c r="I671" i="6"/>
  <c r="I669" i="6"/>
  <c r="I667" i="6"/>
  <c r="I665" i="6"/>
  <c r="I663" i="6"/>
  <c r="I661" i="6"/>
  <c r="I659" i="6"/>
  <c r="I657" i="6"/>
  <c r="I655" i="6"/>
  <c r="I653" i="6"/>
  <c r="I651" i="6"/>
  <c r="I650" i="6"/>
  <c r="I649" i="6"/>
  <c r="I648" i="6"/>
  <c r="I647" i="6"/>
  <c r="I646" i="6"/>
  <c r="I645" i="6"/>
  <c r="I644" i="6"/>
  <c r="I643" i="6"/>
  <c r="I642" i="6"/>
  <c r="I641" i="6"/>
  <c r="I640" i="6"/>
  <c r="I639" i="6"/>
  <c r="I638" i="6"/>
  <c r="I637" i="6"/>
  <c r="I636" i="6"/>
  <c r="I635" i="6"/>
  <c r="I634" i="6"/>
  <c r="I633" i="6"/>
  <c r="I632" i="6"/>
  <c r="I631" i="6"/>
  <c r="I630" i="6"/>
  <c r="I629" i="6"/>
  <c r="I628" i="6"/>
  <c r="I626" i="6"/>
  <c r="I624" i="6"/>
  <c r="I622" i="6"/>
  <c r="I620" i="6"/>
  <c r="I618" i="6"/>
  <c r="I616" i="6"/>
  <c r="I614" i="6"/>
  <c r="I612" i="6"/>
  <c r="I610" i="6"/>
  <c r="I608" i="6"/>
  <c r="I623" i="6"/>
  <c r="I615" i="6"/>
  <c r="I607" i="6"/>
  <c r="I596" i="6"/>
  <c r="I592" i="6"/>
  <c r="I621" i="6"/>
  <c r="I613" i="6"/>
  <c r="I606" i="6"/>
  <c r="I604" i="6"/>
  <c r="I602" i="6"/>
  <c r="I600" i="6"/>
  <c r="I598" i="6"/>
  <c r="I595" i="6"/>
  <c r="I591" i="6"/>
  <c r="I589" i="6"/>
  <c r="I587" i="6"/>
  <c r="I585" i="6"/>
  <c r="I583" i="6"/>
  <c r="I581" i="6"/>
  <c r="I579" i="6"/>
  <c r="I577" i="6"/>
  <c r="I575" i="6"/>
  <c r="I573" i="6"/>
  <c r="I571" i="6"/>
  <c r="I569" i="6"/>
  <c r="I567" i="6"/>
  <c r="I565" i="6"/>
  <c r="I563" i="6"/>
  <c r="I561" i="6"/>
  <c r="I559" i="6"/>
  <c r="I557" i="6"/>
  <c r="I555" i="6"/>
  <c r="I553"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627" i="6"/>
  <c r="I619" i="6"/>
  <c r="I611" i="6"/>
  <c r="I594" i="6"/>
  <c r="I625" i="6"/>
  <c r="I617" i="6"/>
  <c r="I609" i="6"/>
  <c r="I605" i="6"/>
  <c r="I603" i="6"/>
  <c r="I601" i="6"/>
  <c r="I599" i="6"/>
  <c r="I597" i="6"/>
  <c r="I593" i="6"/>
  <c r="I590" i="6"/>
  <c r="I588" i="6"/>
  <c r="I586" i="6"/>
  <c r="I584" i="6"/>
  <c r="I582" i="6"/>
  <c r="I580" i="6"/>
  <c r="I578" i="6"/>
  <c r="I576" i="6"/>
  <c r="I574" i="6"/>
  <c r="I572" i="6"/>
  <c r="I570" i="6"/>
  <c r="I568" i="6"/>
  <c r="I566" i="6"/>
  <c r="I564" i="6"/>
  <c r="I562" i="6"/>
  <c r="I560" i="6"/>
  <c r="I558" i="6"/>
  <c r="I556" i="6"/>
  <c r="I554" i="6"/>
  <c r="I552" i="6"/>
  <c r="I498" i="6"/>
  <c r="I496" i="6"/>
  <c r="I494" i="6"/>
  <c r="I492" i="6"/>
  <c r="I490" i="6"/>
  <c r="I488" i="6"/>
  <c r="I486" i="6"/>
  <c r="I484" i="6"/>
  <c r="I482" i="6"/>
  <c r="I480" i="6"/>
  <c r="I478" i="6"/>
  <c r="I476" i="6"/>
  <c r="I474" i="6"/>
  <c r="I472" i="6"/>
  <c r="I470" i="6"/>
  <c r="I468" i="6"/>
  <c r="I466" i="6"/>
  <c r="I464" i="6"/>
  <c r="I462" i="6"/>
  <c r="I460" i="6"/>
  <c r="I458" i="6"/>
  <c r="I456" i="6"/>
  <c r="I454" i="6"/>
  <c r="I452" i="6"/>
  <c r="I499" i="6"/>
  <c r="I497" i="6"/>
  <c r="I495" i="6"/>
  <c r="I493" i="6"/>
  <c r="I491" i="6"/>
  <c r="I489" i="6"/>
  <c r="I487" i="6"/>
  <c r="I485" i="6"/>
  <c r="I483" i="6"/>
  <c r="I481" i="6"/>
  <c r="I479" i="6"/>
  <c r="I477" i="6"/>
  <c r="I475" i="6"/>
  <c r="I473" i="6"/>
  <c r="I471" i="6"/>
  <c r="I469" i="6"/>
  <c r="I467" i="6"/>
  <c r="I465" i="6"/>
  <c r="I463" i="6"/>
  <c r="I461" i="6"/>
  <c r="I459" i="6"/>
  <c r="I457" i="6"/>
  <c r="I451" i="6"/>
  <c r="I450" i="6"/>
  <c r="I449" i="6"/>
  <c r="I455" i="6"/>
  <c r="I448" i="6"/>
  <c r="I446" i="6"/>
  <c r="I444" i="6"/>
  <c r="I442" i="6"/>
  <c r="I440" i="6"/>
  <c r="I438" i="6"/>
  <c r="I436" i="6"/>
  <c r="I434" i="6"/>
  <c r="I432" i="6"/>
  <c r="I430" i="6"/>
  <c r="I428" i="6"/>
  <c r="I426" i="6"/>
  <c r="I424" i="6"/>
  <c r="I422" i="6"/>
  <c r="I420" i="6"/>
  <c r="I453" i="6"/>
  <c r="I419" i="6"/>
  <c r="I418" i="6"/>
  <c r="I417" i="6"/>
  <c r="I416" i="6"/>
  <c r="I415" i="6"/>
  <c r="I414" i="6"/>
  <c r="I413" i="6"/>
  <c r="I412" i="6"/>
  <c r="I447" i="6"/>
  <c r="I445" i="6"/>
  <c r="I443" i="6"/>
  <c r="I441" i="6"/>
  <c r="I439" i="6"/>
  <c r="I437" i="6"/>
  <c r="I435" i="6"/>
  <c r="I433" i="6"/>
  <c r="I431" i="6"/>
  <c r="I429" i="6"/>
  <c r="I427" i="6"/>
  <c r="I425" i="6"/>
  <c r="I423" i="6"/>
  <c r="I421"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39" i="6"/>
  <c r="I335" i="6"/>
  <c r="I331" i="6"/>
  <c r="I327" i="6"/>
  <c r="I323" i="6"/>
  <c r="I321" i="6"/>
  <c r="I319" i="6"/>
  <c r="I317" i="6"/>
  <c r="I315" i="6"/>
  <c r="I313" i="6"/>
  <c r="I311" i="6"/>
  <c r="I309" i="6"/>
  <c r="I307" i="6"/>
  <c r="I305" i="6"/>
  <c r="I303" i="6"/>
  <c r="I301" i="6"/>
  <c r="I299" i="6"/>
  <c r="I297" i="6"/>
  <c r="I295" i="6"/>
  <c r="I293" i="6"/>
  <c r="I291" i="6"/>
  <c r="I289" i="6"/>
  <c r="I287" i="6"/>
  <c r="I285" i="6"/>
  <c r="I283" i="6"/>
  <c r="I281" i="6"/>
  <c r="I279" i="6"/>
  <c r="I277" i="6"/>
  <c r="I275" i="6"/>
  <c r="I273" i="6"/>
  <c r="I271" i="6"/>
  <c r="I269" i="6"/>
  <c r="I267" i="6"/>
  <c r="I265" i="6"/>
  <c r="I263" i="6"/>
  <c r="I261" i="6"/>
  <c r="I259" i="6"/>
  <c r="I257" i="6"/>
  <c r="I255" i="6"/>
  <c r="I253" i="6"/>
  <c r="I251" i="6"/>
  <c r="I249" i="6"/>
  <c r="I247" i="6"/>
  <c r="I245" i="6"/>
  <c r="I243" i="6"/>
  <c r="I241" i="6"/>
  <c r="I239" i="6"/>
  <c r="I237" i="6"/>
  <c r="I235" i="6"/>
  <c r="I233" i="6"/>
  <c r="I231" i="6"/>
  <c r="I229" i="6"/>
  <c r="I227" i="6"/>
  <c r="I225" i="6"/>
  <c r="I223" i="6"/>
  <c r="I221" i="6"/>
  <c r="I219" i="6"/>
  <c r="I217" i="6"/>
  <c r="I215" i="6"/>
  <c r="I213" i="6"/>
  <c r="I211" i="6"/>
  <c r="I209" i="6"/>
  <c r="I207" i="6"/>
  <c r="I205" i="6"/>
  <c r="I203" i="6"/>
  <c r="I201" i="6"/>
  <c r="I199" i="6"/>
  <c r="I197" i="6"/>
  <c r="I195" i="6"/>
  <c r="I193" i="6"/>
  <c r="I191" i="6"/>
  <c r="I189" i="6"/>
  <c r="I187" i="6"/>
  <c r="I185" i="6"/>
  <c r="I183" i="6"/>
  <c r="I343" i="6"/>
  <c r="I340" i="6"/>
  <c r="I336" i="6"/>
  <c r="I332" i="6"/>
  <c r="I328" i="6"/>
  <c r="I341" i="6"/>
  <c r="I337" i="6"/>
  <c r="I333" i="6"/>
  <c r="I329" i="6"/>
  <c r="I325" i="6"/>
  <c r="I324" i="6"/>
  <c r="I322" i="6"/>
  <c r="I320" i="6"/>
  <c r="I318" i="6"/>
  <c r="I316" i="6"/>
  <c r="I314" i="6"/>
  <c r="I312" i="6"/>
  <c r="I310" i="6"/>
  <c r="I308" i="6"/>
  <c r="I306" i="6"/>
  <c r="I304" i="6"/>
  <c r="I302" i="6"/>
  <c r="I300" i="6"/>
  <c r="I298" i="6"/>
  <c r="I296" i="6"/>
  <c r="I294" i="6"/>
  <c r="I292" i="6"/>
  <c r="I290" i="6"/>
  <c r="I288" i="6"/>
  <c r="I286" i="6"/>
  <c r="I284" i="6"/>
  <c r="I282" i="6"/>
  <c r="I280" i="6"/>
  <c r="I278" i="6"/>
  <c r="I276" i="6"/>
  <c r="I274" i="6"/>
  <c r="I272" i="6"/>
  <c r="I270" i="6"/>
  <c r="I268" i="6"/>
  <c r="I266" i="6"/>
  <c r="I264" i="6"/>
  <c r="I262" i="6"/>
  <c r="I260" i="6"/>
  <c r="I258" i="6"/>
  <c r="I256" i="6"/>
  <c r="I254" i="6"/>
  <c r="I252" i="6"/>
  <c r="I250" i="6"/>
  <c r="I248" i="6"/>
  <c r="I246" i="6"/>
  <c r="I244" i="6"/>
  <c r="I242" i="6"/>
  <c r="I240" i="6"/>
  <c r="I238" i="6"/>
  <c r="I236" i="6"/>
  <c r="I234" i="6"/>
  <c r="I232" i="6"/>
  <c r="I230" i="6"/>
  <c r="I228" i="6"/>
  <c r="I226" i="6"/>
  <c r="I224" i="6"/>
  <c r="I222" i="6"/>
  <c r="I220" i="6"/>
  <c r="I218" i="6"/>
  <c r="I216" i="6"/>
  <c r="I342" i="6"/>
  <c r="I338" i="6"/>
  <c r="I334" i="6"/>
  <c r="I330" i="6"/>
  <c r="I326" i="6"/>
  <c r="I210" i="6"/>
  <c r="I208" i="6"/>
  <c r="I202" i="6"/>
  <c r="I190" i="6"/>
  <c r="I182" i="6"/>
  <c r="I103" i="6"/>
  <c r="I102" i="6"/>
  <c r="I100" i="6"/>
  <c r="I98" i="6"/>
  <c r="I96" i="6"/>
  <c r="I94" i="6"/>
  <c r="I93" i="6"/>
  <c r="I91" i="6"/>
  <c r="I90" i="6"/>
  <c r="I86" i="6"/>
  <c r="I85" i="6"/>
  <c r="I84" i="6"/>
  <c r="I83" i="6"/>
  <c r="I81" i="6"/>
  <c r="I80" i="6"/>
  <c r="I78" i="6"/>
  <c r="I76" i="6"/>
  <c r="I75" i="6"/>
  <c r="I74" i="6"/>
  <c r="I73" i="6"/>
  <c r="I71" i="6"/>
  <c r="I70" i="6"/>
  <c r="I68" i="6"/>
  <c r="I65" i="6"/>
  <c r="I64" i="6"/>
  <c r="I63" i="6"/>
  <c r="I61" i="6"/>
  <c r="I60" i="6"/>
  <c r="I59" i="6"/>
  <c r="I58" i="6"/>
  <c r="I56" i="6"/>
  <c r="I54" i="6"/>
  <c r="I51" i="6"/>
  <c r="I48" i="6"/>
  <c r="I45" i="6"/>
  <c r="I43" i="6"/>
  <c r="I41" i="6"/>
  <c r="I39" i="6"/>
  <c r="I37" i="6"/>
  <c r="I36" i="6"/>
  <c r="I33" i="6"/>
  <c r="I30" i="6"/>
  <c r="I28" i="6"/>
  <c r="I27" i="6"/>
  <c r="I25" i="6"/>
  <c r="I24" i="6"/>
  <c r="I23" i="6"/>
  <c r="I21" i="6"/>
  <c r="I18" i="6"/>
  <c r="I17" i="6"/>
  <c r="I16" i="6"/>
  <c r="I14" i="6"/>
  <c r="I12" i="6"/>
  <c r="I11" i="6"/>
  <c r="I9" i="6"/>
  <c r="I212" i="6"/>
  <c r="I206" i="6"/>
  <c r="I204" i="6"/>
  <c r="I200" i="6"/>
  <c r="I198" i="6"/>
  <c r="I196" i="6"/>
  <c r="I188" i="6"/>
  <c r="I180" i="6"/>
  <c r="I178" i="6"/>
  <c r="I176" i="6"/>
  <c r="I174" i="6"/>
  <c r="I172" i="6"/>
  <c r="I170" i="6"/>
  <c r="I168" i="6"/>
  <c r="I166" i="6"/>
  <c r="I164" i="6"/>
  <c r="I162" i="6"/>
  <c r="I160" i="6"/>
  <c r="I158" i="6"/>
  <c r="I156" i="6"/>
  <c r="I154" i="6"/>
  <c r="I152" i="6"/>
  <c r="I150" i="6"/>
  <c r="I148" i="6"/>
  <c r="I146" i="6"/>
  <c r="I144" i="6"/>
  <c r="I142" i="6"/>
  <c r="I140" i="6"/>
  <c r="I138"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1" i="6"/>
  <c r="I99" i="6"/>
  <c r="I97" i="6"/>
  <c r="I95" i="6"/>
  <c r="I92" i="6"/>
  <c r="I89" i="6"/>
  <c r="I88" i="6"/>
  <c r="I87" i="6"/>
  <c r="I82" i="6"/>
  <c r="I79" i="6"/>
  <c r="I77" i="6"/>
  <c r="I72" i="6"/>
  <c r="I69" i="6"/>
  <c r="I67" i="6"/>
  <c r="I66" i="6"/>
  <c r="I62" i="6"/>
  <c r="I57" i="6"/>
  <c r="I55" i="6"/>
  <c r="I53" i="6"/>
  <c r="I52" i="6"/>
  <c r="I50" i="6"/>
  <c r="I49" i="6"/>
  <c r="I47" i="6"/>
  <c r="I46" i="6"/>
  <c r="I44" i="6"/>
  <c r="I42" i="6"/>
  <c r="I40" i="6"/>
  <c r="I38" i="6"/>
  <c r="I35" i="6"/>
  <c r="I34" i="6"/>
  <c r="I32" i="6"/>
  <c r="I31" i="6"/>
  <c r="I29" i="6"/>
  <c r="I26" i="6"/>
  <c r="I22" i="6"/>
  <c r="I20" i="6"/>
  <c r="I19" i="6"/>
  <c r="I15" i="6"/>
  <c r="I13" i="6"/>
  <c r="I10" i="6"/>
  <c r="I194" i="6"/>
  <c r="I186" i="6"/>
  <c r="I214" i="6"/>
  <c r="I192" i="6"/>
  <c r="I184" i="6"/>
  <c r="I181" i="6"/>
  <c r="I179" i="6"/>
  <c r="I177" i="6"/>
  <c r="I175" i="6"/>
  <c r="I173" i="6"/>
  <c r="I171" i="6"/>
  <c r="I169" i="6"/>
  <c r="I167" i="6"/>
  <c r="I165" i="6"/>
  <c r="I163" i="6"/>
  <c r="I161" i="6"/>
  <c r="I159" i="6"/>
  <c r="I157" i="6"/>
  <c r="I155" i="6"/>
  <c r="I153" i="6"/>
  <c r="I151" i="6"/>
  <c r="I149" i="6"/>
  <c r="I147" i="6"/>
  <c r="I145" i="6"/>
  <c r="I143" i="6"/>
  <c r="I141" i="6"/>
  <c r="I139" i="6"/>
  <c r="I137" i="6"/>
  <c r="J195" i="6"/>
  <c r="B39" i="12" l="1"/>
  <c r="B37" i="12"/>
  <c r="B35" i="12"/>
  <c r="B33" i="12"/>
  <c r="B31" i="12"/>
  <c r="B29" i="12"/>
  <c r="B27" i="12"/>
  <c r="B25" i="12"/>
  <c r="B23" i="12"/>
  <c r="B21" i="12"/>
  <c r="B19" i="12"/>
  <c r="B17" i="12"/>
  <c r="B38" i="12"/>
  <c r="B34" i="12"/>
  <c r="B30" i="12"/>
  <c r="B26" i="12"/>
  <c r="B22" i="12"/>
  <c r="B18" i="12"/>
  <c r="B15" i="12"/>
  <c r="B14" i="12"/>
  <c r="B13" i="12"/>
  <c r="B36" i="12"/>
  <c r="B32" i="12"/>
  <c r="B28" i="12"/>
  <c r="B24" i="12"/>
  <c r="B20" i="12"/>
  <c r="B16" i="12"/>
  <c r="T16" i="12" l="1"/>
  <c r="P16" i="12"/>
  <c r="S16" i="12"/>
  <c r="D16" i="12"/>
  <c r="Q16" i="12"/>
  <c r="A56" i="12"/>
  <c r="V16" i="12"/>
  <c r="C16" i="12"/>
  <c r="U16" i="12"/>
  <c r="R16" i="12"/>
  <c r="V15" i="12"/>
  <c r="R15" i="12"/>
  <c r="C15" i="12"/>
  <c r="U15" i="12"/>
  <c r="S15" i="12"/>
  <c r="Q15" i="12"/>
  <c r="P15" i="12"/>
  <c r="A55" i="12"/>
  <c r="T15" i="12"/>
  <c r="D15" i="12"/>
  <c r="A77" i="12"/>
  <c r="V37" i="12"/>
  <c r="R37" i="12"/>
  <c r="C37" i="12"/>
  <c r="U37" i="12"/>
  <c r="Q37" i="12"/>
  <c r="D37" i="12"/>
  <c r="T37" i="12"/>
  <c r="S37" i="12"/>
  <c r="P37" i="12"/>
  <c r="A73" i="12"/>
  <c r="V33" i="12"/>
  <c r="R33" i="12"/>
  <c r="C33" i="12"/>
  <c r="U33" i="12"/>
  <c r="Q33" i="12"/>
  <c r="D33" i="12"/>
  <c r="T33" i="12"/>
  <c r="S33" i="12"/>
  <c r="P33" i="12"/>
  <c r="A63" i="12"/>
  <c r="V23" i="12"/>
  <c r="R23" i="12"/>
  <c r="C23" i="12"/>
  <c r="U23" i="12"/>
  <c r="Q23" i="12"/>
  <c r="S23" i="12"/>
  <c r="P23" i="12"/>
  <c r="D23" i="12"/>
  <c r="T23" i="12"/>
  <c r="A71" i="12"/>
  <c r="V31" i="12"/>
  <c r="R31" i="12"/>
  <c r="C31" i="12"/>
  <c r="U31" i="12"/>
  <c r="Q31" i="12"/>
  <c r="S31" i="12"/>
  <c r="P31" i="12"/>
  <c r="D31" i="12"/>
  <c r="T31" i="12"/>
  <c r="T20" i="12"/>
  <c r="P20" i="12"/>
  <c r="S20" i="12"/>
  <c r="D20" i="12"/>
  <c r="Q20" i="12"/>
  <c r="A60" i="12"/>
  <c r="V20" i="12"/>
  <c r="C20" i="12"/>
  <c r="U20" i="12"/>
  <c r="R20" i="12"/>
  <c r="T14" i="12"/>
  <c r="P14" i="12"/>
  <c r="R14" i="12"/>
  <c r="A54" i="12"/>
  <c r="V14" i="12"/>
  <c r="Q14" i="12"/>
  <c r="U14" i="12"/>
  <c r="D14" i="12"/>
  <c r="S14" i="12"/>
  <c r="C14" i="12"/>
  <c r="A65" i="12"/>
  <c r="V25" i="12"/>
  <c r="R25" i="12"/>
  <c r="C25" i="12"/>
  <c r="U25" i="12"/>
  <c r="Q25" i="12"/>
  <c r="D25" i="12"/>
  <c r="T25" i="12"/>
  <c r="S25" i="12"/>
  <c r="P25" i="12"/>
  <c r="V13" i="12"/>
  <c r="R13" i="12"/>
  <c r="C13" i="12"/>
  <c r="U13" i="12"/>
  <c r="Q13" i="12"/>
  <c r="T13" i="12"/>
  <c r="P13" i="12"/>
  <c r="A53" i="12"/>
  <c r="S13" i="12"/>
  <c r="D13" i="12"/>
  <c r="A67" i="12"/>
  <c r="V27" i="12"/>
  <c r="R27" i="12"/>
  <c r="C27" i="12"/>
  <c r="U27" i="12"/>
  <c r="Q27" i="12"/>
  <c r="S27" i="12"/>
  <c r="P27" i="12"/>
  <c r="D27" i="12"/>
  <c r="T27" i="12"/>
  <c r="V17" i="12"/>
  <c r="R17" i="12"/>
  <c r="C17" i="12"/>
  <c r="U17" i="12"/>
  <c r="Q17" i="12"/>
  <c r="D17" i="12"/>
  <c r="T17" i="12"/>
  <c r="S17" i="12"/>
  <c r="A57" i="12"/>
  <c r="P17" i="12"/>
  <c r="A74" i="12"/>
  <c r="T34" i="12"/>
  <c r="P34" i="12"/>
  <c r="S34" i="12"/>
  <c r="D34" i="12"/>
  <c r="U34" i="12"/>
  <c r="R34" i="12"/>
  <c r="Q34" i="12"/>
  <c r="V34" i="12"/>
  <c r="C34" i="12"/>
  <c r="A66" i="12"/>
  <c r="T26" i="12"/>
  <c r="P26" i="12"/>
  <c r="S26" i="12"/>
  <c r="D26" i="12"/>
  <c r="U26" i="12"/>
  <c r="R26" i="12"/>
  <c r="Q26" i="12"/>
  <c r="V26" i="12"/>
  <c r="C26" i="12"/>
  <c r="A75" i="12"/>
  <c r="V35" i="12"/>
  <c r="R35" i="12"/>
  <c r="C35" i="12"/>
  <c r="U35" i="12"/>
  <c r="Q35" i="12"/>
  <c r="S35" i="12"/>
  <c r="P35" i="12"/>
  <c r="D35" i="12"/>
  <c r="T35" i="12"/>
  <c r="V21" i="12"/>
  <c r="R21" i="12"/>
  <c r="C21" i="12"/>
  <c r="U21" i="12"/>
  <c r="Q21" i="12"/>
  <c r="D21" i="12"/>
  <c r="T21" i="12"/>
  <c r="S21" i="12"/>
  <c r="A61" i="12"/>
  <c r="P21" i="12"/>
  <c r="A78" i="12"/>
  <c r="T38" i="12"/>
  <c r="P38" i="12"/>
  <c r="S38" i="12"/>
  <c r="D38" i="12"/>
  <c r="U38" i="12"/>
  <c r="R38" i="12"/>
  <c r="Q38" i="12"/>
  <c r="V38" i="12"/>
  <c r="C38" i="12"/>
  <c r="A64" i="12"/>
  <c r="T24" i="12"/>
  <c r="P24" i="12"/>
  <c r="S24" i="12"/>
  <c r="D24" i="12"/>
  <c r="Q24" i="12"/>
  <c r="V24" i="12"/>
  <c r="C24" i="12"/>
  <c r="U24" i="12"/>
  <c r="R24" i="12"/>
  <c r="T18" i="12"/>
  <c r="P18" i="12"/>
  <c r="S18" i="12"/>
  <c r="D18" i="12"/>
  <c r="U18" i="12"/>
  <c r="A58" i="12"/>
  <c r="R18" i="12"/>
  <c r="Q18" i="12"/>
  <c r="V18" i="12"/>
  <c r="C18" i="12"/>
  <c r="A69" i="12"/>
  <c r="V29" i="12"/>
  <c r="R29" i="12"/>
  <c r="C29" i="12"/>
  <c r="U29" i="12"/>
  <c r="Q29" i="12"/>
  <c r="D29" i="12"/>
  <c r="T29" i="12"/>
  <c r="S29" i="12"/>
  <c r="P29" i="12"/>
  <c r="V19" i="12"/>
  <c r="R19" i="12"/>
  <c r="C19" i="12"/>
  <c r="U19" i="12"/>
  <c r="Q19" i="12"/>
  <c r="S19" i="12"/>
  <c r="P19" i="12"/>
  <c r="D19" i="12"/>
  <c r="A59" i="12"/>
  <c r="T19" i="12"/>
  <c r="A68" i="12"/>
  <c r="T28" i="12"/>
  <c r="P28" i="12"/>
  <c r="S28" i="12"/>
  <c r="D28" i="12"/>
  <c r="Q28" i="12"/>
  <c r="V28" i="12"/>
  <c r="C28" i="12"/>
  <c r="U28" i="12"/>
  <c r="R28" i="12"/>
  <c r="A62" i="12"/>
  <c r="T22" i="12"/>
  <c r="P22" i="12"/>
  <c r="S22" i="12"/>
  <c r="D22" i="12"/>
  <c r="U22" i="12"/>
  <c r="R22" i="12"/>
  <c r="Q22" i="12"/>
  <c r="V22" i="12"/>
  <c r="C22" i="12"/>
  <c r="A79" i="12"/>
  <c r="V39" i="12"/>
  <c r="R39" i="12"/>
  <c r="C39" i="12"/>
  <c r="U39" i="12"/>
  <c r="Q39" i="12"/>
  <c r="S39" i="12"/>
  <c r="P39" i="12"/>
  <c r="D39" i="12"/>
  <c r="T39" i="12"/>
  <c r="A72" i="12"/>
  <c r="T32" i="12"/>
  <c r="P32" i="12"/>
  <c r="S32" i="12"/>
  <c r="D32" i="12"/>
  <c r="Q32" i="12"/>
  <c r="V32" i="12"/>
  <c r="C32" i="12"/>
  <c r="U32" i="12"/>
  <c r="R32" i="12"/>
  <c r="A76" i="12"/>
  <c r="T36" i="12"/>
  <c r="P36" i="12"/>
  <c r="S36" i="12"/>
  <c r="D36" i="12"/>
  <c r="Q36" i="12"/>
  <c r="V36" i="12"/>
  <c r="C36" i="12"/>
  <c r="U36" i="12"/>
  <c r="R36" i="12"/>
  <c r="A70" i="12"/>
  <c r="T30" i="12"/>
  <c r="P30" i="12"/>
  <c r="S30" i="12"/>
  <c r="D30" i="12"/>
  <c r="U30" i="12"/>
  <c r="R30" i="12"/>
  <c r="Q30" i="12"/>
  <c r="V30" i="12"/>
  <c r="C30" i="12"/>
  <c r="Z70" i="12" l="1"/>
  <c r="V70" i="12"/>
  <c r="R70" i="12"/>
  <c r="N70" i="12"/>
  <c r="J70" i="12"/>
  <c r="F70" i="12"/>
  <c r="B70" i="12"/>
  <c r="Y70" i="12"/>
  <c r="U70" i="12"/>
  <c r="Q70" i="12"/>
  <c r="M70" i="12"/>
  <c r="I70" i="12"/>
  <c r="E70" i="12"/>
  <c r="AB70" i="12"/>
  <c r="T70" i="12"/>
  <c r="L70" i="12"/>
  <c r="D70" i="12"/>
  <c r="AA70" i="12"/>
  <c r="S70" i="12"/>
  <c r="K70" i="12"/>
  <c r="C70" i="12"/>
  <c r="P70" i="12"/>
  <c r="O70" i="12"/>
  <c r="H70" i="12"/>
  <c r="G70" i="12"/>
  <c r="X70" i="12"/>
  <c r="W70" i="12"/>
  <c r="Y62" i="12"/>
  <c r="U62" i="12"/>
  <c r="Q62" i="12"/>
  <c r="M62" i="12"/>
  <c r="I62" i="12"/>
  <c r="E62" i="12"/>
  <c r="AB62" i="12"/>
  <c r="X62" i="12"/>
  <c r="T62" i="12"/>
  <c r="P62" i="12"/>
  <c r="L62" i="12"/>
  <c r="H62" i="12"/>
  <c r="D62" i="12"/>
  <c r="AA62" i="12"/>
  <c r="S62" i="12"/>
  <c r="K62" i="12"/>
  <c r="C62" i="12"/>
  <c r="Z62" i="12"/>
  <c r="R62" i="12"/>
  <c r="J62" i="12"/>
  <c r="B62" i="12"/>
  <c r="W62" i="12"/>
  <c r="G62" i="12"/>
  <c r="V62" i="12"/>
  <c r="F62" i="12"/>
  <c r="O62" i="12"/>
  <c r="N62" i="12"/>
  <c r="Z75" i="12"/>
  <c r="V75" i="12"/>
  <c r="R75" i="12"/>
  <c r="N75" i="12"/>
  <c r="J75" i="12"/>
  <c r="F75" i="12"/>
  <c r="B75" i="12"/>
  <c r="Y75" i="12"/>
  <c r="U75" i="12"/>
  <c r="Q75" i="12"/>
  <c r="M75" i="12"/>
  <c r="I75" i="12"/>
  <c r="E75" i="12"/>
  <c r="X75" i="12"/>
  <c r="P75" i="12"/>
  <c r="H75" i="12"/>
  <c r="W75" i="12"/>
  <c r="O75" i="12"/>
  <c r="G75" i="12"/>
  <c r="AB75" i="12"/>
  <c r="L75" i="12"/>
  <c r="AA75" i="12"/>
  <c r="K75" i="12"/>
  <c r="T75" i="12"/>
  <c r="D75" i="12"/>
  <c r="S75" i="12"/>
  <c r="C75" i="12"/>
  <c r="Z67" i="12"/>
  <c r="Y67" i="12"/>
  <c r="U67" i="12"/>
  <c r="Q67" i="12"/>
  <c r="M67" i="12"/>
  <c r="I67" i="12"/>
  <c r="E67" i="12"/>
  <c r="X67" i="12"/>
  <c r="T67" i="12"/>
  <c r="P67" i="12"/>
  <c r="L67" i="12"/>
  <c r="H67" i="12"/>
  <c r="D67" i="12"/>
  <c r="W67" i="12"/>
  <c r="O67" i="12"/>
  <c r="G67" i="12"/>
  <c r="V67" i="12"/>
  <c r="N67" i="12"/>
  <c r="F67" i="12"/>
  <c r="AB67" i="12"/>
  <c r="K67" i="12"/>
  <c r="AA67" i="12"/>
  <c r="J67" i="12"/>
  <c r="S67" i="12"/>
  <c r="C67" i="12"/>
  <c r="R67" i="12"/>
  <c r="B67" i="12"/>
  <c r="AB53" i="12"/>
  <c r="X53" i="12"/>
  <c r="T53" i="12"/>
  <c r="P53" i="12"/>
  <c r="L53" i="12"/>
  <c r="H53" i="12"/>
  <c r="D53" i="12"/>
  <c r="AA53" i="12"/>
  <c r="W53" i="12"/>
  <c r="S53" i="12"/>
  <c r="O53" i="12"/>
  <c r="K53" i="12"/>
  <c r="G53" i="12"/>
  <c r="C53" i="12"/>
  <c r="V53" i="12"/>
  <c r="N53" i="12"/>
  <c r="F53" i="12"/>
  <c r="U53" i="12"/>
  <c r="M53" i="12"/>
  <c r="E53" i="12"/>
  <c r="Z53" i="12"/>
  <c r="R53" i="12"/>
  <c r="J53" i="12"/>
  <c r="B53" i="12"/>
  <c r="Y53" i="12"/>
  <c r="Q53" i="12"/>
  <c r="I53" i="12"/>
  <c r="Z77" i="12"/>
  <c r="V77" i="12"/>
  <c r="R77" i="12"/>
  <c r="N77" i="12"/>
  <c r="J77" i="12"/>
  <c r="F77" i="12"/>
  <c r="B77" i="12"/>
  <c r="Y77" i="12"/>
  <c r="U77" i="12"/>
  <c r="Q77" i="12"/>
  <c r="M77" i="12"/>
  <c r="I77" i="12"/>
  <c r="E77" i="12"/>
  <c r="X77" i="12"/>
  <c r="P77" i="12"/>
  <c r="H77" i="12"/>
  <c r="W77" i="12"/>
  <c r="O77" i="12"/>
  <c r="G77" i="12"/>
  <c r="T77" i="12"/>
  <c r="D77" i="12"/>
  <c r="S77" i="12"/>
  <c r="C77" i="12"/>
  <c r="AB77" i="12"/>
  <c r="L77" i="12"/>
  <c r="AA77" i="12"/>
  <c r="K77" i="12"/>
  <c r="AB55" i="12"/>
  <c r="X55" i="12"/>
  <c r="T55" i="12"/>
  <c r="P55" i="12"/>
  <c r="L55" i="12"/>
  <c r="H55" i="12"/>
  <c r="D55" i="12"/>
  <c r="AA55" i="12"/>
  <c r="W55" i="12"/>
  <c r="S55" i="12"/>
  <c r="O55" i="12"/>
  <c r="K55" i="12"/>
  <c r="G55" i="12"/>
  <c r="C55" i="12"/>
  <c r="V55" i="12"/>
  <c r="N55" i="12"/>
  <c r="F55" i="12"/>
  <c r="U55" i="12"/>
  <c r="M55" i="12"/>
  <c r="E55" i="12"/>
  <c r="Z55" i="12"/>
  <c r="R55" i="12"/>
  <c r="J55" i="12"/>
  <c r="B55" i="12"/>
  <c r="Y55" i="12"/>
  <c r="Q55" i="12"/>
  <c r="I55" i="12"/>
  <c r="Z79" i="12"/>
  <c r="V79" i="12"/>
  <c r="R79" i="12"/>
  <c r="N79" i="12"/>
  <c r="J79" i="12"/>
  <c r="F79" i="12"/>
  <c r="B79" i="12"/>
  <c r="Y79" i="12"/>
  <c r="U79" i="12"/>
  <c r="Q79" i="12"/>
  <c r="M79" i="12"/>
  <c r="I79" i="12"/>
  <c r="E79" i="12"/>
  <c r="X79" i="12"/>
  <c r="P79" i="12"/>
  <c r="H79" i="12"/>
  <c r="W79" i="12"/>
  <c r="O79" i="12"/>
  <c r="G79" i="12"/>
  <c r="AB79" i="12"/>
  <c r="L79" i="12"/>
  <c r="AA79" i="12"/>
  <c r="K79" i="12"/>
  <c r="T79" i="12"/>
  <c r="D79" i="12"/>
  <c r="S79" i="12"/>
  <c r="C79" i="12"/>
  <c r="Z69" i="12"/>
  <c r="V69" i="12"/>
  <c r="R69" i="12"/>
  <c r="N69" i="12"/>
  <c r="J69" i="12"/>
  <c r="F69" i="12"/>
  <c r="B69" i="12"/>
  <c r="Y69" i="12"/>
  <c r="U69" i="12"/>
  <c r="Q69" i="12"/>
  <c r="M69" i="12"/>
  <c r="I69" i="12"/>
  <c r="E69" i="12"/>
  <c r="X69" i="12"/>
  <c r="P69" i="12"/>
  <c r="H69" i="12"/>
  <c r="W69" i="12"/>
  <c r="O69" i="12"/>
  <c r="G69" i="12"/>
  <c r="AB69" i="12"/>
  <c r="L69" i="12"/>
  <c r="AA69" i="12"/>
  <c r="K69" i="12"/>
  <c r="D69" i="12"/>
  <c r="C69" i="12"/>
  <c r="T69" i="12"/>
  <c r="S69" i="12"/>
  <c r="AB61" i="12"/>
  <c r="X61" i="12"/>
  <c r="Y61" i="12"/>
  <c r="T61" i="12"/>
  <c r="P61" i="12"/>
  <c r="L61" i="12"/>
  <c r="H61" i="12"/>
  <c r="D61" i="12"/>
  <c r="W61" i="12"/>
  <c r="S61" i="12"/>
  <c r="O61" i="12"/>
  <c r="K61" i="12"/>
  <c r="G61" i="12"/>
  <c r="C61" i="12"/>
  <c r="V61" i="12"/>
  <c r="N61" i="12"/>
  <c r="F61" i="12"/>
  <c r="U61" i="12"/>
  <c r="M61" i="12"/>
  <c r="E61" i="12"/>
  <c r="AA61" i="12"/>
  <c r="R61" i="12"/>
  <c r="J61" i="12"/>
  <c r="B61" i="12"/>
  <c r="Z61" i="12"/>
  <c r="Q61" i="12"/>
  <c r="I61" i="12"/>
  <c r="AB57" i="12"/>
  <c r="X57" i="12"/>
  <c r="T57" i="12"/>
  <c r="P57" i="12"/>
  <c r="L57" i="12"/>
  <c r="H57" i="12"/>
  <c r="D57" i="12"/>
  <c r="AA57" i="12"/>
  <c r="W57" i="12"/>
  <c r="S57" i="12"/>
  <c r="O57" i="12"/>
  <c r="K57" i="12"/>
  <c r="G57" i="12"/>
  <c r="C57" i="12"/>
  <c r="V57" i="12"/>
  <c r="N57" i="12"/>
  <c r="F57" i="12"/>
  <c r="U57" i="12"/>
  <c r="M57" i="12"/>
  <c r="E57" i="12"/>
  <c r="Z57" i="12"/>
  <c r="R57" i="12"/>
  <c r="J57" i="12"/>
  <c r="B57" i="12"/>
  <c r="Y57" i="12"/>
  <c r="Q57" i="12"/>
  <c r="I57" i="12"/>
  <c r="P41" i="12"/>
  <c r="Z73" i="12"/>
  <c r="V73" i="12"/>
  <c r="R73" i="12"/>
  <c r="N73" i="12"/>
  <c r="J73" i="12"/>
  <c r="F73" i="12"/>
  <c r="B73" i="12"/>
  <c r="Y73" i="12"/>
  <c r="U73" i="12"/>
  <c r="Q73" i="12"/>
  <c r="M73" i="12"/>
  <c r="I73" i="12"/>
  <c r="E73" i="12"/>
  <c r="X73" i="12"/>
  <c r="P73" i="12"/>
  <c r="H73" i="12"/>
  <c r="W73" i="12"/>
  <c r="O73" i="12"/>
  <c r="G73" i="12"/>
  <c r="AB73" i="12"/>
  <c r="L73" i="12"/>
  <c r="AA73" i="12"/>
  <c r="K73" i="12"/>
  <c r="T73" i="12"/>
  <c r="S73" i="12"/>
  <c r="D73" i="12"/>
  <c r="C73" i="12"/>
  <c r="AB56" i="12"/>
  <c r="X56" i="12"/>
  <c r="T56" i="12"/>
  <c r="P56" i="12"/>
  <c r="L56" i="12"/>
  <c r="H56" i="12"/>
  <c r="D56" i="12"/>
  <c r="AA56" i="12"/>
  <c r="W56" i="12"/>
  <c r="S56" i="12"/>
  <c r="O56" i="12"/>
  <c r="K56" i="12"/>
  <c r="G56" i="12"/>
  <c r="C56" i="12"/>
  <c r="Z56" i="12"/>
  <c r="R56" i="12"/>
  <c r="J56" i="12"/>
  <c r="B56" i="12"/>
  <c r="Y56" i="12"/>
  <c r="Q56" i="12"/>
  <c r="I56" i="12"/>
  <c r="V56" i="12"/>
  <c r="N56" i="12"/>
  <c r="F56" i="12"/>
  <c r="U56" i="12"/>
  <c r="M56" i="12"/>
  <c r="E56" i="12"/>
  <c r="Z72" i="12"/>
  <c r="V72" i="12"/>
  <c r="R72" i="12"/>
  <c r="N72" i="12"/>
  <c r="J72" i="12"/>
  <c r="F72" i="12"/>
  <c r="B72" i="12"/>
  <c r="Y72" i="12"/>
  <c r="U72" i="12"/>
  <c r="Q72" i="12"/>
  <c r="M72" i="12"/>
  <c r="I72" i="12"/>
  <c r="E72" i="12"/>
  <c r="AB72" i="12"/>
  <c r="T72" i="12"/>
  <c r="L72" i="12"/>
  <c r="D72" i="12"/>
  <c r="AA72" i="12"/>
  <c r="S72" i="12"/>
  <c r="K72" i="12"/>
  <c r="C72" i="12"/>
  <c r="X72" i="12"/>
  <c r="H72" i="12"/>
  <c r="W72" i="12"/>
  <c r="G72" i="12"/>
  <c r="P72" i="12"/>
  <c r="O72" i="12"/>
  <c r="AB59" i="12"/>
  <c r="X59" i="12"/>
  <c r="T59" i="12"/>
  <c r="P59" i="12"/>
  <c r="L59" i="12"/>
  <c r="H59" i="12"/>
  <c r="D59" i="12"/>
  <c r="AA59" i="12"/>
  <c r="W59" i="12"/>
  <c r="S59" i="12"/>
  <c r="O59" i="12"/>
  <c r="K59" i="12"/>
  <c r="G59" i="12"/>
  <c r="C59" i="12"/>
  <c r="V59" i="12"/>
  <c r="N59" i="12"/>
  <c r="F59" i="12"/>
  <c r="U59" i="12"/>
  <c r="M59" i="12"/>
  <c r="E59" i="12"/>
  <c r="Z59" i="12"/>
  <c r="R59" i="12"/>
  <c r="J59" i="12"/>
  <c r="B59" i="12"/>
  <c r="Y59" i="12"/>
  <c r="Q59" i="12"/>
  <c r="I59" i="12"/>
  <c r="Z78" i="12"/>
  <c r="V78" i="12"/>
  <c r="R78" i="12"/>
  <c r="N78" i="12"/>
  <c r="J78" i="12"/>
  <c r="F78" i="12"/>
  <c r="B78" i="12"/>
  <c r="Y78" i="12"/>
  <c r="U78" i="12"/>
  <c r="Q78" i="12"/>
  <c r="M78" i="12"/>
  <c r="I78" i="12"/>
  <c r="E78" i="12"/>
  <c r="AB78" i="12"/>
  <c r="T78" i="12"/>
  <c r="L78" i="12"/>
  <c r="D78" i="12"/>
  <c r="AA78" i="12"/>
  <c r="S78" i="12"/>
  <c r="K78" i="12"/>
  <c r="C78" i="12"/>
  <c r="X78" i="12"/>
  <c r="H78" i="12"/>
  <c r="W78" i="12"/>
  <c r="G78" i="12"/>
  <c r="P78" i="12"/>
  <c r="O78" i="12"/>
  <c r="Z74" i="12"/>
  <c r="V74" i="12"/>
  <c r="R74" i="12"/>
  <c r="N74" i="12"/>
  <c r="J74" i="12"/>
  <c r="F74" i="12"/>
  <c r="B74" i="12"/>
  <c r="Y74" i="12"/>
  <c r="U74" i="12"/>
  <c r="Q74" i="12"/>
  <c r="M74" i="12"/>
  <c r="I74" i="12"/>
  <c r="E74" i="12"/>
  <c r="AB74" i="12"/>
  <c r="T74" i="12"/>
  <c r="L74" i="12"/>
  <c r="D74" i="12"/>
  <c r="AA74" i="12"/>
  <c r="S74" i="12"/>
  <c r="K74" i="12"/>
  <c r="C74" i="12"/>
  <c r="X74" i="12"/>
  <c r="H74" i="12"/>
  <c r="W74" i="12"/>
  <c r="G74" i="12"/>
  <c r="P74" i="12"/>
  <c r="O74" i="12"/>
  <c r="R41" i="12"/>
  <c r="T41" i="12" s="1"/>
  <c r="Y65" i="12"/>
  <c r="U65" i="12"/>
  <c r="Q65" i="12"/>
  <c r="M65" i="12"/>
  <c r="I65" i="12"/>
  <c r="E65" i="12"/>
  <c r="AB65" i="12"/>
  <c r="X65" i="12"/>
  <c r="T65" i="12"/>
  <c r="P65" i="12"/>
  <c r="L65" i="12"/>
  <c r="H65" i="12"/>
  <c r="D65" i="12"/>
  <c r="W65" i="12"/>
  <c r="O65" i="12"/>
  <c r="G65" i="12"/>
  <c r="V65" i="12"/>
  <c r="N65" i="12"/>
  <c r="F65" i="12"/>
  <c r="S65" i="12"/>
  <c r="C65" i="12"/>
  <c r="R65" i="12"/>
  <c r="B65" i="12"/>
  <c r="AA65" i="12"/>
  <c r="K65" i="12"/>
  <c r="Z65" i="12"/>
  <c r="J65" i="12"/>
  <c r="AB54" i="12"/>
  <c r="X54" i="12"/>
  <c r="T54" i="12"/>
  <c r="P54" i="12"/>
  <c r="L54" i="12"/>
  <c r="H54" i="12"/>
  <c r="D54" i="12"/>
  <c r="AA54" i="12"/>
  <c r="W54" i="12"/>
  <c r="S54" i="12"/>
  <c r="O54" i="12"/>
  <c r="K54" i="12"/>
  <c r="G54" i="12"/>
  <c r="C54" i="12"/>
  <c r="Z54" i="12"/>
  <c r="R54" i="12"/>
  <c r="J54" i="12"/>
  <c r="B54" i="12"/>
  <c r="Y54" i="12"/>
  <c r="Q54" i="12"/>
  <c r="I54" i="12"/>
  <c r="V54" i="12"/>
  <c r="N54" i="12"/>
  <c r="F54" i="12"/>
  <c r="U54" i="12"/>
  <c r="M54" i="12"/>
  <c r="E54" i="12"/>
  <c r="Y63" i="12"/>
  <c r="U63" i="12"/>
  <c r="Q63" i="12"/>
  <c r="M63" i="12"/>
  <c r="I63" i="12"/>
  <c r="E63" i="12"/>
  <c r="AB63" i="12"/>
  <c r="X63" i="12"/>
  <c r="T63" i="12"/>
  <c r="P63" i="12"/>
  <c r="L63" i="12"/>
  <c r="H63" i="12"/>
  <c r="D63" i="12"/>
  <c r="W63" i="12"/>
  <c r="O63" i="12"/>
  <c r="G63" i="12"/>
  <c r="V63" i="12"/>
  <c r="N63" i="12"/>
  <c r="F63" i="12"/>
  <c r="AA63" i="12"/>
  <c r="K63" i="12"/>
  <c r="Z63" i="12"/>
  <c r="J63" i="12"/>
  <c r="S63" i="12"/>
  <c r="C63" i="12"/>
  <c r="R63" i="12"/>
  <c r="B63" i="12"/>
  <c r="Z76" i="12"/>
  <c r="V76" i="12"/>
  <c r="R76" i="12"/>
  <c r="N76" i="12"/>
  <c r="J76" i="12"/>
  <c r="F76" i="12"/>
  <c r="B76" i="12"/>
  <c r="Y76" i="12"/>
  <c r="U76" i="12"/>
  <c r="Q76" i="12"/>
  <c r="M76" i="12"/>
  <c r="I76" i="12"/>
  <c r="E76" i="12"/>
  <c r="AB76" i="12"/>
  <c r="T76" i="12"/>
  <c r="L76" i="12"/>
  <c r="D76" i="12"/>
  <c r="AA76" i="12"/>
  <c r="S76" i="12"/>
  <c r="K76" i="12"/>
  <c r="C76" i="12"/>
  <c r="P76" i="12"/>
  <c r="O76" i="12"/>
  <c r="X76" i="12"/>
  <c r="H76" i="12"/>
  <c r="W76" i="12"/>
  <c r="G76" i="12"/>
  <c r="Z68" i="12"/>
  <c r="V68" i="12"/>
  <c r="R68" i="12"/>
  <c r="N68" i="12"/>
  <c r="J68" i="12"/>
  <c r="F68" i="12"/>
  <c r="B68" i="12"/>
  <c r="Y68" i="12"/>
  <c r="U68" i="12"/>
  <c r="Q68" i="12"/>
  <c r="M68" i="12"/>
  <c r="I68" i="12"/>
  <c r="E68" i="12"/>
  <c r="AB68" i="12"/>
  <c r="T68" i="12"/>
  <c r="L68" i="12"/>
  <c r="D68" i="12"/>
  <c r="AA68" i="12"/>
  <c r="S68" i="12"/>
  <c r="K68" i="12"/>
  <c r="C68" i="12"/>
  <c r="X68" i="12"/>
  <c r="H68" i="12"/>
  <c r="W68" i="12"/>
  <c r="G68" i="12"/>
  <c r="P68" i="12"/>
  <c r="O68" i="12"/>
  <c r="AB58" i="12"/>
  <c r="X58" i="12"/>
  <c r="T58" i="12"/>
  <c r="P58" i="12"/>
  <c r="L58" i="12"/>
  <c r="H58" i="12"/>
  <c r="D58" i="12"/>
  <c r="AA58" i="12"/>
  <c r="W58" i="12"/>
  <c r="S58" i="12"/>
  <c r="O58" i="12"/>
  <c r="K58" i="12"/>
  <c r="G58" i="12"/>
  <c r="C58" i="12"/>
  <c r="Z58" i="12"/>
  <c r="R58" i="12"/>
  <c r="J58" i="12"/>
  <c r="B58" i="12"/>
  <c r="Y58" i="12"/>
  <c r="Q58" i="12"/>
  <c r="I58" i="12"/>
  <c r="V58" i="12"/>
  <c r="N58" i="12"/>
  <c r="F58" i="12"/>
  <c r="U58" i="12"/>
  <c r="M58" i="12"/>
  <c r="E58" i="12"/>
  <c r="Y64" i="12"/>
  <c r="U64" i="12"/>
  <c r="Q64" i="12"/>
  <c r="M64" i="12"/>
  <c r="I64" i="12"/>
  <c r="E64" i="12"/>
  <c r="AB64" i="12"/>
  <c r="X64" i="12"/>
  <c r="T64" i="12"/>
  <c r="P64" i="12"/>
  <c r="L64" i="12"/>
  <c r="H64" i="12"/>
  <c r="D64" i="12"/>
  <c r="AA64" i="12"/>
  <c r="S64" i="12"/>
  <c r="K64" i="12"/>
  <c r="C64" i="12"/>
  <c r="Z64" i="12"/>
  <c r="R64" i="12"/>
  <c r="J64" i="12"/>
  <c r="B64" i="12"/>
  <c r="O64" i="12"/>
  <c r="N64" i="12"/>
  <c r="W64" i="12"/>
  <c r="G64" i="12"/>
  <c r="V64" i="12"/>
  <c r="F64" i="12"/>
  <c r="Y66" i="12"/>
  <c r="U66" i="12"/>
  <c r="Q66" i="12"/>
  <c r="M66" i="12"/>
  <c r="I66" i="12"/>
  <c r="E66" i="12"/>
  <c r="AB66" i="12"/>
  <c r="X66" i="12"/>
  <c r="T66" i="12"/>
  <c r="P66" i="12"/>
  <c r="L66" i="12"/>
  <c r="H66" i="12"/>
  <c r="D66" i="12"/>
  <c r="AA66" i="12"/>
  <c r="S66" i="12"/>
  <c r="K66" i="12"/>
  <c r="C66" i="12"/>
  <c r="Z66" i="12"/>
  <c r="R66" i="12"/>
  <c r="J66" i="12"/>
  <c r="B66" i="12"/>
  <c r="W66" i="12"/>
  <c r="G66" i="12"/>
  <c r="V66" i="12"/>
  <c r="F66" i="12"/>
  <c r="O66" i="12"/>
  <c r="N66" i="12"/>
  <c r="AB60" i="12"/>
  <c r="X60" i="12"/>
  <c r="T60" i="12"/>
  <c r="P60" i="12"/>
  <c r="L60" i="12"/>
  <c r="H60" i="12"/>
  <c r="D60" i="12"/>
  <c r="AA60" i="12"/>
  <c r="W60" i="12"/>
  <c r="S60" i="12"/>
  <c r="O60" i="12"/>
  <c r="K60" i="12"/>
  <c r="G60" i="12"/>
  <c r="C60" i="12"/>
  <c r="Z60" i="12"/>
  <c r="R60" i="12"/>
  <c r="J60" i="12"/>
  <c r="B60" i="12"/>
  <c r="Y60" i="12"/>
  <c r="Q60" i="12"/>
  <c r="I60" i="12"/>
  <c r="V60" i="12"/>
  <c r="N60" i="12"/>
  <c r="F60" i="12"/>
  <c r="U60" i="12"/>
  <c r="M60" i="12"/>
  <c r="E60" i="12"/>
  <c r="Z71" i="12"/>
  <c r="V71" i="12"/>
  <c r="R71" i="12"/>
  <c r="N71" i="12"/>
  <c r="J71" i="12"/>
  <c r="F71" i="12"/>
  <c r="B71" i="12"/>
  <c r="Y71" i="12"/>
  <c r="U71" i="12"/>
  <c r="Q71" i="12"/>
  <c r="M71" i="12"/>
  <c r="I71" i="12"/>
  <c r="E71" i="12"/>
  <c r="X71" i="12"/>
  <c r="P71" i="12"/>
  <c r="H71" i="12"/>
  <c r="W71" i="12"/>
  <c r="O71" i="12"/>
  <c r="G71" i="12"/>
  <c r="T71" i="12"/>
  <c r="D71" i="12"/>
  <c r="S71" i="12"/>
  <c r="C71" i="12"/>
  <c r="L71" i="12"/>
  <c r="K71" i="12"/>
  <c r="AB71" i="12"/>
  <c r="AA71"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<sst xmlns="http://schemas.openxmlformats.org/spreadsheetml/2006/main" count="9581" uniqueCount="1808">
  <si>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</si>
  <si>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</si>
  <si>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</si>
  <si>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</si>
  <si>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</si>
  <si>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</si>
  <si>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</si>
  <si>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</si>
  <si>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</si>
  <si>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</si>
  <si>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</si>
  <si>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</si>
  <si>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</si>
  <si>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</si>
  <si>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</si>
  <si>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</si>
  <si>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</si>
  <si>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</si>
  <si>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</si>
  <si>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</si>
  <si>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</si>
  <si>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</si>
  <si>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</si>
  <si>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</si>
  <si>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</si>
  <si>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</si>
  <si>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</si>
  <si>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</si>
  <si>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</si>
  <si>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</si>
  <si>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</si>
  <si>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</si>
  <si>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</si>
  <si>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</si>
  <si>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</si>
  <si>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</si>
  <si>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</si>
  <si>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</si>
  <si>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</si>
  <si>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</si>
  <si>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</si>
  <si>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</si>
  <si>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</si>
  <si>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</si>
  <si>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</si>
  <si>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</si>
  <si>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</si>
  <si>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</si>
  <si>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</si>
  <si>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</si>
  <si>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</si>
  <si>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</si>
  <si>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</si>
  <si>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</si>
  <si>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</si>
  <si>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</si>
  <si>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</si>
  <si>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</si>
  <si>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</si>
  <si>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</si>
  <si>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</si>
  <si>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</si>
  <si>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</si>
  <si>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</si>
  <si>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</si>
  <si>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</si>
  <si>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</si>
  <si>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</si>
  <si>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</si>
  <si>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</si>
  <si>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</si>
  <si>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</si>
  <si>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</si>
  <si>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</si>
  <si>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</si>
  <si>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</si>
  <si>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</si>
  <si>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</si>
  <si>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</si>
  <si>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</si>
  <si>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</si>
  <si>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</si>
  <si>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</si>
  <si>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</si>
  <si>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</si>
  <si>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</si>
  <si>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</si>
  <si>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</si>
  <si>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</si>
  <si>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</si>
  <si>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</si>
  <si>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</si>
  <si>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</si>
  <si>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</si>
  <si>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</si>
  <si>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</si>
  <si>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</si>
  <si>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</si>
  <si>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</si>
  <si>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</si>
  <si>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</si>
  <si>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</si>
  <si>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</si>
  <si>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</si>
  <si>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</si>
  <si>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</si>
  <si>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</si>
  <si>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</si>
  <si>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</si>
  <si>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</si>
  <si>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</si>
  <si>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</si>
  <si>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</si>
  <si>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</si>
  <si>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</si>
  <si>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</si>
  <si>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</si>
  <si>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</si>
  <si>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</si>
  <si>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</si>
  <si>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</si>
  <si>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</si>
  <si>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</si>
  <si>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</si>
  <si>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</si>
  <si>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</si>
  <si>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</si>
  <si>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</si>
  <si>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</si>
  <si>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</si>
  <si>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</si>
  <si>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</si>
  <si>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</si>
  <si>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</si>
  <si>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</si>
  <si>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</si>
  <si>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</si>
  <si>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</si>
  <si>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</si>
  <si>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</si>
  <si>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</si>
  <si>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</si>
  <si>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</si>
  <si>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</si>
  <si>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</si>
  <si>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</si>
  <si>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</si>
  <si>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</si>
  <si>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</si>
  <si>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</si>
  <si>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</si>
  <si>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</si>
  <si>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</si>
  <si>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</si>
  <si>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</si>
  <si>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</si>
  <si>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</si>
  <si>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</si>
  <si>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</si>
  <si>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</si>
  <si>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</si>
  <si>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</si>
  <si>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</si>
  <si>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</si>
  <si>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</si>
  <si>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</si>
  <si>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</si>
  <si>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</si>
  <si>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</si>
  <si>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</si>
  <si>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</si>
  <si>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</si>
  <si>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</si>
  <si>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</si>
  <si>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</si>
  <si>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</si>
  <si>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</si>
  <si>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</si>
  <si>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</si>
  <si>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</si>
  <si>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</si>
  <si>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</si>
  <si>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</si>
  <si>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</si>
  <si>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</si>
  <si>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</si>
  <si>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</si>
  <si>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</si>
  <si>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</si>
  <si>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</si>
  <si>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</si>
  <si>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</si>
  <si>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</si>
  <si>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</si>
  <si>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</si>
  <si>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</si>
  <si>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</si>
  <si>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</si>
  <si>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</si>
  <si>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</si>
  <si>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</si>
  <si>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</si>
  <si>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</si>
  <si>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</si>
  <si>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</si>
  <si>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</si>
  <si>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</si>
  <si>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</si>
  <si>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</si>
  <si>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</si>
  <si>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</si>
  <si>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</si>
  <si>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</si>
  <si>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</si>
  <si>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</si>
  <si>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</si>
  <si>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</si>
  <si>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</si>
  <si>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</si>
  <si>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</si>
  <si>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</si>
  <si>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</si>
  <si>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</si>
  <si>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</si>
  <si>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</si>
  <si>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</si>
  <si>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</si>
  <si>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</si>
  <si>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</si>
  <si>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</si>
  <si>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</si>
  <si>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</si>
  <si>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</si>
  <si>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</si>
  <si>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</si>
  <si>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</si>
  <si>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</si>
  <si>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</si>
  <si>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</si>
  <si>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</si>
  <si>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</si>
  <si>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</si>
  <si>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</si>
  <si>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</si>
  <si>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</si>
  <si>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</si>
  <si>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</si>
  <si>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</si>
  <si>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</si>
  <si>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</si>
  <si>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</si>
  <si>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</si>
  <si>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</si>
  <si>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</si>
  <si>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</si>
  <si>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</si>
  <si>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</si>
  <si>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</si>
  <si>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</si>
  <si>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</si>
  <si>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</si>
  <si>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</si>
  <si>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</si>
  <si>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</si>
  <si>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</si>
  <si>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</si>
  <si>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</si>
  <si>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</si>
  <si>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</si>
  <si>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</si>
  <si>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</si>
  <si>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</si>
  <si>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</si>
  <si>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</si>
  <si>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</si>
  <si>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</si>
  <si>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</si>
  <si>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</si>
  <si>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</si>
  <si>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</si>
  <si>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</si>
  <si>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</si>
  <si>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</si>
  <si>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</si>
  <si>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</si>
  <si>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</si>
  <si>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</si>
  <si>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</si>
  <si>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</si>
  <si>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</si>
  <si>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</si>
  <si>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</si>
  <si>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</si>
  <si>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</si>
  <si>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</si>
  <si>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</si>
  <si>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</si>
  <si>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</si>
  <si>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</si>
  <si>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</si>
  <si>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</si>
  <si>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</si>
  <si>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</si>
  <si>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</si>
  <si>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</si>
  <si>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</si>
  <si>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</si>
  <si>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</si>
  <si>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</si>
  <si>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</si>
  <si>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</si>
  <si>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</si>
  <si>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</si>
  <si>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</si>
  <si>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</si>
  <si>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</si>
  <si>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</si>
  <si>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</si>
  <si>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</si>
  <si>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</si>
  <si>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</si>
  <si>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</si>
  <si>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</si>
  <si>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</si>
  <si>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</si>
  <si>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</si>
  <si>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</si>
  <si>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</si>
  <si>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</si>
  <si>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</si>
  <si>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</si>
  <si>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</si>
  <si>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</si>
  <si>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</si>
  <si>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</si>
  <si>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</si>
  <si>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</si>
  <si>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</si>
  <si>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</si>
  <si>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</si>
  <si>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</si>
  <si>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</si>
  <si>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</si>
  <si>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</si>
  <si>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</si>
  <si>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</si>
  <si>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</si>
  <si>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</si>
  <si>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</si>
  <si>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</si>
  <si>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</si>
  <si>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</si>
  <si>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</si>
  <si>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</si>
  <si>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</si>
  <si>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</si>
  <si>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</si>
  <si>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</si>
  <si>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</si>
  <si>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</si>
  <si>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</si>
  <si>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</si>
  <si>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</si>
  <si>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</si>
  <si>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</si>
  <si>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</si>
  <si>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</si>
  <si>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</si>
  <si>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</si>
  <si>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</si>
  <si>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</si>
  <si>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</si>
  <si>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</si>
  <si>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</si>
  <si>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</si>
  <si>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</si>
  <si>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</si>
  <si>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</si>
  <si>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</si>
  <si>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</si>
  <si>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</si>
  <si>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</si>
  <si>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</si>
  <si>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</si>
  <si>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</si>
  <si>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</si>
  <si>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</si>
  <si>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</si>
  <si>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</si>
  <si>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</si>
  <si>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</si>
  <si>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</si>
  <si>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</si>
  <si>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</si>
  <si>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</si>
  <si>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</si>
  <si>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</si>
  <si>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</si>
  <si>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</si>
  <si>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</si>
  <si>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</si>
  <si>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</si>
  <si>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</si>
  <si>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</si>
  <si>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</si>
  <si>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</si>
  <si>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</si>
  <si>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</si>
  <si>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</si>
  <si>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</si>
  <si>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</si>
  <si>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</si>
  <si>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</si>
  <si>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</si>
  <si>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</si>
  <si>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</si>
  <si>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</si>
  <si>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</si>
  <si>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</si>
  <si>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</si>
  <si>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</si>
  <si>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</si>
  <si>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</si>
  <si>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</si>
  <si>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</si>
  <si>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</si>
  <si>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</si>
  <si>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</si>
  <si>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</si>
  <si>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</si>
  <si>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</si>
  <si>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</si>
  <si>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</si>
  <si>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</si>
  <si>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</si>
  <si>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</si>
  <si>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</si>
  <si>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</si>
  <si>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</si>
  <si>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</si>
  <si>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</si>
  <si>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</si>
  <si>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</si>
  <si>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</si>
  <si>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</si>
  <si>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</si>
  <si>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</si>
  <si>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</si>
  <si>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</si>
  <si>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</si>
  <si>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</si>
  <si>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</si>
  <si>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</si>
  <si>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</si>
  <si>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</si>
  <si>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</si>
  <si>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</si>
  <si>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</si>
  <si>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</si>
  <si>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</si>
  <si>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</si>
  <si>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</si>
  <si>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</si>
  <si>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</si>
  <si>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</si>
  <si>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</si>
  <si>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</si>
  <si>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</si>
  <si>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</si>
  <si>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</si>
  <si>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</si>
  <si>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</si>
  <si>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</si>
  <si>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</si>
  <si>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</si>
  <si>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</si>
  <si>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</si>
  <si>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</si>
  <si>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</si>
  <si>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</si>
  <si>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</si>
  <si>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</si>
  <si>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</si>
  <si>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</si>
  <si>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</si>
  <si>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</si>
  <si>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</si>
  <si>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</si>
  <si>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</si>
  <si>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</si>
  <si>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</si>
  <si>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</si>
  <si>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</si>
  <si>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</si>
  <si>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</si>
  <si>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</si>
  <si>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</si>
  <si>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</si>
  <si>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</si>
  <si>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</si>
  <si>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</si>
  <si>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</si>
  <si>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</si>
  <si>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</si>
  <si>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</si>
  <si>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</si>
  <si>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</si>
  <si>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</si>
  <si>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</si>
  <si>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</si>
  <si>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</si>
  <si>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</si>
  <si>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</si>
  <si>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</si>
  <si>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</si>
  <si>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</si>
  <si>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</si>
  <si>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</si>
  <si>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</si>
  <si>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</si>
  <si>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</si>
  <si>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</si>
  <si>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</si>
  <si>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</si>
  <si>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</si>
  <si>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</si>
  <si>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</si>
  <si>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</si>
  <si>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</si>
  <si>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</si>
  <si>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</si>
  <si>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</si>
  <si>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</si>
  <si>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</si>
  <si>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</si>
  <si>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</si>
  <si>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</si>
  <si>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</si>
  <si>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</si>
  <si>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</si>
  <si>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</si>
  <si>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</si>
  <si>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</si>
  <si>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</si>
  <si>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</si>
  <si>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</si>
  <si>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</si>
  <si>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</si>
  <si>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</si>
  <si>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</si>
  <si>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</si>
  <si>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</si>
  <si>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</si>
  <si>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</si>
  <si>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</si>
  <si>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</si>
  <si>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</si>
  <si>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</si>
  <si>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</si>
  <si>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</si>
  <si>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</si>
  <si>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</si>
  <si>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</si>
  <si>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</si>
  <si>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</si>
  <si>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</si>
  <si>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</si>
  <si>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</si>
  <si>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</si>
  <si>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</si>
  <si>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</si>
  <si>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</si>
  <si>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</si>
  <si>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</si>
  <si>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</si>
  <si>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</si>
  <si>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</si>
  <si>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</si>
  <si>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</si>
  <si>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</si>
  <si>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</si>
  <si>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</si>
  <si>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</si>
  <si>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</si>
  <si>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</si>
  <si>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</si>
  <si>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</si>
  <si>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</si>
  <si>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</si>
  <si>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</si>
  <si>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</si>
  <si>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</si>
  <si>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</si>
  <si>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</si>
  <si>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</si>
  <si>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</si>
  <si>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</si>
  <si>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</si>
  <si>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</si>
  <si>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</si>
  <si>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</si>
  <si>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</si>
  <si>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</si>
  <si>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</si>
  <si>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</si>
  <si>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</si>
  <si>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</si>
  <si>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</si>
  <si>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</si>
  <si>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</si>
  <si>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</si>
  <si>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</si>
  <si>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</si>
  <si>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</si>
  <si>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</si>
  <si>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</si>
  <si>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</si>
  <si>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</si>
  <si>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</si>
  <si>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</si>
  <si>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</si>
  <si>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</si>
  <si>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</si>
  <si>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</si>
  <si>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</si>
  <si>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</si>
  <si>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</si>
  <si>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</si>
  <si>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</si>
  <si>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</si>
  <si>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</si>
  <si>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</si>
  <si>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</si>
  <si>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</si>
  <si>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</si>
  <si>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</si>
  <si>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</si>
  <si>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</si>
  <si>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</si>
  <si>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</si>
  <si>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</si>
  <si>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</si>
  <si>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</si>
  <si>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</si>
  <si>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</si>
  <si>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</si>
  <si>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</si>
  <si>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</si>
  <si>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</si>
  <si>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</si>
  <si>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</si>
  <si>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</si>
  <si>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</si>
  <si>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</si>
  <si>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</si>
  <si>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</si>
  <si>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</si>
  <si>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</si>
  <si>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</si>
  <si>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</si>
  <si>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</si>
  <si>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</si>
  <si>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</si>
  <si>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</si>
  <si>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</si>
  <si>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</si>
  <si>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</si>
  <si>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</si>
  <si>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</si>
  <si>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</si>
  <si>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</si>
  <si>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</si>
  <si>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</si>
  <si>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</si>
  <si>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</si>
  <si>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</si>
  <si>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</si>
  <si>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</si>
  <si>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</si>
  <si>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</si>
  <si>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</si>
  <si>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</si>
  <si>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</si>
  <si>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</si>
  <si>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</si>
  <si>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</si>
  <si>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</si>
  <si>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</si>
  <si>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</si>
  <si>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</si>
  <si>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</si>
  <si>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</si>
  <si>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</si>
  <si>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</si>
  <si>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</si>
  <si>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</si>
  <si>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</si>
  <si>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</si>
  <si>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</si>
  <si>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</si>
  <si>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</si>
  <si>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</si>
  <si>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</si>
  <si>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</si>
  <si>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</si>
  <si>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</si>
  <si>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</si>
  <si>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</si>
  <si>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</si>
  <si>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</si>
  <si>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</si>
  <si>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</si>
  <si>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</si>
  <si>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</si>
  <si>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</si>
  <si>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</si>
  <si>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</si>
  <si>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</si>
  <si>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</si>
  <si>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</si>
  <si>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</si>
  <si>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</si>
  <si>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</si>
  <si>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</si>
  <si>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</si>
  <si>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</si>
  <si>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</si>
  <si>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</si>
  <si>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</si>
  <si>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</si>
  <si>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</si>
  <si>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</si>
  <si>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</si>
  <si>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</si>
  <si>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</si>
  <si>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</si>
  <si>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</si>
  <si>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</si>
  <si>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</si>
  <si>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</si>
  <si>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</si>
  <si>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</si>
  <si>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</si>
  <si>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</si>
  <si>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</si>
  <si>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</si>
  <si>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</si>
  <si>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</si>
  <si>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</si>
  <si>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</si>
  <si>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</si>
  <si>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</si>
  <si>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</si>
  <si>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</si>
  <si>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</si>
  <si>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</si>
  <si>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</si>
  <si>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</si>
  <si>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</si>
  <si>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</si>
  <si>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</si>
  <si>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</si>
  <si>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</si>
  <si>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</si>
  <si>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</si>
  <si>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</si>
  <si>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</si>
  <si>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</si>
  <si>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</si>
  <si>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</si>
  <si>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</si>
  <si>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</si>
  <si>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</si>
  <si>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</si>
  <si>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</si>
  <si>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</si>
  <si>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</si>
  <si>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</si>
  <si>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</si>
  <si>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</si>
  <si>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</si>
  <si>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</si>
  <si>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</si>
  <si>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</si>
  <si>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</si>
  <si>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</si>
  <si>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</si>
  <si>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</si>
  <si>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</si>
  <si>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</si>
  <si>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</si>
  <si>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</si>
  <si>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</si>
  <si>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</si>
  <si>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</si>
  <si>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</si>
  <si>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</si>
  <si>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</si>
  <si>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</si>
  <si>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</si>
  <si>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</si>
  <si>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</si>
  <si>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</si>
  <si>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</si>
  <si>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</si>
  <si>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</si>
  <si>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</si>
  <si>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</si>
  <si>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</si>
  <si>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</si>
  <si>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</si>
  <si>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</si>
  <si>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</si>
  <si>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</si>
  <si>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</si>
  <si>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</si>
  <si>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</si>
  <si>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</si>
  <si>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</si>
  <si>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</si>
  <si>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</si>
  <si>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</si>
  <si>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</si>
  <si>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</si>
  <si>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</si>
  <si>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</si>
  <si>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</si>
  <si>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</si>
  <si>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</si>
  <si>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</si>
  <si>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</si>
  <si>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</si>
  <si>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</si>
  <si>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</si>
  <si>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</si>
  <si>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</si>
  <si>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</si>
  <si>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</si>
  <si>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</si>
  <si>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</si>
  <si>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</si>
  <si>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</si>
  <si>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</si>
  <si>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</si>
  <si>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</si>
  <si>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</si>
  <si>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</si>
  <si>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</si>
  <si>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</si>
  <si>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</si>
  <si>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</si>
  <si>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</si>
  <si>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</si>
  <si>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</si>
  <si>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</si>
  <si>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</si>
  <si>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</si>
  <si>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</si>
  <si>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</si>
  <si>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</si>
  <si>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</si>
  <si>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</si>
  <si>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</si>
  <si>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</si>
  <si>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</si>
  <si>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</si>
  <si>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</si>
  <si>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</si>
  <si>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</si>
  <si>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</si>
  <si>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</si>
  <si>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</si>
  <si>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</si>
  <si>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</si>
  <si>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</si>
  <si>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</si>
  <si>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</si>
  <si>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</si>
  <si>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</si>
  <si>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</si>
  <si>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</si>
  <si>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</si>
  <si>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</si>
  <si>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</si>
  <si>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</si>
  <si>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</si>
  <si>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</si>
  <si>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</si>
  <si>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</si>
  <si>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</si>
  <si>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</si>
  <si>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</si>
  <si>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</si>
  <si>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</si>
  <si>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</si>
  <si>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</si>
  <si>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</si>
  <si>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</si>
  <si>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</si>
  <si>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</si>
  <si>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</si>
  <si>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</si>
  <si>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</si>
  <si>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</si>
  <si>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</si>
  <si>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</si>
  <si>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</si>
  <si>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</si>
  <si>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</si>
  <si>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</si>
  <si>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</si>
  <si>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</si>
  <si>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</si>
  <si>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</si>
  <si>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</si>
  <si>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</si>
  <si>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</si>
  <si>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</si>
  <si>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</si>
  <si>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</si>
  <si>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</si>
  <si>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</si>
  <si>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</si>
  <si>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</si>
  <si>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</si>
  <si>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</si>
  <si>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</si>
  <si>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</si>
  <si>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</si>
  <si>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</si>
  <si>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</si>
  <si>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</si>
  <si>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</si>
  <si>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</si>
  <si>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</si>
  <si>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</si>
  <si>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</si>
  <si>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</si>
  <si>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</si>
  <si>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</si>
  <si>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</si>
  <si>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</si>
  <si>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</si>
  <si>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</si>
  <si>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</si>
  <si>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</si>
  <si>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</si>
  <si>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</si>
  <si>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</si>
  <si>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</si>
  <si>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</si>
  <si>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</si>
  <si>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</si>
  <si>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</si>
  <si>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</si>
  <si>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</si>
  <si>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</si>
  <si>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</si>
  <si>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</si>
  <si>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</si>
  <si>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</si>
  <si>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</si>
  <si>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</si>
  <si>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</si>
  <si>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</si>
  <si>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</si>
  <si>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</si>
  <si>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</si>
  <si>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</si>
  <si>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</si>
  <si>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</si>
  <si>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</si>
  <si>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</si>
  <si>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</si>
  <si>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</si>
  <si>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</si>
  <si>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</si>
  <si>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</si>
  <si>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</si>
  <si>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</si>
  <si>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</si>
  <si>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</si>
  <si>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</si>
  <si>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</si>
  <si>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</si>
  <si>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</si>
  <si>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</si>
  <si>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</si>
  <si>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</si>
  <si>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</si>
  <si>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</si>
  <si>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</si>
  <si>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</si>
  <si>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</si>
  <si>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</si>
  <si>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</si>
  <si>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</si>
  <si>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</si>
  <si>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</si>
  <si>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</si>
  <si>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</si>
  <si>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</si>
  <si>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</si>
  <si>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</si>
  <si>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</si>
  <si>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</si>
  <si>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</si>
  <si>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</si>
  <si>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</si>
  <si>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</si>
  <si>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</si>
  <si>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</si>
  <si>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</si>
  <si>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</si>
  <si>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</si>
  <si>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</si>
  <si>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</si>
  <si>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</si>
  <si>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</si>
  <si>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</si>
  <si>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</si>
  <si>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</si>
  <si>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</si>
  <si>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</si>
  <si>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</si>
  <si>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</si>
  <si>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</si>
  <si>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</si>
  <si>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</si>
  <si>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</si>
  <si>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</si>
  <si>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</si>
  <si>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</si>
  <si>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</si>
  <si>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</si>
  <si>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</si>
  <si>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</si>
  <si>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</si>
  <si>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</si>
  <si>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</si>
  <si>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</si>
  <si>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</si>
  <si>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</si>
  <si>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</si>
  <si>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</si>
  <si>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</si>
  <si>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</si>
  <si>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</si>
  <si>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</si>
  <si>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</si>
  <si>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</si>
  <si>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</si>
  <si>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</si>
  <si>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</si>
  <si>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</si>
  <si>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</si>
  <si>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</si>
  <si>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</si>
  <si>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</si>
  <si>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</si>
  <si>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</si>
  <si>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</si>
  <si>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</si>
  <si>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</si>
  <si>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</si>
  <si>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</si>
  <si>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</si>
  <si>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</si>
  <si>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</si>
  <si>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</si>
  <si>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</si>
  <si>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</si>
  <si>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</si>
  <si>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</si>
  <si>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</si>
  <si>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</si>
  <si>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</si>
  <si>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</si>
  <si>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</si>
  <si>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</si>
  <si>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</si>
  <si>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</si>
  <si>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</si>
  <si>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</si>
  <si>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</si>
  <si>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</si>
  <si>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</si>
  <si>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</si>
  <si>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</si>
  <si>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</si>
  <si>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</si>
  <si>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</si>
  <si>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</si>
  <si>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</si>
  <si>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</si>
  <si>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</si>
  <si>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</si>
  <si>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</si>
  <si>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</si>
  <si>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</si>
  <si>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</si>
  <si>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</si>
  <si>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</si>
  <si>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</si>
  <si>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</si>
  <si>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</si>
  <si>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</si>
  <si>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</si>
  <si>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</si>
  <si>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</si>
  <si>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</si>
  <si>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</si>
  <si>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</si>
  <si>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</si>
  <si>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</si>
  <si>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</si>
  <si>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</si>
  <si>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</si>
  <si>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</si>
  <si>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</si>
  <si>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</si>
  <si>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</si>
  <si>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</si>
  <si>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</si>
  <si>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</si>
  <si>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</si>
  <si>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</si>
  <si>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</si>
  <si>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</si>
  <si>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</si>
  <si>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</si>
  <si>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</si>
  <si>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</si>
  <si>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</si>
  <si>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</si>
  <si>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</si>
  <si>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</si>
  <si>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</si>
  <si>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</si>
  <si>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</si>
  <si>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</si>
  <si>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</si>
  <si>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</si>
  <si>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</si>
  <si>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</si>
  <si>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</si>
  <si>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</si>
  <si>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</si>
  <si>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</si>
  <si>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</si>
  <si>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</si>
  <si>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</si>
  <si>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</si>
  <si>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</si>
  <si>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</si>
  <si>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</si>
  <si>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</si>
  <si>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</si>
  <si>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</si>
  <si>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</si>
  <si>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</si>
  <si>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</si>
  <si>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</si>
  <si>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</si>
  <si>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</si>
  <si>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</si>
  <si>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</si>
  <si>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</si>
  <si>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</si>
  <si>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</si>
  <si>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</si>
  <si>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</si>
  <si>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</si>
  <si>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</si>
  <si>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</si>
  <si>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</si>
  <si>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</si>
  <si>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</si>
  <si>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</si>
  <si>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</si>
  <si>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</si>
  <si>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</si>
  <si>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</si>
  <si>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</si>
  <si>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</si>
  <si>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</si>
  <si>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</si>
  <si>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</si>
  <si>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</si>
  <si>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</si>
  <si>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</si>
  <si>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</si>
  <si>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</si>
  <si>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</si>
  <si>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</si>
  <si>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</si>
  <si>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</si>
  <si>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</si>
  <si>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</si>
  <si>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</si>
  <si>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</si>
  <si>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</si>
  <si>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</si>
  <si>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</si>
  <si>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</si>
  <si>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</si>
  <si>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</si>
  <si>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</si>
  <si>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</si>
  <si>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</si>
  <si>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</si>
  <si>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</si>
  <si>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</si>
  <si>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</si>
  <si>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</si>
  <si>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</si>
  <si>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</si>
  <si>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</si>
  <si>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</si>
  <si>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</si>
  <si>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</si>
  <si>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</si>
  <si>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</si>
  <si>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</si>
  <si>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</si>
  <si>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</si>
  <si>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</si>
  <si>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</si>
  <si>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</si>
  <si>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</si>
  <si>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</si>
  <si>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</si>
  <si>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</si>
  <si>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</si>
  <si>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</si>
  <si>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</si>
  <si>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</si>
  <si>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</si>
  <si>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</si>
  <si>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</si>
  <si>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</si>
  <si>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</si>
  <si>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</si>
  <si>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</si>
  <si>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</si>
  <si>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</si>
  <si>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</si>
  <si>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</si>
  <si>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</si>
  <si>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</si>
  <si>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</si>
  <si>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</si>
  <si>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</si>
  <si>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</si>
  <si>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</si>
  <si>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</si>
  <si>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</si>
  <si>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</si>
  <si>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</si>
  <si>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</si>
  <si>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</si>
  <si>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</si>
  <si>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</si>
  <si>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</si>
  <si>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</si>
  <si>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</si>
  <si>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</si>
  <si>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</si>
  <si>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</si>
  <si>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</si>
  <si>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</si>
  <si>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</si>
  <si>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</si>
  <si>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</si>
  <si>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</si>
  <si>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</si>
  <si>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</si>
  <si>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</si>
  <si>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</si>
  <si>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</si>
  <si>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</si>
  <si>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</si>
  <si>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</si>
  <si>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</si>
  <si>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</si>
  <si>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</si>
  <si>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</si>
  <si>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</si>
  <si>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</si>
  <si>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</si>
  <si>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</si>
  <si>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</si>
  <si>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</si>
  <si>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</si>
  <si>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</si>
  <si>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</si>
  <si>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</si>
  <si>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</si>
  <si>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</si>
  <si>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</si>
  <si>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</si>
  <si>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</si>
  <si>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</si>
  <si>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</si>
  <si>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</si>
  <si>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</si>
  <si>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</si>
  <si>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</si>
  <si>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</si>
  <si>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</si>
  <si>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</si>
  <si>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</si>
  <si>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</si>
  <si>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</si>
  <si>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</si>
  <si>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</si>
  <si>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</si>
  <si>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</si>
  <si>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</si>
  <si>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</si>
  <si>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</si>
  <si>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</si>
  <si>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</si>
  <si>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</si>
  <si>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</si>
  <si>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</si>
  <si>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</si>
  <si>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</si>
  <si>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</si>
  <si>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</si>
  <si>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</si>
  <si>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</si>
  <si>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</si>
  <si>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</si>
  <si>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</si>
  <si>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</si>
  <si>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</si>
  <si>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</si>
  <si>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</si>
  <si>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</si>
  <si>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</si>
  <si>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</si>
  <si>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</si>
  <si>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</si>
  <si>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</si>
  <si>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</si>
  <si>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</si>
  <si>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</si>
  <si>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</si>
  <si>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</si>
  <si>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</si>
  <si>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</si>
  <si>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</si>
  <si>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</si>
  <si>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</si>
  <si>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</si>
  <si>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</si>
  <si>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</si>
  <si>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</si>
  <si>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</si>
  <si>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</si>
  <si>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</si>
  <si>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</si>
  <si>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</si>
  <si>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</si>
  <si>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</si>
  <si>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</si>
  <si>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</si>
  <si>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</si>
  <si>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</si>
  <si>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</si>
  <si>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</si>
  <si>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</si>
  <si>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</si>
  <si>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</si>
  <si>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</si>
  <si>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</si>
  <si>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</si>
  <si>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</si>
  <si>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</si>
  <si>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</si>
  <si>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</si>
  <si>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</si>
  <si>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</si>
  <si>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</si>
  <si>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</si>
  <si>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</si>
  <si>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</si>
  <si>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</si>
  <si>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</si>
  <si>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</si>
  <si>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</si>
  <si>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</si>
  <si>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</si>
  <si>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</si>
  <si>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</si>
  <si>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</si>
  <si>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</si>
  <si>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</si>
  <si>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</si>
  <si>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</si>
  <si>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</si>
  <si>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</si>
  <si>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</si>
  <si>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</si>
  <si>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</si>
  <si>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</si>
  <si>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</si>
  <si>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</si>
  <si>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</si>
  <si>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</si>
  <si>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</si>
  <si>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</si>
  <si>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</si>
  <si>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</si>
  <si>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</si>
  <si>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</si>
  <si>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</si>
  <si>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</si>
  <si>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</si>
  <si>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</si>
  <si>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</si>
  <si>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</si>
  <si>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</si>
  <si>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</si>
  <si>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</si>
  <si>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</si>
  <si>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</si>
  <si>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</si>
  <si>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</si>
  <si>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</si>
  <si>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</si>
  <si>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</si>
  <si>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</si>
  <si>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</si>
  <si>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</si>
  <si>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</si>
  <si>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</si>
  <si>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</si>
  <si>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</si>
  <si>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</si>
  <si>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</si>
  <si>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</si>
  <si>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</si>
  <si>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</si>
  <si>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</si>
  <si>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</si>
  <si>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</si>
  <si>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</si>
  <si>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</si>
  <si>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</si>
  <si>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</si>
  <si>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</si>
  <si>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</si>
  <si>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</si>
  <si>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</si>
  <si>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</si>
  <si>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</si>
  <si>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</si>
  <si>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</si>
  <si>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</si>
  <si>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</si>
  <si>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</si>
  <si>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</si>
  <si>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</si>
  <si>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</si>
  <si>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</si>
  <si>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</si>
  <si>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</si>
  <si>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</si>
  <si>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</si>
  <si>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</si>
  <si>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</si>
  <si>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</si>
  <si>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</si>
  <si>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</si>
  <si>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</si>
  <si>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</si>
  <si>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</si>
  <si>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</si>
  <si>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</si>
  <si>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</si>
  <si>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</si>
  <si>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</si>
  <si>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</si>
  <si>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</si>
  <si>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</si>
  <si>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</si>
  <si>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</si>
  <si>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</si>
  <si>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</si>
  <si>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</si>
  <si>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</si>
  <si>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</si>
  <si>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</si>
  <si>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</si>
  <si>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</si>
  <si>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</si>
  <si>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</si>
  <si>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</si>
  <si>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</si>
  <si>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</si>
  <si>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</si>
  <si>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</si>
  <si>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</si>
  <si>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</si>
  <si>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</si>
  <si>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</si>
  <si>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</si>
  <si>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</si>
  <si>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</si>
  <si>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</si>
  <si>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</si>
  <si>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</si>
  <si>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</si>
  <si>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</si>
  <si>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</si>
  <si>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</si>
  <si>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</si>
  <si>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</si>
  <si>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</si>
  <si>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</si>
  <si>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</si>
  <si>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</si>
  <si>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</si>
  <si>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</si>
  <si>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</si>
  <si>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</si>
  <si>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</si>
  <si>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</si>
  <si>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</si>
  <si>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</si>
  <si>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</si>
  <si>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</si>
  <si>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</si>
  <si>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</si>
  <si>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</si>
  <si>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</si>
  <si>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</si>
  <si>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</si>
  <si>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</si>
  <si>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</si>
  <si>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</si>
  <si>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</si>
  <si>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</si>
  <si>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</si>
  <si>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</si>
  <si>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</si>
  <si>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</si>
  <si>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</si>
  <si>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</si>
  <si>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</si>
  <si>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</si>
  <si>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</si>
  <si>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</si>
  <si>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</si>
  <si>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</si>
  <si>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</si>
  <si>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</si>
  <si>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</si>
  <si>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</si>
  <si>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</si>
  <si>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</si>
  <si>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</si>
  <si>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</si>
  <si>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</si>
  <si>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</si>
  <si>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</si>
  <si>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</si>
  <si>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</si>
  <si>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</si>
  <si>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</si>
  <si>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</si>
  <si>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</si>
  <si>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</si>
  <si>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</si>
  <si>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</si>
  <si>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</si>
  <si>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</si>
  <si>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</si>
  <si>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</si>
  <si>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</si>
  <si>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</si>
  <si>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</si>
  <si>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</si>
  <si>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</si>
  <si>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</si>
  <si>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</si>
  <si>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</si>
  <si>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</si>
  <si>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</si>
  <si>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</si>
  <si>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</si>
  <si>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</si>
  <si>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</si>
  <si>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</si>
  <si>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</si>
  <si>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</si>
  <si>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</si>
  <si>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</si>
  <si>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</si>
  <si>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</si>
  <si>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</si>
  <si>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</si>
  <si>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</si>
  <si>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</si>
  <si>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</si>
  <si>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</si>
  <si>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</si>
  <si>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</si>
  <si>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</si>
  <si>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</si>
  <si>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</si>
  <si>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</si>
  <si>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</si>
  <si>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</si>
  <si>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</si>
  <si>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</si>
  <si>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</si>
  <si>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</si>
  <si>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</si>
  <si>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</si>
  <si>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</si>
  <si>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</si>
  <si>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</si>
  <si>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</si>
  <si>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</si>
  <si>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</si>
  <si>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</si>
  <si>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</si>
  <si>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</si>
  <si>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</si>
  <si>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</si>
  <si>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</si>
  <si>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</si>
  <si>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</si>
  <si>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</si>
  <si>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</si>
  <si>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</si>
  <si>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</si>
  <si>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</si>
  <si>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</si>
  <si>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</si>
  <si>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</si>
  <si>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</si>
  <si>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</si>
  <si>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</si>
  <si>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</si>
  <si>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</si>
  <si>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</si>
  <si>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</si>
  <si>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</si>
  <si>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</si>
  <si>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</si>
  <si>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</si>
  <si>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</si>
  <si>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</si>
  <si>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</si>
  <si>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</si>
  <si>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</si>
  <si>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</si>
  <si>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</si>
  <si>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</si>
  <si>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</si>
  <si>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</si>
  <si>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</si>
  <si>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</si>
  <si>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</si>
  <si>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</si>
  <si>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</si>
  <si>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</si>
  <si>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</si>
  <si>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</si>
  <si>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</si>
  <si>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</si>
  <si>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</si>
  <si>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</si>
  <si>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</si>
  <si>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</si>
  <si>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</si>
  <si>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</si>
  <si>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</si>
  <si>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</si>
  <si>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</si>
  <si>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</si>
  <si>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</si>
  <si>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</si>
  <si>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</si>
  <si>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</si>
  <si>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</si>
  <si>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</si>
  <si>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</si>
  <si>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</si>
  <si>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</si>
  <si>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</si>
  <si>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</si>
  <si>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</si>
  <si>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</si>
  <si>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</si>
  <si>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</si>
  <si>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</si>
  <si>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</si>
  <si>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</si>
  <si>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</si>
  <si>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</si>
  <si>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</si>
  <si>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</si>
  <si>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</si>
  <si>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</si>
  <si>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</si>
  <si>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</si>
  <si>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</si>
  <si>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</si>
  <si>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</si>
  <si>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</si>
  <si>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</si>
  <si>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</si>
  <si>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</si>
  <si>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</si>
  <si>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</si>
  <si>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</si>
  <si>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</si>
  <si>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</si>
  <si>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</si>
  <si>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</si>
  <si>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</si>
  <si>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</si>
  <si>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</si>
  <si>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</si>
  <si>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</si>
  <si>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</si>
  <si>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</si>
  <si>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</si>
  <si>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</si>
  <si>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</si>
  <si>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</si>
  <si>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</si>
  <si>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</si>
  <si>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</si>
  <si>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</si>
  <si>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</si>
  <si>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</si>
  <si>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</si>
  <si>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</si>
  <si>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</si>
  <si>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</si>
  <si>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</si>
  <si>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</si>
  <si>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</si>
  <si>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</si>
  <si>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</si>
  <si>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</si>
  <si>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</si>
  <si>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</si>
  <si>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</si>
  <si>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</si>
  <si>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</si>
  <si>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</si>
  <si>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</si>
  <si>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</si>
  <si>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</si>
  <si>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</si>
  <si>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</si>
  <si>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</si>
  <si>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</si>
  <si>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</si>
  <si>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</si>
  <si>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</si>
  <si>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</si>
  <si>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</si>
  <si>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</si>
  <si>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</si>
  <si>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</si>
  <si>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</si>
  <si>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</si>
  <si>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</si>
  <si>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</si>
  <si>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</si>
  <si>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</si>
  <si>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</si>
  <si>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</si>
  <si>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</si>
  <si>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</si>
  <si>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</si>
  <si>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</si>
  <si>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</si>
  <si>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</si>
  <si>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</si>
  <si>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</si>
  <si>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</si>
  <si>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</si>
  <si>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</si>
  <si>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</si>
  <si>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</si>
  <si>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</si>
  <si>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</si>
  <si>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</si>
  <si>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</si>
  <si>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</si>
  <si>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</si>
  <si>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</si>
  <si>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</si>
  <si>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</si>
  <si>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</si>
  <si>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</si>
  <si>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Ledsham &amp; Manor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</si>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</sst>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E9FCC51C-788F-4B01-8533-A5AF177DF1C8}"/>
    <cellStyle name="Bad 2" xfId="7" xr:uid="{AB89F151-0F1F-4B3C-AA07-454F8047E458}"/>
    <cellStyle name="Calculation 2" xfId="10" xr:uid="{F59DF1FD-57AC-41B0-9252-5BD1CB57AB9A}"/>
    <cellStyle name="Normal" xfId="0" builtinId="0"/>
    <cellStyle name="Normal 10" xfId="8" xr:uid="{2CAD0BED-5020-4669-B828-9976BC9C01B8}"/>
    <cellStyle name="Normal 2" xfId="1" xr:uid="{1E3BD43F-0C25-4604-9B8A-EFBD0C5755D0}"/>
    <cellStyle name="Normal 2 2" xfId="2" xr:uid="{53B9FA7A-9A23-412B-9D81-8E5BBAD00252}"/>
    <cellStyle name="Normal 2 3" xfId="11" xr:uid="{2194B335-9509-4754-AECF-8BA55A7EA4E8}"/>
    <cellStyle name="Normal 6" xfId="6" xr:uid="{55728A6A-125A-4A2D-89E4-FADB237BB7B9}"/>
    <cellStyle name="Normal 7" xfId="4" xr:uid="{E0E2D74A-BCE9-4C6C-A277-7B90E9868ADF}"/>
    <cellStyle name="Percent 2" xfId="3" xr:uid="{B1C49DE4-8FA1-422E-9D16-964B5761E134}"/>
    <cellStyle name="Percent 3" xfId="5" xr:uid="{A0201D8E-2982-465A-A151-C3163CB74037}"/>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2358-45AE-855A-D44C9EB382CC}"/>
              </c:ext>
            </c:extLst>
          </c:dPt>
          <c:dPt>
            <c:idx val="1"/>
            <c:bubble3D val="0"/>
            <c:spPr>
              <a:solidFill>
                <a:srgbClr val="F7EBD9"/>
              </a:solidFill>
            </c:spPr>
            <c:extLst>
              <c:ext xmlns:c16="http://schemas.microsoft.com/office/drawing/2014/chart" uri="{C3380CC4-5D6E-409C-BE32-E72D297353CC}">
                <c16:uniqueId val="{00000003-2358-45AE-855A-D44C9EB382CC}"/>
              </c:ext>
            </c:extLst>
          </c:dPt>
          <c:val>
            <c:numRef>
              <c:f>'Data - Overview'!$D$89:$D$90</c:f>
              <c:numCache>
                <c:formatCode>0%</c:formatCode>
                <c:ptCount val="2"/>
                <c:pt idx="0">
                  <c:v>0.31964166666666666</c:v>
                </c:pt>
                <c:pt idx="1">
                  <c:v>0.6803583333333334</c:v>
                </c:pt>
              </c:numCache>
            </c:numRef>
          </c:val>
          <c:extLst>
            <c:ext xmlns:c16="http://schemas.microsoft.com/office/drawing/2014/chart" uri="{C3380CC4-5D6E-409C-BE32-E72D297353CC}">
              <c16:uniqueId val="{00000004-2358-45AE-855A-D44C9EB382C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4B12-4077-8E70-480DD08B8755}"/>
              </c:ext>
            </c:extLst>
          </c:dPt>
          <c:dPt>
            <c:idx val="1"/>
            <c:bubble3D val="0"/>
            <c:spPr>
              <a:solidFill>
                <a:srgbClr val="6C6F71"/>
              </a:solidFill>
            </c:spPr>
            <c:extLst>
              <c:ext xmlns:c16="http://schemas.microsoft.com/office/drawing/2014/chart" uri="{C3380CC4-5D6E-409C-BE32-E72D297353CC}">
                <c16:uniqueId val="{00000003-4B12-4077-8E70-480DD08B8755}"/>
              </c:ext>
            </c:extLst>
          </c:dPt>
          <c:dPt>
            <c:idx val="2"/>
            <c:bubble3D val="0"/>
            <c:spPr>
              <a:solidFill>
                <a:srgbClr val="7A19C1"/>
              </a:solidFill>
            </c:spPr>
            <c:extLst>
              <c:ext xmlns:c16="http://schemas.microsoft.com/office/drawing/2014/chart" uri="{C3380CC4-5D6E-409C-BE32-E72D297353CC}">
                <c16:uniqueId val="{00000005-4B12-4077-8E70-480DD08B8755}"/>
              </c:ext>
            </c:extLst>
          </c:dPt>
          <c:dPt>
            <c:idx val="3"/>
            <c:bubble3D val="0"/>
            <c:spPr>
              <a:solidFill>
                <a:srgbClr val="8CC119"/>
              </a:solidFill>
            </c:spPr>
            <c:extLst>
              <c:ext xmlns:c16="http://schemas.microsoft.com/office/drawing/2014/chart" uri="{C3380CC4-5D6E-409C-BE32-E72D297353CC}">
                <c16:uniqueId val="{00000007-4B12-4077-8E70-480DD08B8755}"/>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4B12-4077-8E70-480DD08B8755}"/>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4B12-4077-8E70-480DD08B8755}"/>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4B12-4077-8E70-480DD08B8755}"/>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4B12-4077-8E70-480DD08B8755}"/>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4B12-4077-8E70-480DD08B8755}"/>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101</c:v>
                </c:pt>
                <c:pt idx="1">
                  <c:v>1 
Index: 97</c:v>
                </c:pt>
                <c:pt idx="2">
                  <c:v>2 
Index: 104</c:v>
                </c:pt>
                <c:pt idx="3">
                  <c:v>3+ 
Index: 87</c:v>
                </c:pt>
              </c:strCache>
            </c:strRef>
          </c:cat>
          <c:val>
            <c:numRef>
              <c:f>'Data - Overview'!$D$128:$D$131</c:f>
              <c:numCache>
                <c:formatCode>0%</c:formatCode>
                <c:ptCount val="4"/>
                <c:pt idx="0">
                  <c:v>0.73287083333333336</c:v>
                </c:pt>
                <c:pt idx="1">
                  <c:v>0.122575</c:v>
                </c:pt>
                <c:pt idx="2">
                  <c:v>0.11048333333333334</c:v>
                </c:pt>
                <c:pt idx="3">
                  <c:v>3.4437500000000003E-2</c:v>
                </c:pt>
              </c:numCache>
            </c:numRef>
          </c:val>
          <c:extLst>
            <c:ext xmlns:c16="http://schemas.microsoft.com/office/drawing/2014/chart" uri="{C3380CC4-5D6E-409C-BE32-E72D297353CC}">
              <c16:uniqueId val="{00000009-4B12-4077-8E70-480DD08B8755}"/>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CC78-4A32-BE17-74D4D4F68997}"/>
              </c:ext>
            </c:extLst>
          </c:dPt>
          <c:dPt>
            <c:idx val="1"/>
            <c:bubble3D val="0"/>
            <c:spPr>
              <a:solidFill>
                <a:srgbClr val="6C6F71"/>
              </a:solidFill>
            </c:spPr>
            <c:extLst>
              <c:ext xmlns:c16="http://schemas.microsoft.com/office/drawing/2014/chart" uri="{C3380CC4-5D6E-409C-BE32-E72D297353CC}">
                <c16:uniqueId val="{00000003-CC78-4A32-BE17-74D4D4F68997}"/>
              </c:ext>
            </c:extLst>
          </c:dPt>
          <c:dPt>
            <c:idx val="2"/>
            <c:bubble3D val="0"/>
            <c:spPr>
              <a:solidFill>
                <a:srgbClr val="7A19C1"/>
              </a:solidFill>
            </c:spPr>
            <c:extLst>
              <c:ext xmlns:c16="http://schemas.microsoft.com/office/drawing/2014/chart" uri="{C3380CC4-5D6E-409C-BE32-E72D297353CC}">
                <c16:uniqueId val="{00000005-CC78-4A32-BE17-74D4D4F68997}"/>
              </c:ext>
            </c:extLst>
          </c:dPt>
          <c:dPt>
            <c:idx val="3"/>
            <c:bubble3D val="0"/>
            <c:spPr>
              <a:solidFill>
                <a:srgbClr val="8CC119"/>
              </a:solidFill>
            </c:spPr>
            <c:extLst>
              <c:ext xmlns:c16="http://schemas.microsoft.com/office/drawing/2014/chart" uri="{C3380CC4-5D6E-409C-BE32-E72D297353CC}">
                <c16:uniqueId val="{00000007-CC78-4A32-BE17-74D4D4F68997}"/>
              </c:ext>
            </c:extLst>
          </c:dPt>
          <c:dPt>
            <c:idx val="4"/>
            <c:bubble3D val="0"/>
            <c:spPr>
              <a:solidFill>
                <a:srgbClr val="EBC61C"/>
              </a:solidFill>
            </c:spPr>
            <c:extLst>
              <c:ext xmlns:c16="http://schemas.microsoft.com/office/drawing/2014/chart" uri="{C3380CC4-5D6E-409C-BE32-E72D297353CC}">
                <c16:uniqueId val="{00000009-CC78-4A32-BE17-74D4D4F68997}"/>
              </c:ext>
            </c:extLst>
          </c:dPt>
          <c:dPt>
            <c:idx val="5"/>
            <c:bubble3D val="0"/>
            <c:spPr>
              <a:solidFill>
                <a:srgbClr val="1964C1"/>
              </a:solidFill>
            </c:spPr>
            <c:extLst>
              <c:ext xmlns:c16="http://schemas.microsoft.com/office/drawing/2014/chart" uri="{C3380CC4-5D6E-409C-BE32-E72D297353CC}">
                <c16:uniqueId val="{0000000B-CC78-4A32-BE17-74D4D4F6899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CC78-4A32-BE17-74D4D4F6899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CC78-4A32-BE17-74D4D4F6899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CC78-4A32-BE17-74D4D4F6899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CC78-4A32-BE17-74D4D4F68997}"/>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CC78-4A32-BE17-74D4D4F68997}"/>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CC78-4A32-BE17-74D4D4F6899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71</c:v>
                </c:pt>
                <c:pt idx="1">
                  <c:v>20k - 40k 
Index: 88</c:v>
                </c:pt>
                <c:pt idx="2">
                  <c:v>40k - 60k 
Index: 100</c:v>
                </c:pt>
                <c:pt idx="3">
                  <c:v>60k - 80k 
Index: 116</c:v>
                </c:pt>
                <c:pt idx="4">
                  <c:v>80k - 100k 
Index: 134</c:v>
                </c:pt>
                <c:pt idx="5">
                  <c:v>100k+ 
Index: 144</c:v>
                </c:pt>
              </c:strCache>
            </c:strRef>
          </c:cat>
          <c:val>
            <c:numRef>
              <c:f>'Data - Overview'!$D$146:$D$151</c:f>
              <c:numCache>
                <c:formatCode>0%</c:formatCode>
                <c:ptCount val="6"/>
                <c:pt idx="0">
                  <c:v>0.11955416666666666</c:v>
                </c:pt>
                <c:pt idx="1">
                  <c:v>0.27726250000000002</c:v>
                </c:pt>
                <c:pt idx="2">
                  <c:v>0.21106249999999999</c:v>
                </c:pt>
                <c:pt idx="3">
                  <c:v>0.1617791666666667</c:v>
                </c:pt>
                <c:pt idx="4">
                  <c:v>9.8145833333333335E-2</c:v>
                </c:pt>
                <c:pt idx="5">
                  <c:v>0.13238333333333333</c:v>
                </c:pt>
              </c:numCache>
            </c:numRef>
          </c:val>
          <c:extLst>
            <c:ext xmlns:c16="http://schemas.microsoft.com/office/drawing/2014/chart" uri="{C3380CC4-5D6E-409C-BE32-E72D297353CC}">
              <c16:uniqueId val="{0000000C-CC78-4A32-BE17-74D4D4F6899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4.9699999999999994E-2</c:v>
                </c:pt>
                <c:pt idx="1">
                  <c:v>0.15709166666666666</c:v>
                </c:pt>
                <c:pt idx="2">
                  <c:v>6.2520833333333331E-2</c:v>
                </c:pt>
                <c:pt idx="3">
                  <c:v>0.10194583333333335</c:v>
                </c:pt>
                <c:pt idx="4">
                  <c:v>0.18930833333333336</c:v>
                </c:pt>
                <c:pt idx="5">
                  <c:v>0.22139583333333329</c:v>
                </c:pt>
                <c:pt idx="6">
                  <c:v>0.11922916666666668</c:v>
                </c:pt>
                <c:pt idx="7">
                  <c:v>9.9070833333333344E-2</c:v>
                </c:pt>
              </c:numCache>
            </c:numRef>
          </c:val>
          <c:extLst>
            <c:ext xmlns:c16="http://schemas.microsoft.com/office/drawing/2014/chart" uri="{C3380CC4-5D6E-409C-BE32-E72D297353CC}">
              <c16:uniqueId val="{00000000-59AE-46DA-B568-26A12BF33615}"/>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0.33280416666666668</c:v>
                </c:pt>
              </c:numCache>
            </c:numRef>
          </c:val>
          <c:extLst>
            <c:ext xmlns:c16="http://schemas.microsoft.com/office/drawing/2014/chart" uri="{C3380CC4-5D6E-409C-BE32-E72D297353CC}">
              <c16:uniqueId val="{00000000-C022-4744-89D0-D9B7C26F8E4C}"/>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C022-4744-89D0-D9B7C26F8E4C}"/>
              </c:ext>
            </c:extLst>
          </c:dPt>
          <c:val>
            <c:numRef>
              <c:f>'Data - Overview'!$D$116</c:f>
              <c:numCache>
                <c:formatCode>0%</c:formatCode>
                <c:ptCount val="1"/>
                <c:pt idx="0">
                  <c:v>0.20753749999999999</c:v>
                </c:pt>
              </c:numCache>
            </c:numRef>
          </c:val>
          <c:extLst>
            <c:ext xmlns:c16="http://schemas.microsoft.com/office/drawing/2014/chart" uri="{C3380CC4-5D6E-409C-BE32-E72D297353CC}">
              <c16:uniqueId val="{00000003-C022-4744-89D0-D9B7C26F8E4C}"/>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2.1604166666666667E-2</c:v>
                </c:pt>
              </c:numCache>
            </c:numRef>
          </c:val>
          <c:extLst>
            <c:ext xmlns:c16="http://schemas.microsoft.com/office/drawing/2014/chart" uri="{C3380CC4-5D6E-409C-BE32-E72D297353CC}">
              <c16:uniqueId val="{00000004-C022-4744-89D0-D9B7C26F8E4C}"/>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0.12667916666666665</c:v>
                </c:pt>
              </c:numCache>
            </c:numRef>
          </c:val>
          <c:extLst>
            <c:ext xmlns:c16="http://schemas.microsoft.com/office/drawing/2014/chart" uri="{C3380CC4-5D6E-409C-BE32-E72D297353CC}">
              <c16:uniqueId val="{00000005-C022-4744-89D0-D9B7C26F8E4C}"/>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0.31139583333333332</c:v>
                </c:pt>
              </c:numCache>
            </c:numRef>
          </c:val>
          <c:extLst>
            <c:ext xmlns:c16="http://schemas.microsoft.com/office/drawing/2014/chart" uri="{C3380CC4-5D6E-409C-BE32-E72D297353CC}">
              <c16:uniqueId val="{00000006-C022-4744-89D0-D9B7C26F8E4C}"/>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9CAE-40DA-9504-171E98FE704A}"/>
              </c:ext>
            </c:extLst>
          </c:dPt>
          <c:dPt>
            <c:idx val="1"/>
            <c:bubble3D val="0"/>
            <c:spPr>
              <a:solidFill>
                <a:srgbClr val="DBE6C4"/>
              </a:solidFill>
            </c:spPr>
            <c:extLst>
              <c:ext xmlns:c16="http://schemas.microsoft.com/office/drawing/2014/chart" uri="{C3380CC4-5D6E-409C-BE32-E72D297353CC}">
                <c16:uniqueId val="{00000003-9CAE-40DA-9504-171E98FE704A}"/>
              </c:ext>
            </c:extLst>
          </c:dPt>
          <c:val>
            <c:numRef>
              <c:f>'Data - Overview'!$A$89:$A$90</c:f>
              <c:numCache>
                <c:formatCode>0%</c:formatCode>
                <c:ptCount val="2"/>
                <c:pt idx="0">
                  <c:v>0.31286666666666668</c:v>
                </c:pt>
                <c:pt idx="1">
                  <c:v>0.68713333333333337</c:v>
                </c:pt>
              </c:numCache>
            </c:numRef>
          </c:val>
          <c:extLst>
            <c:ext xmlns:c16="http://schemas.microsoft.com/office/drawing/2014/chart" uri="{C3380CC4-5D6E-409C-BE32-E72D297353CC}">
              <c16:uniqueId val="{00000004-9CAE-40DA-9504-171E98FE704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10E0-4B1A-985D-33105295DDF2}"/>
              </c:ext>
            </c:extLst>
          </c:dPt>
          <c:dPt>
            <c:idx val="1"/>
            <c:bubble3D val="0"/>
            <c:spPr>
              <a:solidFill>
                <a:schemeClr val="accent2">
                  <a:lumMod val="20000"/>
                  <a:lumOff val="80000"/>
                </a:schemeClr>
              </a:solidFill>
            </c:spPr>
            <c:extLst>
              <c:ext xmlns:c16="http://schemas.microsoft.com/office/drawing/2014/chart" uri="{C3380CC4-5D6E-409C-BE32-E72D297353CC}">
                <c16:uniqueId val="{00000003-10E0-4B1A-985D-33105295DDF2}"/>
              </c:ext>
            </c:extLst>
          </c:dPt>
          <c:val>
            <c:numRef>
              <c:f>'Data - Overview'!$A$89:$A$90</c:f>
              <c:numCache>
                <c:formatCode>0%</c:formatCode>
                <c:ptCount val="2"/>
                <c:pt idx="0">
                  <c:v>0.31286666666666668</c:v>
                </c:pt>
                <c:pt idx="1">
                  <c:v>0.68713333333333337</c:v>
                </c:pt>
              </c:numCache>
            </c:numRef>
          </c:val>
          <c:extLst>
            <c:ext xmlns:c16="http://schemas.microsoft.com/office/drawing/2014/chart" uri="{C3380CC4-5D6E-409C-BE32-E72D297353CC}">
              <c16:uniqueId val="{00000004-10E0-4B1A-985D-33105295DDF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33CB-4ADD-A7E3-0A560F557E2A}"/>
              </c:ext>
            </c:extLst>
          </c:dPt>
          <c:dPt>
            <c:idx val="1"/>
            <c:bubble3D val="0"/>
            <c:spPr>
              <a:solidFill>
                <a:srgbClr val="F7EBD9"/>
              </a:solidFill>
            </c:spPr>
            <c:extLst>
              <c:ext xmlns:c16="http://schemas.microsoft.com/office/drawing/2014/chart" uri="{C3380CC4-5D6E-409C-BE32-E72D297353CC}">
                <c16:uniqueId val="{00000003-33CB-4ADD-A7E3-0A560F557E2A}"/>
              </c:ext>
            </c:extLst>
          </c:dPt>
          <c:val>
            <c:numRef>
              <c:f>'Data - Overview'!$E$89:$E$90</c:f>
              <c:numCache>
                <c:formatCode>0%</c:formatCode>
                <c:ptCount val="2"/>
                <c:pt idx="0">
                  <c:v>0.42572500000000002</c:v>
                </c:pt>
                <c:pt idx="1">
                  <c:v>0.57427499999999998</c:v>
                </c:pt>
              </c:numCache>
            </c:numRef>
          </c:val>
          <c:extLst>
            <c:ext xmlns:c16="http://schemas.microsoft.com/office/drawing/2014/chart" uri="{C3380CC4-5D6E-409C-BE32-E72D297353CC}">
              <c16:uniqueId val="{00000004-33CB-4ADD-A7E3-0A560F557E2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7C15-454A-B6D0-776BA7B6A42B}"/>
              </c:ext>
            </c:extLst>
          </c:dPt>
          <c:dPt>
            <c:idx val="1"/>
            <c:bubble3D val="0"/>
            <c:extLst>
              <c:ext xmlns:c16="http://schemas.microsoft.com/office/drawing/2014/chart" uri="{C3380CC4-5D6E-409C-BE32-E72D297353CC}">
                <c16:uniqueId val="{00000002-7C15-454A-B6D0-776BA7B6A42B}"/>
              </c:ext>
            </c:extLst>
          </c:dPt>
          <c:val>
            <c:numRef>
              <c:f>'Data - Overview'!$C$89:$C$90</c:f>
              <c:numCache>
                <c:formatCode>0%</c:formatCode>
                <c:ptCount val="2"/>
                <c:pt idx="0">
                  <c:v>9.1124999999999984E-2</c:v>
                </c:pt>
                <c:pt idx="1">
                  <c:v>0.90887499999999999</c:v>
                </c:pt>
              </c:numCache>
            </c:numRef>
          </c:val>
          <c:extLst>
            <c:ext xmlns:c16="http://schemas.microsoft.com/office/drawing/2014/chart" uri="{C3380CC4-5D6E-409C-BE32-E72D297353CC}">
              <c16:uniqueId val="{00000003-7C15-454A-B6D0-776BA7B6A42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0.15300416666666669</c:v>
                </c:pt>
              </c:numCache>
            </c:numRef>
          </c:val>
          <c:extLst>
            <c:ext xmlns:c16="http://schemas.microsoft.com/office/drawing/2014/chart" uri="{C3380CC4-5D6E-409C-BE32-E72D297353CC}">
              <c16:uniqueId val="{00000000-23EF-458C-9E05-B18899D4DBFA}"/>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23EF-458C-9E05-B18899D4DBFA}"/>
              </c:ext>
            </c:extLst>
          </c:dPt>
          <c:val>
            <c:numRef>
              <c:f>'Data - Overview'!$D$138</c:f>
              <c:numCache>
                <c:formatCode>0%</c:formatCode>
                <c:ptCount val="1"/>
                <c:pt idx="0">
                  <c:v>0.39905416666666665</c:v>
                </c:pt>
              </c:numCache>
            </c:numRef>
          </c:val>
          <c:extLst>
            <c:ext xmlns:c16="http://schemas.microsoft.com/office/drawing/2014/chart" uri="{C3380CC4-5D6E-409C-BE32-E72D297353CC}">
              <c16:uniqueId val="{00000003-23EF-458C-9E05-B18899D4DBFA}"/>
            </c:ext>
          </c:extLst>
        </c:ser>
        <c:ser>
          <c:idx val="1"/>
          <c:order val="2"/>
          <c:spPr>
            <a:solidFill>
              <a:srgbClr val="1964C1"/>
            </a:solidFill>
          </c:spPr>
          <c:invertIfNegative val="0"/>
          <c:val>
            <c:numRef>
              <c:f>'Data - Overview'!$D$139</c:f>
              <c:numCache>
                <c:formatCode>0%</c:formatCode>
                <c:ptCount val="1"/>
                <c:pt idx="0">
                  <c:v>0.36707499999999998</c:v>
                </c:pt>
              </c:numCache>
            </c:numRef>
          </c:val>
          <c:extLst>
            <c:ext xmlns:c16="http://schemas.microsoft.com/office/drawing/2014/chart" uri="{C3380CC4-5D6E-409C-BE32-E72D297353CC}">
              <c16:uniqueId val="{00000004-23EF-458C-9E05-B18899D4DBFA}"/>
            </c:ext>
          </c:extLst>
        </c:ser>
        <c:ser>
          <c:idx val="0"/>
          <c:order val="3"/>
          <c:spPr>
            <a:solidFill>
              <a:srgbClr val="7D38BA"/>
            </a:solidFill>
          </c:spPr>
          <c:invertIfNegative val="0"/>
          <c:val>
            <c:numRef>
              <c:f>'Data - Overview'!$D$140</c:f>
              <c:numCache>
                <c:formatCode>0%</c:formatCode>
                <c:ptCount val="1"/>
                <c:pt idx="0">
                  <c:v>8.0899999999999986E-2</c:v>
                </c:pt>
              </c:numCache>
            </c:numRef>
          </c:val>
          <c:extLst>
            <c:ext xmlns:c16="http://schemas.microsoft.com/office/drawing/2014/chart" uri="{C3380CC4-5D6E-409C-BE32-E72D297353CC}">
              <c16:uniqueId val="{00000005-23EF-458C-9E05-B18899D4DBFA}"/>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1529-4F60-AF5B-435E93E004CC}"/>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1529-4F60-AF5B-435E93E004CC}"/>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1529-4F60-AF5B-435E93E004CC}"/>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1529-4F60-AF5B-435E93E004CC}"/>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1529-4F60-AF5B-435E93E004CC}"/>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1529-4F60-AF5B-435E93E004CC}"/>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1529-4F60-AF5B-435E93E004CC}"/>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1529-4F60-AF5B-435E93E004CC}"/>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1529-4F60-AF5B-435E93E004CC}"/>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1529-4F60-AF5B-435E93E004CC}"/>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1529-4F60-AF5B-435E93E004CC}"/>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1529-4F60-AF5B-435E93E004CC}"/>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1529-4F60-AF5B-435E93E004CC}"/>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1529-4F60-AF5B-435E93E004CC}"/>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1529-4F60-AF5B-435E93E004CC}"/>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1529-4F60-AF5B-435E93E004CC}"/>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1529-4F60-AF5B-435E93E004CC}"/>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1529-4F60-AF5B-435E93E004CC}"/>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1529-4F60-AF5B-435E93E004CC}"/>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1529-4F60-AF5B-435E93E004CC}"/>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1529-4F60-AF5B-435E93E004CC}"/>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1529-4F60-AF5B-435E93E004CC}"/>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1529-4F60-AF5B-435E93E004CC}"/>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1529-4F60-AF5B-435E93E004CC}"/>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1529-4F60-AF5B-435E93E004CC}"/>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{2216F009-5F7B-41F5-A5D2-3CE3D2EF028E}</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1529-4F60-AF5B-435E93E004CC}"/>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{0A67A959-85B3-4A1A-8903-7BE415B5524D}</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1529-4F60-AF5B-435E93E004CC}"/>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{DC23856E-ACAB-487C-9250-77C7EAB5E420}</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1529-4F60-AF5B-435E93E004CC}"/>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{D242174C-12E3-44C4-82D9-E2954C4515F1}</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1529-4F60-AF5B-435E93E004CC}"/>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{9698BAF4-B665-4751-B8C7-F526CA087433}</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1529-4F60-AF5B-435E93E004CC}"/>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{D70A79A4-3CB9-4FD8-B0AD-98CC9D3A6D74}</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1529-4F60-AF5B-435E93E004CC}"/>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{78CF72E0-CB7B-4608-BBD0-7F5EA0BF99A6}</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1529-4F60-AF5B-435E93E004CC}"/>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{75594336-F47A-40A9-B8B1-B1F637614D21}</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1529-4F60-AF5B-435E93E004CC}"/>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{B6687C0C-F5BC-4E99-B78A-4E3A2E2AF913}</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1529-4F60-AF5B-435E93E004CC}"/>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{8C5FF3FB-9E57-4D17-A978-2BCE249A98B7}</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1529-4F60-AF5B-435E93E004CC}"/>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{AE6E385C-C0BE-47E8-9D9C-CD750224258A}</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1529-4F60-AF5B-435E93E004CC}"/>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{4393FA8F-AEDD-48FC-9755-0762CE3E6FC5}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1529-4F60-AF5B-435E93E004CC}"/>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{A524E466-396D-4039-8F22-7A954D706E72}</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1529-4F60-AF5B-435E93E004CC}"/>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{005895A9-7855-403B-9E20-11AA2371FCBB}</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1529-4F60-AF5B-435E93E004CC}"/>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{643FC1BB-15FB-4438-9F8D-CBA13FF35D3F}</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1529-4F60-AF5B-435E93E004CC}"/>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{FFF19309-3913-4742-AD34-95ED7CF04F73}</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1529-4F60-AF5B-435E93E004CC}"/>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{D9EE1246-2ED7-4005-9C75-F362AC8E0E35}</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1529-4F60-AF5B-435E93E004CC}"/>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{34BBD5D9-590D-45BD-83F6-36C8CA7DCDDF}</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1529-4F60-AF5B-435E93E004CC}"/>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{09BA20AF-5769-4A0B-BD41-7D5793CFAA8D}</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1529-4F60-AF5B-435E93E004CC}"/>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{69C9D42D-1709-43FD-8137-031C1732E908}</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1529-4F60-AF5B-435E93E004CC}"/>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{53D7471B-B7B6-422C-A008-6F4785595384}</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1529-4F60-AF5B-435E93E004CC}"/>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{209110D6-9AE0-4A50-AD9A-AD1FD7C32722}</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1529-4F60-AF5B-435E93E004CC}"/>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{9AE537F3-475C-448D-B88C-0CDCE47EC4B2}</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1529-4F60-AF5B-435E93E004CC}"/>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{4F2596FD-4268-4FC8-8003-D475043351B6}</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1529-4F60-AF5B-435E93E004CC}"/>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{7D3F5D00-47FA-451F-9F80-4C9B4F89C9F3}</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1529-4F60-AF5B-435E93E004CC}"/>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0</c:v>
                </c:pt>
                <c:pt idx="2">
                  <c:v>0</c:v>
                </c:pt>
                <c:pt idx="3">
                  <c:v>0.1</c:v>
                </c:pt>
                <c:pt idx="4">
                  <c:v>4.1666666666666666E-3</c:v>
                </c:pt>
                <c:pt idx="5">
                  <c:v>0</c:v>
                </c:pt>
                <c:pt idx="6">
                  <c:v>0</c:v>
                </c:pt>
                <c:pt idx="7">
                  <c:v>0</c:v>
                </c:pt>
                <c:pt idx="8">
                  <c:v>4.1666666666666666E-3</c:v>
                </c:pt>
                <c:pt idx="9">
                  <c:v>0</c:v>
                </c:pt>
                <c:pt idx="10">
                  <c:v>0</c:v>
                </c:pt>
                <c:pt idx="11">
                  <c:v>0</c:v>
                </c:pt>
                <c:pt idx="12">
                  <c:v>0</c:v>
                </c:pt>
                <c:pt idx="13">
                  <c:v>1.2500000000000001E-2</c:v>
                </c:pt>
                <c:pt idx="14">
                  <c:v>1.2500000000000001E-2</c:v>
                </c:pt>
                <c:pt idx="15">
                  <c:v>5.8333333333333334E-2</c:v>
                </c:pt>
                <c:pt idx="16">
                  <c:v>0.1</c:v>
                </c:pt>
                <c:pt idx="17">
                  <c:v>0</c:v>
                </c:pt>
                <c:pt idx="18">
                  <c:v>0.1</c:v>
                </c:pt>
                <c:pt idx="19">
                  <c:v>0.1</c:v>
                </c:pt>
                <c:pt idx="20">
                  <c:v>0</c:v>
                </c:pt>
                <c:pt idx="21">
                  <c:v>0</c:v>
                </c:pt>
                <c:pt idx="22">
                  <c:v>7.9166666666666663E-2</c:v>
                </c:pt>
                <c:pt idx="23">
                  <c:v>0.1</c:v>
                </c:pt>
                <c:pt idx="24">
                  <c:v>0.1</c:v>
                </c:pt>
              </c:numCache>
            </c:numRef>
          </c:xVal>
          <c:yVal>
            <c:numRef>
              <c:f>'Customer View Chart'!$F$49:$F$73</c:f>
              <c:numCache>
                <c:formatCode>0</c:formatCode>
                <c:ptCount val="25"/>
                <c:pt idx="0">
                  <c:v>0</c:v>
                </c:pt>
                <c:pt idx="1">
                  <c:v>0</c:v>
                </c:pt>
                <c:pt idx="2">
                  <c:v>0</c:v>
                </c:pt>
                <c:pt idx="3">
                  <c:v>200</c:v>
                </c:pt>
                <c:pt idx="4">
                  <c:v>12.203253600823045</c:v>
                </c:pt>
                <c:pt idx="5">
                  <c:v>0</c:v>
                </c:pt>
                <c:pt idx="6">
                  <c:v>0</c:v>
                </c:pt>
                <c:pt idx="7">
                  <c:v>0</c:v>
                </c:pt>
                <c:pt idx="8">
                  <c:v>8.3668386015959086</c:v>
                </c:pt>
                <c:pt idx="9">
                  <c:v>0</c:v>
                </c:pt>
                <c:pt idx="10">
                  <c:v>0</c:v>
                </c:pt>
                <c:pt idx="11">
                  <c:v>0</c:v>
                </c:pt>
                <c:pt idx="12">
                  <c:v>0</c:v>
                </c:pt>
                <c:pt idx="13">
                  <c:v>31.091906946264746</c:v>
                </c:pt>
                <c:pt idx="14">
                  <c:v>28.258636092912447</c:v>
                </c:pt>
                <c:pt idx="15">
                  <c:v>94.662605101895409</c:v>
                </c:pt>
                <c:pt idx="16">
                  <c:v>183.76664245945292</c:v>
                </c:pt>
                <c:pt idx="17">
                  <c:v>0</c:v>
                </c:pt>
                <c:pt idx="18">
                  <c:v>83.282085037691786</c:v>
                </c:pt>
                <c:pt idx="19">
                  <c:v>146.28275821178704</c:v>
                </c:pt>
                <c:pt idx="20">
                  <c:v>0</c:v>
                </c:pt>
                <c:pt idx="21">
                  <c:v>0</c:v>
                </c:pt>
                <c:pt idx="22">
                  <c:v>189.04870504351473</c:v>
                </c:pt>
                <c:pt idx="23">
                  <c:v>139.8761232531111</c:v>
                </c:pt>
                <c:pt idx="24">
                  <c:v>200</c:v>
                </c:pt>
              </c:numCache>
            </c:numRef>
          </c:yVal>
          <c:smooth val="0"/>
          <c:extLst>
            <c:ext xmlns:c16="http://schemas.microsoft.com/office/drawing/2014/chart" uri="{C3380CC4-5D6E-409C-BE32-E72D297353CC}">
              <c16:uniqueId val="{00000019-1529-4F60-AF5B-435E93E004CC}"/>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93.078260633039278</c:v>
                </c:pt>
                <c:pt idx="1">
                  <c:v>87.765490668246343</c:v>
                </c:pt>
                <c:pt idx="2">
                  <c:v>92.317962388855335</c:v>
                </c:pt>
                <c:pt idx="3">
                  <c:v>86.433596708619433</c:v>
                </c:pt>
                <c:pt idx="4">
                  <c:v>89.567013549599253</c:v>
                </c:pt>
                <c:pt idx="5">
                  <c:v>86.581172210045835</c:v>
                </c:pt>
                <c:pt idx="6">
                  <c:v>85.902835397854446</c:v>
                </c:pt>
                <c:pt idx="7">
                  <c:v>101.6240765368924</c:v>
                </c:pt>
                <c:pt idx="8">
                  <c:v>85.564267682893117</c:v>
                </c:pt>
                <c:pt idx="9">
                  <c:v>96.018568383619467</c:v>
                </c:pt>
                <c:pt idx="10">
                  <c:v>92.381765838408214</c:v>
                </c:pt>
                <c:pt idx="11">
                  <c:v>98.587699026748083</c:v>
                </c:pt>
                <c:pt idx="12">
                  <c:v>98.414138081484452</c:v>
                </c:pt>
                <c:pt idx="13">
                  <c:v>75.276686440530625</c:v>
                </c:pt>
                <c:pt idx="14">
                  <c:v>94.788453488296071</c:v>
                </c:pt>
                <c:pt idx="15">
                  <c:v>89.452977959708676</c:v>
                </c:pt>
                <c:pt idx="16">
                  <c:v>103.27945667344171</c:v>
                </c:pt>
                <c:pt idx="17">
                  <c:v>107.06434866704377</c:v>
                </c:pt>
                <c:pt idx="18">
                  <c:v>96.461789363708178</c:v>
                </c:pt>
                <c:pt idx="19">
                  <c:v>107.05964641998126</c:v>
                </c:pt>
                <c:pt idx="20">
                  <c:v>108.25625382799046</c:v>
                </c:pt>
                <c:pt idx="21">
                  <c:v>0</c:v>
                </c:pt>
                <c:pt idx="22">
                  <c:v>104.6750140153639</c:v>
                </c:pt>
                <c:pt idx="23">
                  <c:v>100.17411870540032</c:v>
                </c:pt>
                <c:pt idx="24">
                  <c:v>99.766148407991608</c:v>
                </c:pt>
                <c:pt idx="25">
                  <c:v>88.295700805183728</c:v>
                </c:pt>
                <c:pt idx="26">
                  <c:v>96.949881113486001</c:v>
                </c:pt>
                <c:pt idx="27">
                  <c:v>100.00000000000003</c:v>
                </c:pt>
                <c:pt idx="28">
                  <c:v>87.956506113185881</c:v>
                </c:pt>
                <c:pt idx="29">
                  <c:v>88.658463447278834</c:v>
                </c:pt>
                <c:pt idx="30">
                  <c:v>71.978659814924967</c:v>
                </c:pt>
                <c:pt idx="31">
                  <c:v>80.406329181738982</c:v>
                </c:pt>
                <c:pt idx="32">
                  <c:v>95.807622068959475</c:v>
                </c:pt>
                <c:pt idx="33">
                  <c:v>76.405628153221173</c:v>
                </c:pt>
                <c:pt idx="34">
                  <c:v>100.50467905219023</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21A3-4762-BED0-1C4211385B5F}"/>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9045-41A1-93C8-780538F66E35}"/>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E90B-4B4F-85F2-CD0907CE4482}"/>
              </c:ext>
            </c:extLst>
          </c:dPt>
          <c:dPt>
            <c:idx val="1"/>
            <c:invertIfNegative val="0"/>
            <c:bubble3D val="0"/>
            <c:spPr>
              <a:solidFill>
                <a:srgbClr val="89756E"/>
              </a:solidFill>
            </c:spPr>
            <c:extLst>
              <c:ext xmlns:c16="http://schemas.microsoft.com/office/drawing/2014/chart" uri="{C3380CC4-5D6E-409C-BE32-E72D297353CC}">
                <c16:uniqueId val="{00000003-E90B-4B4F-85F2-CD0907CE4482}"/>
              </c:ext>
            </c:extLst>
          </c:dPt>
          <c:dPt>
            <c:idx val="2"/>
            <c:invertIfNegative val="0"/>
            <c:bubble3D val="0"/>
            <c:spPr>
              <a:solidFill>
                <a:srgbClr val="30499F"/>
              </a:solidFill>
            </c:spPr>
            <c:extLst>
              <c:ext xmlns:c16="http://schemas.microsoft.com/office/drawing/2014/chart" uri="{C3380CC4-5D6E-409C-BE32-E72D297353CC}">
                <c16:uniqueId val="{00000005-E90B-4B4F-85F2-CD0907CE4482}"/>
              </c:ext>
            </c:extLst>
          </c:dPt>
          <c:dPt>
            <c:idx val="3"/>
            <c:invertIfNegative val="0"/>
            <c:bubble3D val="0"/>
            <c:spPr>
              <a:solidFill>
                <a:srgbClr val="C1C630"/>
              </a:solidFill>
            </c:spPr>
            <c:extLst>
              <c:ext xmlns:c16="http://schemas.microsoft.com/office/drawing/2014/chart" uri="{C3380CC4-5D6E-409C-BE32-E72D297353CC}">
                <c16:uniqueId val="{00000007-E90B-4B4F-85F2-CD0907CE4482}"/>
              </c:ext>
            </c:extLst>
          </c:dPt>
          <c:dPt>
            <c:idx val="4"/>
            <c:invertIfNegative val="0"/>
            <c:bubble3D val="0"/>
            <c:spPr>
              <a:solidFill>
                <a:srgbClr val="AB347D"/>
              </a:solidFill>
            </c:spPr>
            <c:extLst>
              <c:ext xmlns:c16="http://schemas.microsoft.com/office/drawing/2014/chart" uri="{C3380CC4-5D6E-409C-BE32-E72D297353CC}">
                <c16:uniqueId val="{00000009-E90B-4B4F-85F2-CD0907CE4482}"/>
              </c:ext>
            </c:extLst>
          </c:dPt>
          <c:val>
            <c:numRef>
              <c:f>'Wellbeing Acorn Group'!$K$13:$K$17</c:f>
              <c:numCache>
                <c:formatCode>0</c:formatCode>
                <c:ptCount val="5"/>
                <c:pt idx="0">
                  <c:v>55.803336160588067</c:v>
                </c:pt>
                <c:pt idx="1">
                  <c:v>2.4151205110585123</c:v>
                </c:pt>
                <c:pt idx="2">
                  <c:v>98.93851444153708</c:v>
                </c:pt>
                <c:pt idx="3">
                  <c:v>162.9620533333333</c:v>
                </c:pt>
                <c:pt idx="4">
                  <c:v>0</c:v>
                </c:pt>
              </c:numCache>
            </c:numRef>
          </c:val>
          <c:extLst>
            <c:ext xmlns:c16="http://schemas.microsoft.com/office/drawing/2014/chart" uri="{C3380CC4-5D6E-409C-BE32-E72D297353CC}">
              <c16:uniqueId val="{0000000A-E90B-4B4F-85F2-CD0907CE4482}"/>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D0E5-4F6B-94C5-91D692AFFC3F}"/>
              </c:ext>
            </c:extLst>
          </c:dPt>
          <c:dPt>
            <c:idx val="1"/>
            <c:invertIfNegative val="0"/>
            <c:bubble3D val="0"/>
            <c:spPr>
              <a:solidFill>
                <a:srgbClr val="89756E"/>
              </a:solidFill>
            </c:spPr>
            <c:extLst>
              <c:ext xmlns:c16="http://schemas.microsoft.com/office/drawing/2014/chart" uri="{C3380CC4-5D6E-409C-BE32-E72D297353CC}">
                <c16:uniqueId val="{00000003-D0E5-4F6B-94C5-91D692AFFC3F}"/>
              </c:ext>
            </c:extLst>
          </c:dPt>
          <c:dPt>
            <c:idx val="2"/>
            <c:invertIfNegative val="0"/>
            <c:bubble3D val="0"/>
            <c:spPr>
              <a:solidFill>
                <a:srgbClr val="30499F"/>
              </a:solidFill>
            </c:spPr>
            <c:extLst>
              <c:ext xmlns:c16="http://schemas.microsoft.com/office/drawing/2014/chart" uri="{C3380CC4-5D6E-409C-BE32-E72D297353CC}">
                <c16:uniqueId val="{00000005-D0E5-4F6B-94C5-91D692AFFC3F}"/>
              </c:ext>
            </c:extLst>
          </c:dPt>
          <c:dPt>
            <c:idx val="3"/>
            <c:invertIfNegative val="0"/>
            <c:bubble3D val="0"/>
            <c:spPr>
              <a:solidFill>
                <a:srgbClr val="C1C630"/>
              </a:solidFill>
            </c:spPr>
            <c:extLst>
              <c:ext xmlns:c16="http://schemas.microsoft.com/office/drawing/2014/chart" uri="{C3380CC4-5D6E-409C-BE32-E72D297353CC}">
                <c16:uniqueId val="{00000007-D0E5-4F6B-94C5-91D692AFFC3F}"/>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0.10833333333333334</c:v>
                </c:pt>
                <c:pt idx="1">
                  <c:v>4.1666666666666666E-3</c:v>
                </c:pt>
                <c:pt idx="2">
                  <c:v>0.21666666666666667</c:v>
                </c:pt>
                <c:pt idx="3">
                  <c:v>0.67083333333333328</c:v>
                </c:pt>
              </c:numCache>
            </c:numRef>
          </c:val>
          <c:extLst>
            <c:ext xmlns:c16="http://schemas.microsoft.com/office/drawing/2014/chart" uri="{C3380CC4-5D6E-409C-BE32-E72D297353CC}">
              <c16:uniqueId val="{00000008-D0E5-4F6B-94C5-91D692AFFC3F}"/>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D0E5-4F6B-94C5-91D692AFFC3F}"/>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0</c:v>
                </c:pt>
                <c:pt idx="2">
                  <c:v>0</c:v>
                </c:pt>
                <c:pt idx="3">
                  <c:v>212.97356136098395</c:v>
                </c:pt>
                <c:pt idx="4">
                  <c:v>12.203253600823045</c:v>
                </c:pt>
              </c:numCache>
            </c:numRef>
          </c:val>
          <c:extLst>
            <c:ext xmlns:c16="http://schemas.microsoft.com/office/drawing/2014/chart" uri="{C3380CC4-5D6E-409C-BE32-E72D297353CC}">
              <c16:uniqueId val="{00000000-D7F8-43EC-9B94-238C6BE6F635}"/>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8.3668386015959086</c:v>
                </c:pt>
                <c:pt idx="4">
                  <c:v>0</c:v>
                </c:pt>
                <c:pt idx="5">
                  <c:v>0</c:v>
                </c:pt>
                <c:pt idx="6">
                  <c:v>0</c:v>
                </c:pt>
                <c:pt idx="7">
                  <c:v>0</c:v>
                </c:pt>
              </c:numCache>
            </c:numRef>
          </c:val>
          <c:extLst>
            <c:ext xmlns:c16="http://schemas.microsoft.com/office/drawing/2014/chart" uri="{C3380CC4-5D6E-409C-BE32-E72D297353CC}">
              <c16:uniqueId val="{00000000-C159-4E53-869E-A653324CFA33}"/>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31.091906946264746</c:v>
                </c:pt>
                <c:pt idx="1">
                  <c:v>28.258636092912447</c:v>
                </c:pt>
                <c:pt idx="2">
                  <c:v>94.662605101895409</c:v>
                </c:pt>
                <c:pt idx="3">
                  <c:v>183.76664245945292</c:v>
                </c:pt>
                <c:pt idx="4">
                  <c:v>0</c:v>
                </c:pt>
              </c:numCache>
            </c:numRef>
          </c:val>
          <c:extLst>
            <c:ext xmlns:c16="http://schemas.microsoft.com/office/drawing/2014/chart" uri="{C3380CC4-5D6E-409C-BE32-E72D297353CC}">
              <c16:uniqueId val="{00000000-D913-4111-BEA5-98E61C496FB4}"/>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83.282085037691786</c:v>
                </c:pt>
                <c:pt idx="1">
                  <c:v>146.28275821178704</c:v>
                </c:pt>
                <c:pt idx="2">
                  <c:v>0</c:v>
                </c:pt>
                <c:pt idx="3">
                  <c:v>0</c:v>
                </c:pt>
                <c:pt idx="4">
                  <c:v>189.04870504351473</c:v>
                </c:pt>
                <c:pt idx="5">
                  <c:v>139.8761232531111</c:v>
                </c:pt>
                <c:pt idx="6">
                  <c:v>462.14484898472176</c:v>
                </c:pt>
              </c:numCache>
            </c:numRef>
          </c:val>
          <c:extLst>
            <c:ext xmlns:c16="http://schemas.microsoft.com/office/drawing/2014/chart" uri="{C3380CC4-5D6E-409C-BE32-E72D297353CC}">
              <c16:uniqueId val="{00000000-8720-4694-8ED2-C325B4E3DF2F}"/>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A889-4E02-83D1-0A9670C9CEC4}"/>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462.14484898472176</c:v>
                </c:pt>
                <c:pt idx="1">
                  <c:v>212.97356136098395</c:v>
                </c:pt>
                <c:pt idx="2">
                  <c:v>189.04870504351473</c:v>
                </c:pt>
                <c:pt idx="3">
                  <c:v>183.76664245945292</c:v>
                </c:pt>
                <c:pt idx="4">
                  <c:v>146.28275821178704</c:v>
                </c:pt>
                <c:pt idx="5">
                  <c:v>139.8761232531111</c:v>
                </c:pt>
                <c:pt idx="6">
                  <c:v>94.662605101895409</c:v>
                </c:pt>
                <c:pt idx="7">
                  <c:v>83.282085037691786</c:v>
                </c:pt>
                <c:pt idx="8">
                  <c:v>31.091906946264746</c:v>
                </c:pt>
                <c:pt idx="9">
                  <c:v>28.258636092912447</c:v>
                </c:pt>
                <c:pt idx="10">
                  <c:v>12.203253600823045</c:v>
                </c:pt>
                <c:pt idx="11">
                  <c:v>8.3668386015959086</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A9A0-4838-8BBE-ABB5EC0EB823}"/>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9E9ACBB-E189-43E9-A08C-38772B89A0EE}"/>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CBCD76C7-6E46-4C25-B090-972B1769DD5E}"/>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86458F9C-8BB0-408C-B07B-B9344D97E4F5}"/>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973CDA93-D7E1-42AA-94E4-2D87BA451F9C}"/>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177D9F03-A264-4CEB-B031-BCF28AECDA4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9DD10219-1907-4243-AA23-DC2668A5F11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D11364B5-2A5C-4E7D-8EA4-63DFE900C284}"/>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7018E3F-4D40-497A-BC37-789B223B282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D4DACCC-8628-40CF-BFDE-BB2FCEEBFB13}"/>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54B4F0E8-8024-460C-A3F5-FB8D3759E327}"/>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ED12BAA5-315A-4A2A-B578-7766E10F1C9E}"/>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DDB2F169-0465-48F7-817F-548728A9F408}"/>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83F409EE-CD62-409F-9990-9997AC239872}"/>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7F368AF3-FB7A-4F39-8D3C-54C298323DFD}"/>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BA9E9638-8A1E-44D3-ADB1-31CC4CF81F02}"/>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253EB3AA-408A-4DB7-9107-A20A9226B516}"/>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59DBD25D-84B0-4144-8F33-FA41BDAD12E1}"/>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51A6A5FE-7C6F-4B3E-A14F-8ED61B112816}"/>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4635968A-FC1F-4D62-8FA5-9E9D2B6AF4E6}"/>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91A183E3-248E-48F6-A085-AD2554E45936}"/>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A72AE753-7BAA-45E4-A848-EC91C6878EE6}"/>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D99F1555-44CE-4EAE-AFE4-CD6C35DA0064}"/>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0ED1C072-D828-4EB9-9FBA-48D72CAA0482}"/>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B9D0303A-1819-44EB-B924-289B1A437439}"/>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BA0C5676-F7AB-4BC5-9EF4-EF09B27AC8FA}"/>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ABC06CD2-6BBC-4CC5-8E2A-9E7337153E9E}"/>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896CC5AD-705B-4EAC-816C-ADDD5FD17513}"/>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9EE182C9-3CC1-4658-892D-D7EE2DB66080}"/>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216CF08C-E489-4FC4-B9C6-4F6BF79A6F15}"/>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7DBB9D60-0056-48B4-AB28-35B50FD8F992}"/>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BD69F4CF-E725-4F76-B8A2-5C96AA6E12DB}"/>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70F1C851-84C6-4CFD-BA87-B897E5E45D46}"/>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E849B53E-2D36-4B1B-9BE0-7BD8BDCB929C}"/>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8712AD72-187C-4889-8E52-2C9BF70FC92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A1EC7C10-3009-4342-A687-F58339942215}"/>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A55C425C-8717-4D38-ADA7-E9A0E418927D}"/>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AC3D785F-0CCC-4E9F-97CF-3038B861F90C}"/>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6D831085-4EC7-44ED-94FE-000D5DD912CB}"/>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21ACA907-D124-4F05-AEB9-A179DB6E96C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1D50F27B-707D-4C85-BC5B-6253C8791F3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C596D043-DAC4-42A9-A9CF-EFAF61B4EF9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1D212080-AC5F-43F9-90F6-52A7C5C3AD1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039A64C-31FA-46B2-B961-5A8FCBBC55D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65FC9F72-EB29-4599-926F-2E42D8AA0F62}"/>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6F0C277A-FF89-4249-AB07-C8E6FDC95EDD}"/>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D117EA75-0E88-44BB-B297-6CB3A8BCA972}"/>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B4EF60EE-2060-4540-AD74-2C88B789CC0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F3143866-B826-4F85-9563-A1C8EA93426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C6FA2751-2BC7-4E27-9D49-C60E7EED5606}"/>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A50C7FA-705D-454C-A829-E61793A07DD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E37CD58-C583-4A8D-8450-A9A79423D614}"/>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50DC35B6-9D7C-4AC1-8DDD-66CD3F1CC415}"/>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B8B99227-A5B6-40E7-9E24-0073D70B7CF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983C1AD-16F3-4E66-AE58-456E8BC2D22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2B40BD0D-D8B9-41AB-94AE-D979BD331DB0}"/>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FD7F8C21-BD7F-4B8B-B009-42ADF62A8CFB}"/>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D196A418-785F-4B7F-8648-C4106CE16073}"/>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110E8F11-0463-4B8D-A937-A0EA5CA74232}"/>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272B06D8-CCBE-486E-8808-7D186ECAB254}"/>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5DB65033-7CC7-418E-B392-C73B9C050D0E}"/>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A68AD0FF-6CA4-4FDE-95D2-9E451A6E06D7}"/>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FF82C2B-8070-4EB6-903A-60CEA26B9E72}"/>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1528F38D-80C0-466D-BB55-E482BDD96F3C}"/>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6F12563-0890-4F13-8161-AB38E090D822}"/>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6675801-08F7-47D0-B8DF-46D28177233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7B928ED-FFE8-475C-BC18-68BE06E7B063}"/>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696495B-0B50-4178-AA2B-B5B84DE820A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16DC58D-7B0C-4ECE-85D3-CA027CAE64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E96B7F3-8946-4613-BB0A-36E84749E665}"/>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0D565BA8-A2A7-4DB6-B7F2-163869D910D2}"/>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2D9E2D48-2555-4692-AAD3-15E2664086EA}"/>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Ledsham &amp; Manor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A84567CF-605A-4745-A41F-1020F6282175}"/>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DDA016B9-26B5-42B5-93D2-FAE5F2A28D0E}"/>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0B18AB47-D8BA-4A78-BD0E-02A5E155E9E9}"/>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104732B9-8C4C-4EFD-84F9-524786C632A8}"/>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FB22FB46-4974-4F76-8910-CC33EC2DEE19}"/>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EE91ED22-6822-4F18-AA2D-C115927E6857}"/>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B1BD5374-5F34-4918-BB9D-33BAA5F18FD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E970BF13-08ED-4569-8917-379AC0847303}"/>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C83095A3-24A3-46E8-9923-A5AC9A518DDF}"/>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4A72255C-CC47-4BB2-B854-7D855D7BCC4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B6FF0A0C-94B0-4514-9489-845035E4F78E}"/>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B7D1C6D3-31EA-4575-B611-4EB784D9DE7D}"/>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1A79259B-E4FC-417D-B5EC-E8A7557C843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5E381459-ED8D-47CE-BF3E-B30B1CAB0E52}"/>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4DCED93B-BBE3-4823-9D2C-238390109929}"/>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700DB25C-E588-45EE-8973-35ECBA1CF21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A6B90A92-5677-4E1E-9027-A2F37B1D6898}"/>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650DEEEE-B63E-41EE-AA61-F6C73BB6016E}"/>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E9E3E04D-0046-4F59-B35F-73A2D11F537A}"/>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213F23F9-6BC7-45B0-B748-5F351A701B8D}"/>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0E9E6277-11CE-465D-828D-3952416B3A3C}"/>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F3327BA9-65E7-4A47-B570-4AB39C763AB0}"/>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DC532F54-9C6B-4B7E-88A9-EBF8F571CC05}"/>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6B7EBB8F-0934-4FC0-8CB0-BF6891D95D47}"/>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16%</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74098BB5-1FC6-4B56-AEC3-DBD794D6FB95}"/>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92</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ACE02496-5F9C-40E5-B8C7-5202D6036044}"/>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93</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6423D4DA-6014-4114-89F7-D6D9BC1CC02C}"/>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9C39E184-B265-4AC4-BD3F-3837D91346C6}"/>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86</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048E95CF-8C21-4672-9545-58E13368867B}"/>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93</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F7320C63-D72B-4FB8-A899-F7DDDEE50B4A}"/>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8A197117-1DCC-4E37-B23D-34339C4E8681}"/>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EAE24BB0-A92B-48A4-9C29-DB68221C561E}"/>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4F20CE37-2CEC-446E-8A18-C2CCD732EE8B}"/>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5C2817B3-2BF1-4C1B-91DF-2DB2A4A90B2E}"/>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B2CE00DC-B556-47DD-AE6E-AE55CFC90786}"/>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E9047444-2738-4AE5-B309-81C91E1D2E14}"/>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2DE4C0AB-8C47-47DA-B09A-2305F11589B8}"/>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ACFC4772-4DD4-4F65-B418-A9EE2EB7B738}"/>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6EE42CF8-9B9E-45E0-A065-F388ED3A5762}"/>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FD7E1B50-A68A-4553-ADDA-B76F7BAD0E66}"/>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DC7212BE-006D-487A-AC63-C464906A276F}"/>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66A8C6FB-BA20-4B2B-A650-FB9C47F79389}"/>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6182FB72-6FE9-42F2-A80F-83218BCBD51F}"/>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73B8F3CE-9E1C-4F03-9DD5-44416E061819}"/>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073527EE-7E85-4D51-8D06-57D9C6D8B08B}"/>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355AC638-A8C7-4AA2-A0C2-01F5A04A4FD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27945E9B-CCC1-4BD1-8F5F-D694457EDB2A}"/>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4C2439EC-A599-4ED9-A320-D0B4CD4E875C}"/>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5AD03A59-6D60-4EA6-BAB8-D2B1BA90C695}"/>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1BA2A0C7-6869-4A00-915F-6F05AD0931E4}"/>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618C5C80-2492-4255-89BE-25F6A5D406CE}"/>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34AE2657-4B3B-4E64-8398-8BCD2E1CFB2C}"/>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99</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FCC5172E-41CB-4A76-AFD6-6444606E96AE}"/>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9519D20C-1BC1-41CF-BA9B-7A8326CA36CF}"/>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740293EF-7FEC-4686-A6F8-2EF9D3A57FEF}"/>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87</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FA059087-46F7-4304-95E5-C1D2722B4FDF}"/>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747EE3D0-A4FC-49D4-890C-8E24B5045191}"/>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19%</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E6A802FB-2219-4924-8B1F-93453D66C3B9}"/>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88</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3BBDB82E-15E2-47C2-9021-4D9CD7E0ACEE}"/>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CCEF805F-8E4D-4338-B6E6-0DB6A8924DA6}"/>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D9E25ECE-AD4D-4A94-8482-6837FC8B21D9}"/>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90</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70482C6F-5318-4803-88A3-26ED6271A39F}"/>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40133AB8-506E-4254-B0D8-5B281E68467A}"/>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9CEDF433-6325-4C9E-9236-9C1BA642DB66}"/>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96</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BA69D508-A22E-439E-A7DA-C59088542C92}"/>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DCD460F3-FA52-4141-8DCE-E69EB2FF91E2}"/>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51D392AD-1AD4-46E4-92DD-55FC159E59FB}"/>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89</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9B3DA953-3F2A-405B-86C8-E595114D2CDD}"/>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AE9C3987-AF69-4A86-8AC2-F75CA17D0C55}"/>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45B26D15-8B2D-42C1-A43F-32FEB310135F}"/>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78</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A3EF1A60-9667-4204-A43E-FF9998731D93}"/>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A53752EC-A423-4D01-B609-25484361595D}"/>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17%</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7226D83A-108A-4F76-9FF6-3B760D9F2E75}"/>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79</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5BE12080-F36E-4FE3-952B-66B0233B8FC7}"/>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B1C67D55-D00C-480E-91F2-B64211C2F08B}"/>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5C468CF8-6B78-4BA1-9932-AC49168F240D}"/>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92</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04A13891-8E4C-4FA9-8803-B3A2F3F7021C}"/>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07AB36FA-48ED-49DB-9071-DAE881E98FE3}"/>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3F0F9156-62AE-4273-ADAF-24C9D0CDA2C1}"/>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83</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180C1BC2-1BE3-4009-A604-A0188068F10F}"/>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8B2BD352-80D4-45A3-A971-B0BCEAE5D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8331C923-14A2-414D-B3B7-94AA94A296F0}"/>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BC2885E9-2993-4442-ABF3-26C47243F765}"/>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31%</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86A679C6-BB67-4223-BC63-57E6FE55E5EF}"/>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85</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D948678D-1044-4582-892A-B5451794C1BA}"/>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8B04B200-B2A1-4170-97AA-549C6F05B9F0}"/>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33%</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06BAF54F-5BA8-4D4F-BFF5-4B45BFE76B50}"/>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84</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AE5501B4-4CB2-4686-AFA5-F4BDBA2038EB}"/>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C3794EDA-2EEE-45D1-9BF4-134AF259B4ED}"/>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9%</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C22F4202-E4EB-46C2-A67F-22A99EA03080}"/>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67</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CD303E72-810D-4397-ACC8-DCAF92B02D17}"/>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F9C8D984-CCB2-4212-ABD5-225486DEE701}"/>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C5F6347A-457B-4063-857E-51DB7D2085F7}"/>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0371A5B4-7752-4FBB-9248-8519F3A57308}"/>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E81DB22D-DE32-48F7-B3BC-BEB9A89F7EE4}"/>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069A7BE9-88ED-461D-8D1E-775D94FC89E3}"/>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43.9</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54E960FC-67C1-44AE-9739-528A0515BC2F}"/>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F28271FF-C6B0-4038-9004-37357F51D422}"/>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EF947366-EC97-4762-94E8-73E98AAEBB71}"/>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C704B967-527E-430F-B476-B45297F2B5DA}"/>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1E06A92A-5F70-46BA-8126-17D80326734D}"/>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83A460AF-FA32-4C31-B38D-4B735F985E57}"/>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2C648522-7D3C-4227-BD3F-364804595D7E}"/>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A26AA478-F408-4743-A198-ACBD6CFAD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B0ED6D6D-9E14-4A7F-B5C5-73D170814587}"/>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9ACCC353-7F67-4E33-B6E2-1AC58C2C92E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3153A7D0-437F-4E01-BCAA-650B75EBD1A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C36034CC-EB9E-41A5-8E09-E4E90287DE15}"/>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890B3DF3-68C2-4A8B-A2B3-AB34DAD22D9E}"/>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4524AD46-61FC-4F05-B957-E2ED2DCF3D98}"/>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12A12D62-65EE-48CF-8D20-815D74B788B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239177C6-1C28-41BA-9D2D-61A21CF3A23E}"/>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58057429-608D-4E60-B233-2941D3EFE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342FBCBF-DFDA-4BBF-8343-E235BA4A7CB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4BD99A28-F292-4A99-9368-3E304CCCC85A}"/>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0B00BFA4-F2B2-422C-BA5B-639B774584F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A5D7C411-F09B-4DA3-B077-7BD49B2D739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6241D62D-B49B-4ED1-A1AB-D37531F036B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0FC48E61-9C3B-4D61-AAEC-4E8CCB7B324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7725E5BE-487F-44DA-9981-10013EE70715}"/>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BE835B34-44E0-4EB1-A073-8C8F9E4A129E}"/>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D2BA87F8-ED3D-48C4-9553-C03998817354}"/>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7CB81663-6BB1-4EC4-A938-5E4B67AC149C}"/>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A98A79B6-053F-44AA-B39F-0D1F2C1C3D35}"/>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95</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3963C6C5-59A5-452F-B4FF-1D95103A32B4}"/>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DB0A98DB-E5E8-40DC-850E-6CC168D2A442}"/>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86</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B3DD87D8-94D7-4EFD-B8BE-4D1631CDE768}"/>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86</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92AED1B9-474F-4D41-B392-82CA258480A1}"/>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17A0C41E-EAE7-4552-AA2D-544379014813}"/>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106</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7A5FD620-91DA-464B-86B3-3C97CE9A1990}"/>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105</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A6F9B6CD-FFEA-4800-9BFE-ED589B3C56A2}"/>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104</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15CF762D-0AE6-4B8E-9900-ECB3D40C3724}"/>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205F0125-02F8-4403-A9C7-857825595DA3}"/>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D4D80768-40FD-464C-ACC3-C9E7B6B6E9A0}"/>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33%</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D1AEB654-0DE7-4BA2-B0DC-6401D52612B6}"/>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21%</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EF89E9C8-33EB-437A-8CFE-4D709AB1CA8D}"/>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874EEBC3-7733-479C-86D1-6D61C58C2E31}"/>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13CE1FCA-238A-4BFF-B0F8-D404478CB4F0}"/>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C76E962A-68F1-4821-80A3-5B916E6FF9DF}"/>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C524FE17-81D2-4867-873C-F77DC9A4EAE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D96989AD-456F-4F88-BC1B-1FD7E1BFC74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8674FF5E-916A-4171-AAD5-2FA84F765044}"/>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FE9F193C-52BF-4721-8536-DEA7807F134C}"/>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1C3933A2-0436-43E8-A0EF-6CEFB6F6E481}"/>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9AF664E6-4251-4B82-AE14-F3D2C11D11B1}"/>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8BC6BC4B-A6AA-4415-B229-E65D246F7B9C}"/>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90518C03-808F-40EA-B3FD-BE42474DEDAB}"/>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110</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6560BEE6-36AD-4B79-A97A-A23AC718D448}"/>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112</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E5096889-AD9B-4A73-AC60-EB3DD42B07C2}"/>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70</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CB763FDA-DF5D-4DFB-9F3C-4AD4EE887A22}"/>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75</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281EBAA0-E61C-4B5B-9836-B8C1D315E424}"/>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99</a:t>
            </a:fld>
            <a:endParaRPr lang="en-GB" sz="500" b="1">
              <a:solidFill>
                <a:schemeClr val="bg1"/>
              </a:solidFill>
            </a:endParaRPr>
          </a:p>
        </xdr:txBody>
      </xdr:sp>
      <xdr:pic>
        <xdr:nvPicPr>
          <xdr:cNvPr id="164" name="Picture 163">
            <a:extLst>
              <a:ext uri="{FF2B5EF4-FFF2-40B4-BE49-F238E27FC236}">
                <a16:creationId xmlns:a16="http://schemas.microsoft.com/office/drawing/2014/main" id="{2BE17BB3-88A2-465B-92AE-FB12D3D0EA3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C278A8DB-FF7D-4B5B-A780-A87CBD099326}"/>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7BEF41D9-7BB7-4EAD-9434-DD27A5890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DA8B4F53-1727-4ABC-AEAC-CD8895D24619}"/>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AFAB3B10-FE18-4853-AA0C-611DE8B5E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7493F8E3-09C9-462D-B573-07763AD21FDD}"/>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E5604E16-18E8-4515-8106-1BACE45B6F66}"/>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C6BE3C9E-9AB2-4334-8431-2603BAB21985}"/>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4145F115-2E50-40A1-B952-AFADB8D87370}"/>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C8B5D6F5-EF0E-4C86-8A6B-84C8AF2F8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A2F7D27E-BAA7-4820-8982-A5CA05F209EC}"/>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88B909F2-FE59-49FA-BDA4-D91037C6C2C0}"/>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FBAAC579-809B-4CE5-931E-EE00D88CE34D}"/>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32%</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A046FF30-3496-4DBD-A971-730A0312164E}"/>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43%</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6497BAC6-941D-4387-93BB-090426DCDC91}"/>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107</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83340B24-ADB7-4CA4-A153-8130719B6FF4}"/>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101</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B64E18A1-0D56-42A6-9361-6F5DDAC15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E972C11A-F657-415E-B440-750B71BCEC5E}"/>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48D13208-93EA-448E-B802-DAD491149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5570F109-4BAB-4ECB-A06B-66ACBD81B0CC}"/>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15%</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F71444CC-771D-41F2-9E89-067247BCBC0B}"/>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3019D8F7-92E1-49D2-A13D-EDC2DCF5040B}"/>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41061FAA-79EC-493D-9DC4-B66720370E98}"/>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40%</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3D185F7B-5527-4838-A2E4-2FC21E3DAE6D}"/>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37%</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931D82FF-6F2D-41F6-AC56-2039D4E23AC0}"/>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B54D527C-EF23-4A01-8AFB-621B9586431E}"/>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03B55426-77FF-4F53-96B4-4CDD2EDE5956}"/>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80</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B3600202-46DB-483E-90EF-B284FA806F7D}"/>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103</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B390C1DE-481B-4B57-87B1-B1A7138A5116}"/>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6205FA10-F045-432F-B4DA-862E9F917937}"/>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102</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D7BED79E-86A7-47A5-A147-B21F9C2DD798}"/>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6D8079A5-D3CA-442A-A9CD-B9CC1B1EAF9A}"/>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B01DBB93-2DDD-47BC-AE39-9955FDE65A5C}"/>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383F46F3-D3EB-4B0E-B082-34BBC31A4DB5}"/>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2AC49FA9-3CF7-4F00-8679-D5E7F64E950C}"/>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78165476-4BCA-41A7-AC73-C212731699CA}"/>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968CF5BC-DA16-42F0-B58E-5BABF1267C85}"/>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5AC5AFE4-4121-40E6-9295-26077F05C08B}"/>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B46ECC17-82DB-4BFB-AFAD-9C267C5183AE}"/>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7D6827EA-98F2-450E-BA76-6F34BCBAB09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1DBD68CD-2ED9-4A3C-9896-B343767445D2}"/>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4511C7D7-3BE2-43CE-BA33-BC1270776E38}"/>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D4E5C9DE-02B5-47FD-8DF0-BC8E01B780EC}"/>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6286B35B-5048-47C1-9E7C-6650717422C0}"/>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A8E2774F-7E46-4A08-8F04-2DA7E28A6D57}"/>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079100C9-CA27-470A-8ED2-D6F3293B24D1}"/>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875329F9-A80F-497A-9115-3CDEC2E9E5B2}"/>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2442A4BB-842F-4DCB-B8AA-BCDB594FD1F8}"/>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2D82CC1-52DA-425C-B5C7-EC730E428E4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ACB0719-58E3-4146-B68E-4464991E1A16}"/>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1EA1ED0-9D36-4EB7-ABF9-FECB74CF7940}"/>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908D1B0-A34A-4BC2-A42E-AEB56B0C2974}"/>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7C1F060-D9FC-409C-AC35-FBA429C002A1}"/>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4EB4FA4-02A5-49D0-920D-97B000D91E3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F3F7A3C-031A-46CC-8012-DA8791AE9CF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E231D8C-F373-45FB-828E-842E3EEFB15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C8BB598-F3BB-4BB8-A892-8292AB0FE63C}"/>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05B540D7-BBE4-4CC7-A068-E5ABA66197A1}"/>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C0606019-03DA-4656-B52C-237B11F35D5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D02134B-B3F8-45BA-B765-0C40DA85987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4069C849-E28B-45A2-BA38-69183C58C7EE}"/>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2BAA9602-4AFD-4B75-B946-90CA1C21C4D7}"/>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Ledsham &amp; Manor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71527690-8B69-4001-BFA8-29CEA9232D9C}"/>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2B70AF4F-3B1D-4C51-8287-A5004EC46C53}"/>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416F4F26-16BC-42DD-BF10-E209F618B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B543F636-C806-43AB-811B-8F358185CD6C}"/>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5CEB2B9B-94B4-477D-BBE7-F1EDA09E911D}"/>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3D70F51F-1746-400B-9145-CDFF5E24007E}"/>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D6849B5C-EC29-4ADF-95C2-BFFCEDA8C516}"/>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0944E5D1-D891-4035-92D0-E04A06BDC93A}"/>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0B7E3F97-9263-4B55-B99F-C02745B9BA58}"/>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8DF15E1D-40E3-4309-822B-761C5E266BAE}"/>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D9E686B5-B279-4871-A90A-CBDB1CA7DECA}"/>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9D7F0209-4EF8-4307-BEA9-7196DF53672B}"/>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6834AEBA-E88E-42E7-9FCF-D9898733BA04}"/>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F2034B2-5C5E-4791-A827-8711362749ED}"/>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E39EE36-DC75-4BFD-8384-2D64A6677583}"/>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B3124AC-E993-4605-9AF9-D8E961205BCF}"/>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6AC6432-946C-4C50-969E-E195F8B0274B}"/>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56D088AE-764A-4710-AA0A-5847094F5F7D}"/>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39BE5A2-F8A2-4BAD-B88D-3FF6DC3FDAD2}"/>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68549E2-DF89-4DD7-A5DC-BF8337ECE2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E8E1C8E0-E6F3-4E12-A0A8-1E8012C4031F}"/>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71B49D5D-F52A-4121-8C75-87B0F3336494}"/>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5C0A39E7-B43F-4F52-AFCE-7D16A88AF76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6FF11FA-E79A-4DC4-B932-50A9D529A8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389E4C1F-6E13-4A01-BA53-B2F6EFA70014}"/>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A7446C25-2C2B-46B9-8991-1FB84BA09C84}"/>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Ledsham &amp; Manor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CD801433-44DC-4304-87A8-01107ABD1B60}"/>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278549D0-5E0E-4B01-A40B-113CBC8CB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FEA2205D-8A82-4E0B-B849-E6675C63D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79ECB165-23E1-49EC-83FD-EF411A44F895}"/>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147709E-37DE-459D-9A8F-1019D4BBF305}"/>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5C81A99-2C6C-4EB1-97CD-4CEDC8A08CC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B8155C7-ECE6-4602-92E2-CF9A33668881}"/>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6F049C5-AE52-4A45-A5E7-01244DABD1E7}"/>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FBF9520-B08F-4644-AD50-4171268466B1}"/>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6D1BAA5-AB0C-4828-9E55-ED339D39E31A}"/>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D7B8BB4-7936-4A7A-B148-D52892FADEF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358E3B15-EF78-4A02-A28B-6DAEFB7639C4}"/>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74BB18E0-2699-4234-883D-0AA52A3CD5AD}"/>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9D830421-3997-42D2-812A-09A2B09A05D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B58D8B0-F6C3-4134-B7C7-A3A500FD118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107411E8-68A8-4E1A-9301-6CC109743069}"/>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45A0FB7B-0471-4DBA-A57E-3D375EB5F287}"/>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Ledsham &amp; Manor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19C70BF2-E535-4D68-9A7F-3DCAEB742876}"/>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ED18FB6E-E753-4C54-BB07-49C46FB81B47}"/>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9ADE6BDE-CC10-4687-AB04-CAC7BC95168F}"/>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914FC84A-3A9E-47C7-9712-C854A2A0062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87BAFF26-A14F-4C85-B8B2-F833102D3DC7}"/>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9C2AA151-2369-4C9D-B1A3-E921901F6AEB}"/>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B1AFE01-A1F2-4AAF-96DF-0670911575C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E948157B-D765-4258-8D18-25C89D7287AF}"/>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85E60986-FAA6-4B57-B0EA-B4A74D492927}"/>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65B3D1AF-1DF6-4E3B-A92E-EB18BEF0876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CCB724EB-4C04-47DE-A5C5-032235664642}"/>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BD49C4E3-3904-4836-A686-1355A9F16AFA}"/>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1002CA80-2759-4DA8-9B98-BFBDCC17C0F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200F07D1-D13E-4ADE-9BB4-E571FDE226C7}"/>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18E6D54D-7582-48F1-B0D6-733F9C943A7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4B471CD4-8D77-477B-990A-C748DB02845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9574EAC5-E4E2-47E3-ACF9-337BBC874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CADB9C7B-FDB7-41A6-857F-A46C5269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789F0F35-FF94-4A42-9E46-B90A8D8BC50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164E77B-18A6-4201-9667-822F041C2EFD}"/>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883F86E-D13C-49E5-AD0F-B34C76AD2A4D}"/>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B3E4063-50CE-4829-9F43-C03B2F85CBA5}"/>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6554059-3659-4ADC-A135-C050C550C2D1}"/>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EBA2714-9F49-4821-8FCF-8713F36DAF48}"/>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D45C2CD-7957-4501-AC26-C48085FE72F0}"/>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AFD5EA9-7F4F-4535-B0B9-4D75DF4FCF1F}"/>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D2B3BFF-24ED-4F6A-981E-4430BBE8B17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9EA0305-AB48-42DA-AA1A-97AE328E8B6D}"/>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C7EACC0C-A94C-4684-BDBD-57BA679A0078}"/>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71729E15-A724-43C6-923C-A702B05E9A9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1019040-7B81-4383-BE38-C8A0E03159E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DD23C4D4-63CD-4B19-A8B0-225BC5ACC18D}"/>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11117EDA-263F-4F24-B931-8920ABE9DD9A}"/>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Ledsham &amp; Manor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B3DD1EE3-F4B8-48ED-9A8F-44F6F39F0B19}"/>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130151C1-8E2A-4AA4-899F-622AF36037CD}"/>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8FC841FE-ADA8-499D-A409-161A6EECB9BC}"/>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07F1F6F3-814F-48F6-93D5-0A46CC5C1B0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3CC7EBD0-4000-4B42-9B10-665C31B166B9}"/>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97E0E5A2-4758-4DD5-86E1-09D4EA863967}"/>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7D599E78-AC4C-4D45-A220-2236FFDC38C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82E17BC5-1772-4E01-82C1-7427D8D9650E}"/>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ECC844AD-B46A-4C78-A667-0F9E73F59091}"/>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386AB42F-F2EF-4446-9653-23F3F2E26F0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9C04DD34-3240-42AC-A894-D017BD9BAFF9}"/>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A39DDC0F-74DD-41C5-89AF-33991BB569BE}"/>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CF7CD88D-81E9-40A9-B7E5-700A362E737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C1827BC6-FD6F-40E7-AF85-F83310E34843}"/>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F385D9A6-E46C-4B11-B4FB-709D98BF9C26}"/>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AD52B2C3-CB6C-42B7-8240-9F6053F0B2C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0F0170B4-E210-4902-ACEC-05AF48019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C5B0958D-0CF9-460C-9F65-A814BB8E3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01751FF6-39E4-4691-B692-B36316A1F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7738C88E-B23E-4833-98BE-8EF8009B1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95DB41AD-F1FD-4005-898D-5FF79C676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12C2287D-F708-4500-B20C-F9B693CABDA9}"/>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1CC4FAC6-F2FA-4BAF-8089-6C21DF0F6722}"/>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9F25C735-355E-4E16-8D26-EA27A472F87E}"/>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B6181118-FBB1-4416-A244-FE266301964A}"/>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24D56266-D375-427C-B720-5BAC4BCB1C1F}"/>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794E539D-CA7D-4D6A-9492-0009276280E3}"/>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708A26B8-71D3-4BA3-A564-0D4494FF3FEC}"/>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D6C6C3C2-12A9-4E08-AB9C-625063FF7D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603109FA-D979-4651-BDAA-7AB1D85BD4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AB608B19-E226-4072-966B-82030B14D4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5D1ACEC5-DCCE-4321-ACFC-90838639F4A4}"/>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4592B75D-90B4-43CA-BBC9-DE3EDE822F71}"/>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147B322-5514-46EE-A297-C6AF03AB5D38}"/>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8AD852D-1EA8-4EA0-8C20-7B9118DCC7EB}"/>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BCFE1D4-CC29-4791-8E49-91F257DC5037}"/>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5B1610C-04E1-482F-BBDF-A4A9ADA0FCDC}"/>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0561748-49F8-4E81-A93E-E89C4D9D3F96}"/>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979E97B-F61E-4265-AE72-8867E835A309}"/>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1B85349-884F-487B-A3F6-C340284229D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BE76D3FB-20F5-4DB6-B19C-0A2A014A8A76}"/>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41ECB78C-794A-4545-A41D-E81CA30B2CB8}"/>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DF24CF62-0EF1-4CD0-93AE-11259DBBCF1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A9E942B-474E-4944-8DC8-E05B1D5E041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1A3C65FF-BC8D-4026-932C-272D3908C264}"/>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61971E8D-1B77-4FA1-AA5E-D1BD9B0FEACB}"/>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Ledsham &amp; Manor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A70E66C5-D18A-4BCF-BAAE-42B6968F82E4}"/>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2E8C02AE-9572-4FEA-B0D3-5B52DBE3D7A2}"/>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535510BB-922D-4328-8476-4BC8FF9481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78EFF9FC-85B1-4464-955F-DCBF42AF1E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236724F7-A0CD-4F28-95ED-6F3035C5C7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40F63C0B-FDDD-403F-9255-439FA9370010}"/>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EFA8D5FB-93A3-45AC-A108-467C4218E6B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C91047DA-E66F-4A83-AE01-92BBB2DCB1D8}"/>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63BDA284-AFA7-45AB-A709-FB0C810F933C}"/>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D1E77EE8-4023-4614-BBD7-A72780F6A9EA}"/>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83D699F7-BDA1-496B-8901-937453CB5D27}"/>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11E68FBD-0373-43CA-9943-C3403D8DE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702C2DC6-09C0-48E2-9D55-07E777795028}"/>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E857EC610CFF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0.31286666666666668</v>
          </cell>
          <cell r="C89">
            <v>9.1124999999999984E-2</v>
          </cell>
          <cell r="D89">
            <v>0.31964166666666666</v>
          </cell>
          <cell r="E89">
            <v>0.42572500000000002</v>
          </cell>
        </row>
        <row r="90">
          <cell r="A90">
            <v>0.68713333333333337</v>
          </cell>
          <cell r="C90">
            <v>0.90887499999999999</v>
          </cell>
          <cell r="D90">
            <v>0.6803583333333334</v>
          </cell>
          <cell r="E90">
            <v>0.57427499999999998</v>
          </cell>
        </row>
        <row r="96">
          <cell r="C96" t="str">
            <v>0-4</v>
          </cell>
          <cell r="E96">
            <v>4.9699999999999994E-2</v>
          </cell>
        </row>
        <row r="97">
          <cell r="C97" t="str">
            <v>5-17</v>
          </cell>
          <cell r="E97">
            <v>0.15709166666666666</v>
          </cell>
        </row>
        <row r="98">
          <cell r="C98" t="str">
            <v>18-24</v>
          </cell>
          <cell r="E98">
            <v>6.2520833333333331E-2</v>
          </cell>
        </row>
        <row r="99">
          <cell r="C99" t="str">
            <v>25-34</v>
          </cell>
          <cell r="E99">
            <v>0.10194583333333335</v>
          </cell>
        </row>
        <row r="100">
          <cell r="C100" t="str">
            <v>35-49</v>
          </cell>
          <cell r="E100">
            <v>0.18930833333333336</v>
          </cell>
        </row>
        <row r="101">
          <cell r="C101" t="str">
            <v>50-64</v>
          </cell>
          <cell r="E101">
            <v>0.22139583333333329</v>
          </cell>
        </row>
        <row r="102">
          <cell r="C102" t="str">
            <v>65-74</v>
          </cell>
          <cell r="E102">
            <v>0.11922916666666668</v>
          </cell>
        </row>
        <row r="103">
          <cell r="C103" t="str">
            <v>75 plus</v>
          </cell>
          <cell r="E103">
            <v>9.9070833333333344E-2</v>
          </cell>
        </row>
        <row r="115">
          <cell r="C115" t="str">
            <v>Couple - no children</v>
          </cell>
          <cell r="D115">
            <v>0.33280416666666668</v>
          </cell>
        </row>
        <row r="116">
          <cell r="C116" t="str">
            <v>Couple with children</v>
          </cell>
          <cell r="D116">
            <v>0.20753749999999999</v>
          </cell>
        </row>
        <row r="117">
          <cell r="C117" t="str">
            <v>Lone parent</v>
          </cell>
          <cell r="D117">
            <v>2.1604166666666667E-2</v>
          </cell>
        </row>
        <row r="118">
          <cell r="C118" t="str">
            <v>Single person - no children</v>
          </cell>
          <cell r="D118">
            <v>0.12667916666666665</v>
          </cell>
        </row>
        <row r="119">
          <cell r="C119" t="str">
            <v>Other: two or more adults</v>
          </cell>
          <cell r="D119">
            <v>0.31139583333333332</v>
          </cell>
        </row>
        <row r="128">
          <cell r="D128">
            <v>0.73287083333333336</v>
          </cell>
          <cell r="L128" t="str">
            <v>0 
Index: 101</v>
          </cell>
        </row>
        <row r="129">
          <cell r="D129">
            <v>0.122575</v>
          </cell>
          <cell r="L129" t="str">
            <v>1 
Index: 97</v>
          </cell>
        </row>
        <row r="130">
          <cell r="D130">
            <v>0.11048333333333334</v>
          </cell>
          <cell r="L130" t="str">
            <v>2 
Index: 104</v>
          </cell>
        </row>
        <row r="131">
          <cell r="D131">
            <v>3.4437500000000003E-2</v>
          </cell>
          <cell r="L131" t="str">
            <v>3+ 
Index: 87</v>
          </cell>
        </row>
        <row r="137">
          <cell r="D137">
            <v>0.15300416666666669</v>
          </cell>
        </row>
        <row r="138">
          <cell r="D138">
            <v>0.39905416666666665</v>
          </cell>
        </row>
        <row r="139">
          <cell r="D139">
            <v>0.36707499999999998</v>
          </cell>
        </row>
        <row r="140">
          <cell r="D140">
            <v>8.0899999999999986E-2</v>
          </cell>
        </row>
        <row r="146">
          <cell r="D146">
            <v>0.11955416666666666</v>
          </cell>
          <cell r="L146" t="str">
            <v>&lt;20k 
Index: 71</v>
          </cell>
        </row>
        <row r="147">
          <cell r="D147">
            <v>0.27726250000000002</v>
          </cell>
          <cell r="L147" t="str">
            <v>20k - 40k 
Index: 88</v>
          </cell>
        </row>
        <row r="148">
          <cell r="D148">
            <v>0.21106249999999999</v>
          </cell>
          <cell r="L148" t="str">
            <v>40k - 60k 
Index: 100</v>
          </cell>
        </row>
        <row r="149">
          <cell r="D149">
            <v>0.1617791666666667</v>
          </cell>
          <cell r="L149" t="str">
            <v>60k - 80k 
Index: 116</v>
          </cell>
        </row>
        <row r="150">
          <cell r="D150">
            <v>9.8145833333333335E-2</v>
          </cell>
          <cell r="L150" t="str">
            <v>80k - 100k 
Index: 134</v>
          </cell>
        </row>
        <row r="151">
          <cell r="D151">
            <v>0.13238333333333333</v>
          </cell>
          <cell r="L151" t="str">
            <v>100k+ 
Index: 144</v>
          </cell>
        </row>
      </sheetData>
      <sheetData sheetId="4"/>
      <sheetData sheetId="5"/>
      <sheetData sheetId="6">
        <row r="48">
          <cell r="F48" t="str">
            <v>Capped Index</v>
          </cell>
        </row>
        <row r="49">
          <cell r="E49">
            <v>0</v>
          </cell>
          <cell r="F49">
            <v>0</v>
          </cell>
          <cell r="G49">
            <v>1.1000000000000001</v>
          </cell>
        </row>
        <row r="50">
          <cell r="E50">
            <v>0</v>
          </cell>
          <cell r="F50">
            <v>0</v>
          </cell>
          <cell r="G50">
            <v>1.2</v>
          </cell>
        </row>
        <row r="51">
          <cell r="E51">
            <v>0</v>
          </cell>
          <cell r="F51">
            <v>0</v>
          </cell>
          <cell r="G51">
            <v>1.3</v>
          </cell>
        </row>
        <row r="52">
          <cell r="E52">
            <v>0.1</v>
          </cell>
          <cell r="F52">
            <v>200</v>
          </cell>
          <cell r="G52">
            <v>1.4</v>
          </cell>
        </row>
        <row r="53">
          <cell r="E53">
            <v>4.1666666666666666E-3</v>
          </cell>
          <cell r="F53">
            <v>12.203253600823045</v>
          </cell>
          <cell r="G53">
            <v>1.5</v>
          </cell>
        </row>
        <row r="54">
          <cell r="E54">
            <v>0</v>
          </cell>
          <cell r="F54">
            <v>0</v>
          </cell>
          <cell r="G54">
            <v>2.6</v>
          </cell>
        </row>
        <row r="55">
          <cell r="E55">
            <v>0</v>
          </cell>
          <cell r="F55">
            <v>0</v>
          </cell>
          <cell r="G55">
            <v>2.7</v>
          </cell>
        </row>
        <row r="56">
          <cell r="E56">
            <v>0</v>
          </cell>
          <cell r="F56">
            <v>0</v>
          </cell>
          <cell r="G56">
            <v>2.8</v>
          </cell>
        </row>
        <row r="57">
          <cell r="E57">
            <v>4.1666666666666666E-3</v>
          </cell>
          <cell r="F57">
            <v>8.3668386015959086</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1.2500000000000001E-2</v>
          </cell>
          <cell r="F62">
            <v>31.091906946264746</v>
          </cell>
          <cell r="G62">
            <v>3.14</v>
          </cell>
        </row>
        <row r="63">
          <cell r="E63">
            <v>1.2500000000000001E-2</v>
          </cell>
          <cell r="F63">
            <v>28.258636092912447</v>
          </cell>
          <cell r="G63">
            <v>3.15</v>
          </cell>
        </row>
        <row r="64">
          <cell r="E64">
            <v>5.8333333333333334E-2</v>
          </cell>
          <cell r="F64">
            <v>94.662605101895409</v>
          </cell>
          <cell r="G64">
            <v>3.16</v>
          </cell>
        </row>
        <row r="65">
          <cell r="E65">
            <v>0.1</v>
          </cell>
          <cell r="F65">
            <v>183.76664245945292</v>
          </cell>
          <cell r="G65">
            <v>3.17</v>
          </cell>
        </row>
        <row r="66">
          <cell r="E66">
            <v>0</v>
          </cell>
          <cell r="F66">
            <v>0</v>
          </cell>
          <cell r="G66">
            <v>3.18</v>
          </cell>
        </row>
        <row r="67">
          <cell r="E67">
            <v>0.1</v>
          </cell>
          <cell r="F67">
            <v>83.282085037691786</v>
          </cell>
          <cell r="G67">
            <v>4.1900000000000004</v>
          </cell>
        </row>
        <row r="68">
          <cell r="E68">
            <v>0.1</v>
          </cell>
          <cell r="F68">
            <v>146.28275821178704</v>
          </cell>
          <cell r="G68">
            <v>4.2</v>
          </cell>
        </row>
        <row r="69">
          <cell r="E69">
            <v>0</v>
          </cell>
          <cell r="F69">
            <v>0</v>
          </cell>
          <cell r="G69">
            <v>4.21</v>
          </cell>
        </row>
        <row r="70">
          <cell r="E70">
            <v>0</v>
          </cell>
          <cell r="F70">
            <v>0</v>
          </cell>
          <cell r="G70">
            <v>4.22</v>
          </cell>
        </row>
        <row r="71">
          <cell r="E71">
            <v>7.9166666666666663E-2</v>
          </cell>
          <cell r="F71">
            <v>189.04870504351473</v>
          </cell>
          <cell r="G71">
            <v>4.2300000000000004</v>
          </cell>
        </row>
        <row r="72">
          <cell r="E72">
            <v>0.1</v>
          </cell>
          <cell r="F72">
            <v>139.8761232531111</v>
          </cell>
          <cell r="G72">
            <v>4.24</v>
          </cell>
        </row>
        <row r="73">
          <cell r="E73">
            <v>0.1</v>
          </cell>
          <cell r="F73">
            <v>200</v>
          </cell>
          <cell r="G73">
            <v>4.25</v>
          </cell>
        </row>
      </sheetData>
      <sheetData sheetId="7">
        <row r="19">
          <cell r="A19">
            <v>93.078260633039278</v>
          </cell>
        </row>
        <row r="20">
          <cell r="A20">
            <v>87.765490668246343</v>
          </cell>
        </row>
        <row r="21">
          <cell r="A21">
            <v>92.317962388855335</v>
          </cell>
        </row>
        <row r="22">
          <cell r="A22">
            <v>86.433596708619433</v>
          </cell>
        </row>
        <row r="23">
          <cell r="A23">
            <v>89.567013549599253</v>
          </cell>
        </row>
        <row r="24">
          <cell r="A24">
            <v>86.581172210045835</v>
          </cell>
        </row>
        <row r="25">
          <cell r="A25">
            <v>85.902835397854446</v>
          </cell>
        </row>
        <row r="26">
          <cell r="A26">
            <v>101.6240765368924</v>
          </cell>
        </row>
        <row r="27">
          <cell r="A27">
            <v>85.564267682893117</v>
          </cell>
        </row>
        <row r="28">
          <cell r="A28">
            <v>96.018568383619467</v>
          </cell>
        </row>
        <row r="29">
          <cell r="A29">
            <v>92.381765838408214</v>
          </cell>
        </row>
        <row r="30">
          <cell r="A30">
            <v>98.587699026748083</v>
          </cell>
        </row>
        <row r="31">
          <cell r="A31">
            <v>98.414138081484452</v>
          </cell>
        </row>
        <row r="32">
          <cell r="A32">
            <v>75.276686440530625</v>
          </cell>
        </row>
        <row r="33">
          <cell r="A33">
            <v>94.788453488296071</v>
          </cell>
        </row>
        <row r="34">
          <cell r="A34">
            <v>89.452977959708676</v>
          </cell>
        </row>
        <row r="35">
          <cell r="A35">
            <v>103.27945667344171</v>
          </cell>
        </row>
        <row r="36">
          <cell r="A36">
            <v>107.06434866704377</v>
          </cell>
        </row>
        <row r="37">
          <cell r="A37">
            <v>96.461789363708178</v>
          </cell>
        </row>
        <row r="38">
          <cell r="A38">
            <v>107.05964641998126</v>
          </cell>
        </row>
        <row r="39">
          <cell r="A39">
            <v>108.25625382799046</v>
          </cell>
        </row>
        <row r="40">
          <cell r="A40">
            <v>0</v>
          </cell>
        </row>
        <row r="41">
          <cell r="A41">
            <v>104.6750140153639</v>
          </cell>
        </row>
        <row r="42">
          <cell r="A42">
            <v>100.17411870540032</v>
          </cell>
        </row>
        <row r="43">
          <cell r="A43">
            <v>99.766148407991608</v>
          </cell>
        </row>
        <row r="44">
          <cell r="A44">
            <v>88.295700805183728</v>
          </cell>
        </row>
        <row r="45">
          <cell r="A45">
            <v>96.949881113486001</v>
          </cell>
        </row>
        <row r="46">
          <cell r="A46">
            <v>100.00000000000003</v>
          </cell>
        </row>
        <row r="47">
          <cell r="A47">
            <v>87.956506113185881</v>
          </cell>
        </row>
        <row r="48">
          <cell r="A48">
            <v>88.658463447278834</v>
          </cell>
        </row>
        <row r="49">
          <cell r="A49">
            <v>71.978659814924967</v>
          </cell>
        </row>
        <row r="50">
          <cell r="A50">
            <v>80.406329181738982</v>
          </cell>
        </row>
        <row r="51">
          <cell r="A51">
            <v>95.807622068959475</v>
          </cell>
        </row>
        <row r="52">
          <cell r="A52">
            <v>76.405628153221173</v>
          </cell>
        </row>
        <row r="53">
          <cell r="A53">
            <v>100.50467905219023</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55.803336160588067</v>
          </cell>
        </row>
        <row r="14">
          <cell r="K14">
            <v>2.4151205110585123</v>
          </cell>
        </row>
        <row r="15">
          <cell r="K15">
            <v>98.93851444153708</v>
          </cell>
        </row>
        <row r="16">
          <cell r="K16">
            <v>162.9620533333333</v>
          </cell>
        </row>
        <row r="17">
          <cell r="K17">
            <v>0</v>
          </cell>
        </row>
        <row r="24">
          <cell r="A24" t="str">
            <v>Health Challenges</v>
          </cell>
          <cell r="B24">
            <v>0.10833333333333334</v>
          </cell>
          <cell r="C24">
            <v>0.19413415180335644</v>
          </cell>
        </row>
        <row r="25">
          <cell r="A25" t="str">
            <v>At Risk</v>
          </cell>
          <cell r="B25">
            <v>4.1666666666666666E-3</v>
          </cell>
          <cell r="C25">
            <v>0.17252417208946966</v>
          </cell>
        </row>
        <row r="26">
          <cell r="A26" t="str">
            <v>Caution</v>
          </cell>
          <cell r="B26">
            <v>0.21666666666666667</v>
          </cell>
          <cell r="C26">
            <v>0.2189912269146666</v>
          </cell>
        </row>
        <row r="27">
          <cell r="A27" t="str">
            <v>Healthy</v>
          </cell>
          <cell r="B27">
            <v>0.67083333333333328</v>
          </cell>
          <cell r="C27">
            <v>0.41165002502832154</v>
          </cell>
        </row>
      </sheetData>
      <sheetData sheetId="9">
        <row r="14">
          <cell r="K14">
            <v>0</v>
          </cell>
        </row>
        <row r="15">
          <cell r="K15">
            <v>0</v>
          </cell>
        </row>
        <row r="16">
          <cell r="K16">
            <v>0</v>
          </cell>
        </row>
        <row r="17">
          <cell r="K17">
            <v>212.97356136098395</v>
          </cell>
        </row>
        <row r="18">
          <cell r="K18">
            <v>12.203253600823045</v>
          </cell>
        </row>
        <row r="21">
          <cell r="K21">
            <v>0</v>
          </cell>
        </row>
        <row r="22">
          <cell r="K22">
            <v>0</v>
          </cell>
        </row>
        <row r="23">
          <cell r="K23">
            <v>0</v>
          </cell>
        </row>
        <row r="24">
          <cell r="K24">
            <v>8.3668386015959086</v>
          </cell>
        </row>
        <row r="25">
          <cell r="K25">
            <v>0</v>
          </cell>
        </row>
        <row r="26">
          <cell r="K26">
            <v>0</v>
          </cell>
        </row>
        <row r="27">
          <cell r="K27">
            <v>0</v>
          </cell>
        </row>
        <row r="28">
          <cell r="K28">
            <v>0</v>
          </cell>
        </row>
        <row r="31">
          <cell r="K31">
            <v>31.091906946264746</v>
          </cell>
        </row>
        <row r="32">
          <cell r="K32">
            <v>28.258636092912447</v>
          </cell>
        </row>
        <row r="33">
          <cell r="K33">
            <v>94.662605101895409</v>
          </cell>
        </row>
        <row r="34">
          <cell r="K34">
            <v>183.76664245945292</v>
          </cell>
        </row>
        <row r="35">
          <cell r="K35">
            <v>0</v>
          </cell>
        </row>
        <row r="38">
          <cell r="K38">
            <v>83.282085037691786</v>
          </cell>
        </row>
        <row r="39">
          <cell r="K39">
            <v>146.28275821178704</v>
          </cell>
        </row>
        <row r="40">
          <cell r="K40">
            <v>0</v>
          </cell>
        </row>
        <row r="41">
          <cell r="K41">
            <v>0</v>
          </cell>
        </row>
        <row r="42">
          <cell r="K42">
            <v>189.04870504351473</v>
          </cell>
        </row>
        <row r="43">
          <cell r="K43">
            <v>139.8761232531111</v>
          </cell>
        </row>
        <row r="44">
          <cell r="K44">
            <v>462.14484898472176</v>
          </cell>
        </row>
        <row r="47">
          <cell r="K47">
            <v>0</v>
          </cell>
        </row>
        <row r="48">
          <cell r="K48">
            <v>0</v>
          </cell>
        </row>
        <row r="49">
          <cell r="K49">
            <v>0</v>
          </cell>
        </row>
      </sheetData>
      <sheetData sheetId="10">
        <row r="13">
          <cell r="V13">
            <v>462.14484898472176</v>
          </cell>
        </row>
        <row r="14">
          <cell r="V14">
            <v>212.97356136098395</v>
          </cell>
        </row>
        <row r="15">
          <cell r="V15">
            <v>189.04870504351473</v>
          </cell>
        </row>
        <row r="16">
          <cell r="V16">
            <v>183.76664245945292</v>
          </cell>
        </row>
        <row r="17">
          <cell r="V17">
            <v>146.28275821178704</v>
          </cell>
        </row>
        <row r="18">
          <cell r="V18">
            <v>139.8761232531111</v>
          </cell>
        </row>
        <row r="19">
          <cell r="V19">
            <v>94.662605101895409</v>
          </cell>
        </row>
        <row r="20">
          <cell r="V20">
            <v>83.282085037691786</v>
          </cell>
        </row>
        <row r="21">
          <cell r="V21">
            <v>31.091906946264746</v>
          </cell>
        </row>
        <row r="22">
          <cell r="V22">
            <v>28.258636092912447</v>
          </cell>
        </row>
        <row r="23">
          <cell r="V23">
            <v>12.203253600823045</v>
          </cell>
        </row>
        <row r="24">
          <cell r="V24">
            <v>8.3668386015959086</v>
          </cell>
        </row>
        <row r="25">
          <cell r="V25">
            <v>0</v>
          </cell>
        </row>
        <row r="26">
          <cell r="V26">
            <v>0</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B3D8B-7F67-4223-91E6-1E3D28FD1177}">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88A4D-C276-4C5F-85AE-76FBF590685B}">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08F61-80DB-4431-85D1-75EF4B2AFA01}">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Asthma are about 7% below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1%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17% Does not enjoy general happiness. This is 8%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9% are likely to be current cigarette smokers.  This is 33%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40%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33% never do moderate intensity sports, which are 28% below and 16%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10%, 23% below the base average, with white bread being eaten by about 25%, which is 16%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27.7%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with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6292A-AF69-46B4-BC7D-674A7E9D8360}">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Asthma are about 7% below the base average.</v>
      </c>
    </row>
    <row r="5" spans="1:2">
      <c r="A5" s="1" t="s">
        <v>49</v>
      </c>
      <c r="B5" s="1" t="str">
        <f>"• Incidents of "&amp;A55&amp;" are "&amp;TEXT(B55,"0%")&amp;" "&amp;C55&amp;" in this profile than in the base."</f>
        <v>• Incidents of High blood pressure are 1% below in this profile than in the base.</v>
      </c>
    </row>
    <row r="6" spans="1:2">
      <c r="A6" s="55" t="s">
        <v>50</v>
      </c>
      <c r="B6" s="54" t="str">
        <f>"• Approximately "&amp;TEXT(B68,"0%")&amp;" "&amp;A68&amp;". This is "&amp;TEXT(C68,"0%")&amp;" "&amp;D68&amp;" the base."</f>
        <v>• Approximately 17% Does not enjoy general happiness. This is 8%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9% are likely to be current cigarette smokers.  This is 33% below the base average.</v>
      </c>
    </row>
    <row r="10" spans="1:2">
      <c r="A10" s="1" t="s">
        <v>51</v>
      </c>
      <c r="B10" s="48" t="str">
        <f>"• Circa "&amp;TEXT(D81,"0%")&amp;" smoke 20+ cigarettes per day, which is "&amp;TEXT(ABS(I81/100),"0%")&amp;" "&amp;J81&amp;" the base."</f>
        <v>• Circa 2% smoke 20+ cigarettes per day, which is 40%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33% never do moderate intensity sports, which are 28% below and 16%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10%, 23% below the base average, with white bread being eaten by about 25%, which is 16%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27.7% of the profile are likely to be living in households with an income of 20k - 40k.</v>
      </c>
    </row>
    <row r="18" spans="1:14" ht="15" thickBot="1">
      <c r="A18" s="58" t="s">
        <v>54</v>
      </c>
      <c r="B18" s="59" t="str">
        <f>IF(B122&gt;0,"• Households containing "&amp;A122&amp;" occur more in this profile than in the base.","")</f>
        <v>• Households containing Couple with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1.7412500000000001E-2</v>
      </c>
      <c r="E27" s="63">
        <f>RANK('Data - Overview'!$D27,'Data - Overview'!$D$27:$D$31)</f>
        <v>3</v>
      </c>
      <c r="F27" s="62">
        <f>INDEX('Data - Knowledge'!$G:$G,MATCH('Data - Overview'!$A27,'Data - Knowledge'!$A:$A,0))</f>
        <v>1.8861443157352491E-2</v>
      </c>
      <c r="G27" s="64">
        <f>INDEX('Data - Knowledge'!$J:$J,MATCH('Data - Overview'!$A27,'Data - Knowledge'!$A:$A,0))</f>
        <v>92.317962388855335</v>
      </c>
      <c r="H27" s="64">
        <f>RANK('Data - Overview'!$G27,'Data - Overview'!$G$27:$G$31)</f>
        <v>3</v>
      </c>
      <c r="I27" s="65">
        <f>G27-100</f>
        <v>-7.6820376111446649</v>
      </c>
      <c r="J27" s="65" t="str">
        <f>IF(I27&gt;0,"above","below")</f>
        <v>below</v>
      </c>
      <c r="K27" s="66" t="str">
        <f>"" &amp;TEXT('Data - Overview'!$C27,"0")&amp;" "</f>
        <v xml:space="preserve">Coronary heart disease </v>
      </c>
      <c r="L27" s="67" t="str">
        <f>"Index: "&amp;TEXT('Data - Overview'!$G27,"0")&amp;""</f>
        <v>Index: 92</v>
      </c>
      <c r="M27" s="61" t="str">
        <f>'Data - Overview'!$K27&amp;CHAR(10)&amp;'Data - Overview'!$L27</f>
        <v>Coronary heart disease 
Index: 92</v>
      </c>
      <c r="N27" s="61">
        <v>1</v>
      </c>
    </row>
    <row r="28" spans="1:14">
      <c r="A28" s="1" t="s">
        <v>71</v>
      </c>
      <c r="B28" s="1" t="str">
        <f>INDEX('Data - Knowledge'!$D:$D,MATCH('Data - Overview'!$A28,'Data - Knowledge'!$A:$A,0))</f>
        <v>Asthma</v>
      </c>
      <c r="C28" s="1" t="s">
        <v>72</v>
      </c>
      <c r="D28" s="68">
        <f>INDEX('Data - Knowledge'!$E:$E,MATCH('Data - Overview'!$A28,'Data - Knowledge'!$A:$A,0))</f>
        <v>0.12143333333333334</v>
      </c>
      <c r="E28" s="69">
        <f>RANK('Data - Overview'!$D28,'Data - Overview'!$D$27:$D$31)</f>
        <v>2</v>
      </c>
      <c r="F28" s="68">
        <f>INDEX('Data - Knowledge'!$G:$G,MATCH('Data - Overview'!$A28,'Data - Knowledge'!$A:$A,0))</f>
        <v>0.13046368991797541</v>
      </c>
      <c r="G28" s="70">
        <f>INDEX('Data - Knowledge'!$J:$J,MATCH('Data - Overview'!$A28,'Data - Knowledge'!$A:$A,0))</f>
        <v>93.078260633039278</v>
      </c>
      <c r="H28" s="70">
        <f>RANK('Data - Overview'!$G28,'Data - Overview'!$G$27:$G$31)</f>
        <v>1</v>
      </c>
      <c r="I28" s="71">
        <f>G28-100</f>
        <v>-6.9217393669607219</v>
      </c>
      <c r="J28" s="71" t="str">
        <f>IF(I28&gt;0,"above","below")</f>
        <v>below</v>
      </c>
      <c r="K28" s="1" t="str">
        <f>"" &amp;TEXT('Data - Overview'!$C28,"0")&amp;" "</f>
        <v xml:space="preserve">Asthma </v>
      </c>
      <c r="L28" s="1" t="str">
        <f>"Index: "&amp;TEXT('Data - Overview'!$G28,"0")&amp;""</f>
        <v>Index: 93</v>
      </c>
      <c r="M28" s="1" t="str">
        <f>'Data - Overview'!$K28&amp;CHAR(10)&amp;'Data - Overview'!$L28</f>
        <v>Asthma 
Index: 93</v>
      </c>
      <c r="N28" s="1">
        <v>2</v>
      </c>
    </row>
    <row r="29" spans="1:14">
      <c r="A29" s="72" t="s">
        <v>73</v>
      </c>
      <c r="B29" s="72" t="str">
        <f>INDEX('Data - Knowledge'!$D:$D,MATCH('Data - Overview'!$A29,'Data - Knowledge'!$A:$A,0))</f>
        <v>Chronic bronchitis</v>
      </c>
      <c r="C29" s="72" t="s">
        <v>74</v>
      </c>
      <c r="D29" s="73">
        <f>INDEX('Data - Knowledge'!$E:$E,MATCH('Data - Overview'!$A29,'Data - Knowledge'!$A:$A,0))</f>
        <v>7.8041666666666658E-3</v>
      </c>
      <c r="E29" s="74">
        <f>RANK('Data - Overview'!$D29,'Data - Overview'!$D$27:$D$31)</f>
        <v>4</v>
      </c>
      <c r="F29" s="73">
        <f>INDEX('Data - Knowledge'!$G:$G,MATCH('Data - Overview'!$A29,'Data - Knowledge'!$A:$A,0))</f>
        <v>9.1208244726518652E-3</v>
      </c>
      <c r="G29" s="75">
        <f>INDEX('Data - Knowledge'!$J:$J,MATCH('Data - Overview'!$A29,'Data - Knowledge'!$A:$A,0))</f>
        <v>85.564267682893117</v>
      </c>
      <c r="H29" s="75">
        <f>RANK('Data - Overview'!$G29,'Data - Overview'!$G$27:$G$31)</f>
        <v>5</v>
      </c>
      <c r="I29" s="75">
        <f>G29-100</f>
        <v>-14.435732317106883</v>
      </c>
      <c r="J29" s="75" t="str">
        <f>IF(I29&gt;0,"above","below")</f>
        <v>below</v>
      </c>
      <c r="K29" s="55" t="str">
        <f>"" &amp;TEXT('Data - Overview'!$C29,"0")&amp;" "</f>
        <v xml:space="preserve">Chronic bronchitis </v>
      </c>
      <c r="L29" s="72" t="str">
        <f>"Index: "&amp;TEXT('Data - Overview'!$G29,"0")&amp;""</f>
        <v>Index: 86</v>
      </c>
      <c r="M29" s="72" t="str">
        <f>'Data - Overview'!$K29&amp;CHAR(10)&amp;'Data - Overview'!$L29</f>
        <v>Chronic bronchitis 
Index: 86</v>
      </c>
      <c r="N29" s="72">
        <v>3</v>
      </c>
    </row>
    <row r="30" spans="1:14">
      <c r="A30" s="1" t="s">
        <v>75</v>
      </c>
      <c r="B30" s="1" t="str">
        <f>INDEX('Data - Knowledge'!$D:$D,MATCH('Data - Overview'!$A30,'Data - Knowledge'!$A:$A,0))</f>
        <v>Emphysema</v>
      </c>
      <c r="C30" s="1" t="s">
        <v>76</v>
      </c>
      <c r="D30" s="68">
        <f>INDEX('Data - Knowledge'!$E:$E,MATCH('Data - Overview'!$A30,'Data - Knowledge'!$A:$A,0))</f>
        <v>4.4374999999999996E-3</v>
      </c>
      <c r="E30" s="69">
        <f>RANK('Data - Overview'!$D30,'Data - Overview'!$D$27:$D$31)</f>
        <v>5</v>
      </c>
      <c r="F30" s="68">
        <f>INDEX('Data - Knowledge'!$G:$G,MATCH('Data - Overview'!$A30,'Data - Knowledge'!$A:$A,0))</f>
        <v>5.1657200597022817E-3</v>
      </c>
      <c r="G30" s="70">
        <f>INDEX('Data - Knowledge'!$J:$J,MATCH('Data - Overview'!$A30,'Data - Knowledge'!$A:$A,0))</f>
        <v>85.902835397854446</v>
      </c>
      <c r="H30" s="70">
        <f>RANK('Data - Overview'!$G30,'Data - Overview'!$G$27:$G$31)</f>
        <v>4</v>
      </c>
      <c r="I30" s="71">
        <f>G30-100</f>
        <v>-14.097164602145554</v>
      </c>
      <c r="J30" s="71" t="str">
        <f>IF(I30&gt;0,"above","below")</f>
        <v>below</v>
      </c>
      <c r="K30" s="1" t="str">
        <f>"" &amp;TEXT('Data - Overview'!$C30,"0")&amp;" "</f>
        <v xml:space="preserve">Emphysema </v>
      </c>
      <c r="L30" s="1" t="str">
        <f>"Index: "&amp;TEXT('Data - Overview'!$G30,"0")&amp;""</f>
        <v>Index: 86</v>
      </c>
      <c r="M30" s="1" t="str">
        <f>'Data - Overview'!$K30&amp;CHAR(10)&amp;'Data - Overview'!$L30</f>
        <v>Emphysema 
Index: 86</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0.16180416666666669</v>
      </c>
      <c r="E31" s="79">
        <f>RANK('Data - Overview'!$D31,'Data - Overview'!$D$27:$D$31)</f>
        <v>1</v>
      </c>
      <c r="F31" s="78">
        <f>INDEX('Data - Knowledge'!$G:$G,MATCH('Data - Overview'!$A31,'Data - Knowledge'!$A:$A,0))</f>
        <v>0.17390801622000024</v>
      </c>
      <c r="G31" s="80">
        <f>INDEX('Data - Knowledge'!$J:$J,MATCH('Data - Overview'!$A31,'Data - Knowledge'!$A:$A,0))</f>
        <v>93.040085318423891</v>
      </c>
      <c r="H31" s="81">
        <f>RANK('Data - Overview'!$G31,'Data - Overview'!$G$27:$G$31)</f>
        <v>2</v>
      </c>
      <c r="I31" s="80">
        <f>G31-100</f>
        <v>-6.9599146815761088</v>
      </c>
      <c r="J31" s="80" t="str">
        <f>IF(I31&gt;0,"above","below")</f>
        <v>below</v>
      </c>
      <c r="K31" s="77" t="str">
        <f>"" &amp;TEXT('Data - Overview'!$C31,"0")&amp;" "</f>
        <v xml:space="preserve">Cholesterol (taking medication for) </v>
      </c>
      <c r="L31" s="57" t="str">
        <f>"Index: "&amp;TEXT('Data - Overview'!$G31,"0")&amp;""</f>
        <v>Index: 93</v>
      </c>
      <c r="M31" s="57" t="str">
        <f>'Data - Overview'!$K31&amp;CHAR(10)&amp;'Data - Overview'!$L31</f>
        <v>Cholesterol (taking medication for) 
Index: 93</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Asthma</v>
      </c>
      <c r="B34" s="82">
        <f>ABS(INDEX(I27:I31,MATCH(1,H27:H31,0))/100)</f>
        <v>6.9217393669607219E-2</v>
      </c>
      <c r="C34" s="82" t="str">
        <f>INDEX('Data - Overview'!$J$27:$J$31,MATCH(1,'Data - Overview'!$H$27:$H$31,0))</f>
        <v>below</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0.17404166666666668</v>
      </c>
      <c r="E40" s="63">
        <f>RANK('Data - Overview'!$D40,'Data - Overview'!$D$40:$D$44)</f>
        <v>2</v>
      </c>
      <c r="F40" s="62">
        <f>INDEX('Data - Knowledge'!$G:$G,MATCH('Data - Overview'!$A40,'Data - Knowledge'!$A:$A,0))</f>
        <v>0.17653487035887408</v>
      </c>
      <c r="G40" s="64">
        <f>INDEX('Data - Knowledge'!$J:$J,MATCH('Data - Overview'!$A40,'Data - Knowledge'!$A:$A,0))</f>
        <v>98.587699026748083</v>
      </c>
      <c r="H40" s="64">
        <f>RANK('Data - Overview'!$G40,'Data - Overview'!$G$40:$G$44)</f>
        <v>1</v>
      </c>
      <c r="I40" s="64">
        <f>'Data - Overview'!$G40-100</f>
        <v>-1.4123009732519165</v>
      </c>
      <c r="J40" s="64" t="str">
        <f>IF(I27&gt;0,"above","below")</f>
        <v>below</v>
      </c>
      <c r="K40" s="61" t="str">
        <f>"" &amp;TEXT('Data - Overview'!$C40,"0")&amp;" "</f>
        <v xml:space="preserve">High blood pressure </v>
      </c>
      <c r="L40" s="61" t="str">
        <f>"Index: "&amp;TEXT('Data - Overview'!$G40,"0")&amp;""</f>
        <v>Index: 99</v>
      </c>
      <c r="M40" s="72" t="str">
        <f>'Data - Overview'!$K40&amp;CHAR(10)&amp;'Data - Overview'!$L40</f>
        <v>High blood pressure 
Index: 99</v>
      </c>
      <c r="N40" s="61">
        <v>1</v>
      </c>
    </row>
    <row r="41" spans="1:14">
      <c r="A41" s="1" t="s">
        <v>85</v>
      </c>
      <c r="B41" s="1" t="str">
        <f>INDEX('Data - Knowledge'!$D:$D,MATCH('Data - Overview'!$A41,'Data - Knowledge'!$A:$A,0))</f>
        <v>Stroke</v>
      </c>
      <c r="C41" s="1" t="s">
        <v>86</v>
      </c>
      <c r="D41" s="68">
        <f>INDEX('Data - Knowledge'!$E:$E,MATCH('Data - Overview'!$A41,'Data - Knowledge'!$A:$A,0))</f>
        <v>1.7270833333333332E-2</v>
      </c>
      <c r="E41" s="69">
        <f>RANK('Data - Overview'!$D41,'Data - Overview'!$D$40:$D$44)</f>
        <v>4</v>
      </c>
      <c r="F41" s="68">
        <f>INDEX('Data - Knowledge'!$G:$G,MATCH('Data - Overview'!$A41,'Data - Knowledge'!$A:$A,0))</f>
        <v>1.9947562376996131E-2</v>
      </c>
      <c r="G41" s="70">
        <f>INDEX('Data - Knowledge'!$J:$J,MATCH('Data - Overview'!$A41,'Data - Knowledge'!$A:$A,0))</f>
        <v>86.581172210045835</v>
      </c>
      <c r="H41" s="70">
        <f>RANK('Data - Overview'!$G41,'Data - Overview'!$G$40:$G$44)</f>
        <v>5</v>
      </c>
      <c r="I41" s="70">
        <f>'Data - Overview'!$G41-100</f>
        <v>-13.418827789954165</v>
      </c>
      <c r="J41" s="70" t="str">
        <f>IF(I28&gt;0,"above","below")</f>
        <v>below</v>
      </c>
      <c r="K41" s="1" t="str">
        <f>"" &amp;TEXT('Data - Overview'!$C41,"0")&amp;" "</f>
        <v xml:space="preserve">Stroke </v>
      </c>
      <c r="L41" s="1" t="str">
        <f>"Index: "&amp;TEXT('Data - Overview'!$G41,"0")&amp;""</f>
        <v>Index: 87</v>
      </c>
      <c r="M41" s="1" t="str">
        <f>'Data - Overview'!$K41&amp;CHAR(10)&amp;'Data - Overview'!$L41</f>
        <v>Stroke 
Index: 87</v>
      </c>
      <c r="N41" s="1">
        <v>2</v>
      </c>
    </row>
    <row r="42" spans="1:14">
      <c r="A42" s="55" t="s">
        <v>87</v>
      </c>
      <c r="B42" s="72" t="str">
        <f>INDEX('Data - Knowledge'!$D:$D,MATCH('Data - Overview'!$A42,'Data - Knowledge'!$A:$A,0))</f>
        <v>BMI &gt; 30</v>
      </c>
      <c r="C42" s="72" t="s">
        <v>88</v>
      </c>
      <c r="D42" s="84">
        <f>INDEX('Data - Knowledge'!$E:$E,MATCH('Data - Overview'!$A42,'Data - Knowledge'!$A:$A,0))</f>
        <v>0.19130416666666666</v>
      </c>
      <c r="E42" s="85">
        <f>RANK('Data - Overview'!$D42,'Data - Overview'!$D$40:$D$44)</f>
        <v>1</v>
      </c>
      <c r="F42" s="84">
        <f>INDEX('Data - Knowledge'!$G:$G,MATCH('Data - Overview'!$A42,'Data - Knowledge'!$A:$A,0))</f>
        <v>0.21804121702835863</v>
      </c>
      <c r="G42" s="75">
        <f>INDEX('Data - Knowledge'!$J:$J,MATCH('Data - Overview'!$A42,'Data - Knowledge'!$A:$A,0))</f>
        <v>87.73761643505479</v>
      </c>
      <c r="H42" s="75">
        <f>RANK('Data - Overview'!$G42,'Data - Overview'!$G$40:$G$44)</f>
        <v>4</v>
      </c>
      <c r="I42" s="75">
        <f>'Data - Overview'!$G42-100</f>
        <v>-12.26238356494521</v>
      </c>
      <c r="J42" s="75" t="str">
        <f>IF(I29&gt;0,"above","below")</f>
        <v>below</v>
      </c>
      <c r="K42" s="72" t="str">
        <f>"" &amp;TEXT('Data - Overview'!$C42,"0")&amp;" "</f>
        <v xml:space="preserve">BMI &gt; 30 </v>
      </c>
      <c r="L42" s="72" t="str">
        <f>"Index: "&amp;TEXT('Data - Overview'!$G42,"0")&amp;""</f>
        <v>Index: 88</v>
      </c>
      <c r="M42" s="72" t="str">
        <f>'Data - Overview'!$K42&amp;CHAR(10)&amp;'Data - Overview'!$L42</f>
        <v>BMI &gt; 30 
Index: 88</v>
      </c>
      <c r="N42" s="72">
        <v>3</v>
      </c>
    </row>
    <row r="43" spans="1:14">
      <c r="A43" s="86"/>
      <c r="B43" s="1" t="s">
        <v>89</v>
      </c>
      <c r="C43" s="1" t="s">
        <v>89</v>
      </c>
      <c r="D43" s="68">
        <f>SUM(D49:D51)</f>
        <v>6.1462500000000003E-2</v>
      </c>
      <c r="E43" s="69">
        <f>RANK('Data - Overview'!$D43,'Data - Overview'!$D$40:$D$44)</f>
        <v>3</v>
      </c>
      <c r="F43" s="68">
        <f>SUM(E49:E51)</f>
        <v>6.8436117238373256E-2</v>
      </c>
      <c r="G43" s="70">
        <f>D43/F43*100</f>
        <v>89.810033766113435</v>
      </c>
      <c r="H43" s="70">
        <f>RANK('Data - Overview'!$G43,'Data - Overview'!$G$40:$G$44)</f>
        <v>3</v>
      </c>
      <c r="I43" s="70">
        <f>'Data - Overview'!$G43-100</f>
        <v>-10.189966233886565</v>
      </c>
      <c r="J43" s="70" t="str">
        <f>IF(I30&gt;0,"above","below")</f>
        <v>below</v>
      </c>
      <c r="K43" s="1" t="str">
        <f>"" &amp;TEXT('Data - Overview'!$C43,"0")&amp;" "</f>
        <v xml:space="preserve">Diabetes </v>
      </c>
      <c r="L43" s="1" t="str">
        <f>"Index: "&amp;TEXT('Data - Overview'!$G43,"0")&amp;""</f>
        <v>Index: 90</v>
      </c>
      <c r="M43" s="1" t="str">
        <f>'Data - Overview'!$K43&amp;CHAR(10)&amp;'Data - Overview'!$L43</f>
        <v>Diabetes 
Index: 90</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1.3870833333333334E-2</v>
      </c>
      <c r="E44" s="89">
        <f>RANK('Data - Overview'!$D44,'Data - Overview'!$D$40:$D$44)</f>
        <v>5</v>
      </c>
      <c r="F44" s="88">
        <f>INDEX('Data - Knowledge'!$G:$G,MATCH('Data - Overview'!$A44,'Data - Knowledge'!$A:$A,0))</f>
        <v>1.4445990569152939E-2</v>
      </c>
      <c r="G44" s="80">
        <f>INDEX('Data - Knowledge'!$J:$J,MATCH('Data - Overview'!$A44,'Data - Knowledge'!$A:$A,0))</f>
        <v>96.018568383619467</v>
      </c>
      <c r="H44" s="80">
        <f>RANK('Data - Overview'!$G44,'Data - Overview'!$G$40:$G$44)</f>
        <v>2</v>
      </c>
      <c r="I44" s="80">
        <f>'Data - Overview'!$G44-100</f>
        <v>-3.981431616380533</v>
      </c>
      <c r="J44" s="80" t="str">
        <f>IF(I31&gt;0,"above","below")</f>
        <v>below</v>
      </c>
      <c r="K44" s="57" t="str">
        <f>"" &amp;TEXT('Data - Overview'!$C44,"0")&amp;" "</f>
        <v xml:space="preserve">Any kind of liver condition </v>
      </c>
      <c r="L44" s="57" t="str">
        <f>"Index: "&amp;TEXT('Data - Overview'!$G44,"0")&amp;""</f>
        <v>Index: 96</v>
      </c>
      <c r="M44" s="58" t="str">
        <f>'Data - Overview'!$K44&amp;CHAR(10)&amp;'Data - Overview'!$L44</f>
        <v>Any kind of liver condition 
Index: 96</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7.9958333333333322E-3</v>
      </c>
      <c r="E49" s="84">
        <f>INDEX('Data - Knowledge'!$G:$G,MATCH('Data - Overview'!$A49,'Data - Knowledge'!$A:$A,0))</f>
        <v>8.0145755458399942E-3</v>
      </c>
      <c r="F49" s="75">
        <f>INDEX('Data - Knowledge'!$J:$J,MATCH('Data - Overview'!$A49,'Data - Knowledge'!$A:$A,0))</f>
        <v>99.766148407991608</v>
      </c>
    </row>
    <row r="50" spans="1:14">
      <c r="A50" s="1" t="s">
        <v>95</v>
      </c>
      <c r="B50" s="1" t="str">
        <f>INDEX('Data - Knowledge'!$D:$D,MATCH('Data - Overview'!$A50,'Data - Knowledge'!$A:$A,0))</f>
        <v>Type 2 diabetes</v>
      </c>
      <c r="C50" s="1" t="s">
        <v>96</v>
      </c>
      <c r="D50" s="68">
        <f>INDEX('Data - Knowledge'!$E:$E,MATCH('Data - Overview'!$A50,'Data - Knowledge'!$A:$A,0))</f>
        <v>5.2466666666666668E-2</v>
      </c>
      <c r="E50" s="68">
        <f>INDEX('Data - Knowledge'!$G:$G,MATCH('Data - Overview'!$A50,'Data - Knowledge'!$A:$A,0))</f>
        <v>5.9421541692533254E-2</v>
      </c>
      <c r="F50" s="70">
        <f>INDEX('Data - Knowledge'!$J:$J,MATCH('Data - Overview'!$A50,'Data - Knowledge'!$A:$A,0))</f>
        <v>88.295700805183728</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1.4123009732519166E-2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4.2849999999999992E-2</v>
      </c>
      <c r="E61" s="63">
        <f>RANK('Data - Overview'!$D61,'Data - Overview'!$D$61:$D$65)</f>
        <v>5</v>
      </c>
      <c r="F61" s="62">
        <f>INDEX('Data - Knowledge'!$G:$G,MATCH('Data - Overview'!$A61,'Data - Knowledge'!$A:$A,0))</f>
        <v>4.8331539182924078E-2</v>
      </c>
      <c r="G61" s="64">
        <f>INDEX('Data - Knowledge'!$J:$J,MATCH('Data - Overview'!$A61,'Data - Knowledge'!$A:$A,0))</f>
        <v>88.658463447278834</v>
      </c>
      <c r="H61" s="64">
        <f>RANK('Data - Overview'!$G61,'Data - Overview'!$G$61:$G$65)</f>
        <v>2</v>
      </c>
      <c r="I61" s="64">
        <f>'Data - Overview'!$G61-100</f>
        <v>-11.341536552721166</v>
      </c>
      <c r="J61" s="64" t="str">
        <f>IF(I61&gt;0,"above","below")</f>
        <v>below</v>
      </c>
      <c r="K61" s="61" t="str">
        <f>"" &amp;TEXT('Data - Overview'!$C61,"0")&amp;" "</f>
        <v xml:space="preserve">Has Depression </v>
      </c>
      <c r="L61" s="61" t="str">
        <f>"Index: "&amp;TEXT('Data - Overview'!$G61,"0")&amp;""</f>
        <v>Index: 89</v>
      </c>
      <c r="M61" s="61" t="str">
        <f>'Data - Overview'!$K61&amp;CHAR(10)&amp;'Data - Overview'!$L61</f>
        <v>Has Depression 
Index: 89</v>
      </c>
      <c r="N61" s="61">
        <v>1</v>
      </c>
    </row>
    <row r="62" spans="1:14">
      <c r="A62" s="86" t="s">
        <v>104</v>
      </c>
      <c r="B62" s="1" t="str">
        <f>INDEX('Data - Knowledge'!$D:$D,MATCH('Data - Overview'!$A62,'Data - Knowledge'!$A:$A,0))</f>
        <v>Poor general health</v>
      </c>
      <c r="C62" s="48" t="s">
        <v>105</v>
      </c>
      <c r="D62" s="68">
        <f>INDEX('Data - Knowledge'!$E:$E,MATCH('Data - Overview'!$A62,'Data - Knowledge'!$A:$A,0))</f>
        <v>0.17224999999999999</v>
      </c>
      <c r="E62" s="69">
        <f>RANK('Data - Overview'!$D62,'Data - Overview'!$D$61:$D$65)</f>
        <v>1</v>
      </c>
      <c r="F62" s="68">
        <f>INDEX('Data - Knowledge'!$G:$G,MATCH('Data - Overview'!$A62,'Data - Knowledge'!$A:$A,0))</f>
        <v>0.21753300136047227</v>
      </c>
      <c r="G62" s="70">
        <f>INDEX('Data - Knowledge'!$J:$J,MATCH('Data - Overview'!$A62,'Data - Knowledge'!$A:$A,0))</f>
        <v>79.183387772306716</v>
      </c>
      <c r="H62" s="70">
        <f>RANK('Data - Overview'!$G62,'Data - Overview'!$G$61:$G$65)</f>
        <v>4</v>
      </c>
      <c r="I62" s="70">
        <f>'Data - Overview'!$G62-100</f>
        <v>-20.816612227693284</v>
      </c>
      <c r="J62" s="70" t="str">
        <f>IF(I62&gt;0,"above","below")</f>
        <v>below</v>
      </c>
      <c r="K62" s="1" t="str">
        <f>"" &amp;TEXT('Data - Overview'!$C62,"0")&amp;" "</f>
        <v xml:space="preserve">Poor general health </v>
      </c>
      <c r="L62" s="1" t="str">
        <f>"Index: "&amp;TEXT('Data - Overview'!$G62,"0")&amp;""</f>
        <v>Index: 79</v>
      </c>
      <c r="M62" s="1" t="str">
        <f>'Data - Overview'!$K62&amp;CHAR(10)&amp;'Data - Overview'!$L62</f>
        <v>Poor general health 
Index: 79</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6.7766666666666669E-2</v>
      </c>
      <c r="E63" s="85">
        <f>RANK('Data - Overview'!$D63,'Data - Overview'!$D$61:$D$65)</f>
        <v>4</v>
      </c>
      <c r="F63" s="84">
        <f>INDEX('Data - Knowledge'!$G:$G,MATCH('Data - Overview'!$A63,'Data - Knowledge'!$A:$A,0))</f>
        <v>8.6933284021714755E-2</v>
      </c>
      <c r="G63" s="75">
        <f>INDEX('Data - Knowledge'!$J:$J,MATCH('Data - Overview'!$A63,'Data - Knowledge'!$A:$A,0))</f>
        <v>77.952498205105741</v>
      </c>
      <c r="H63" s="75">
        <f>RANK('Data - Overview'!$G63,'Data - Overview'!$G$61:$G$65)</f>
        <v>5</v>
      </c>
      <c r="I63" s="75">
        <f>'Data - Overview'!$G63-100</f>
        <v>-22.047501794894259</v>
      </c>
      <c r="J63" s="75" t="str">
        <f>IF(I63&gt;0,"above","below")</f>
        <v>below</v>
      </c>
      <c r="K63" s="72" t="str">
        <f>"" &amp;TEXT('Data - Overview'!$C63,"0")&amp;" "</f>
        <v xml:space="preserve">Feels downhearted / depressed in the past 4 weeks </v>
      </c>
      <c r="L63" s="72" t="str">
        <f>"Index: "&amp;TEXT('Data - Overview'!$G63,"0")&amp;""</f>
        <v>Index: 78</v>
      </c>
      <c r="M63" s="72" t="str">
        <f>'Data - Overview'!$K63&amp;CHAR(10)&amp;'Data - Overview'!$L63</f>
        <v>Feels downhearted / depressed in the past 4 weeks 
Index: 78</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0.13720000000000002</v>
      </c>
      <c r="E64" s="69">
        <f>RANK('Data - Overview'!$D64,'Data - Overview'!$D$61:$D$65)</f>
        <v>2</v>
      </c>
      <c r="F64" s="68">
        <f>INDEX('Data - Knowledge'!$G:$G,MATCH('Data - Overview'!$A64,'Data - Knowledge'!$A:$A,0))</f>
        <v>0.14972517137988878</v>
      </c>
      <c r="G64" s="70">
        <f>INDEX('Data - Knowledge'!$J:$J,MATCH('Data - Overview'!$A64,'Data - Knowledge'!$A:$A,0))</f>
        <v>91.634558662077339</v>
      </c>
      <c r="H64" s="70">
        <f>RANK('Data - Overview'!$G64,'Data - Overview'!$G$61:$G$65)</f>
        <v>1</v>
      </c>
      <c r="I64" s="70">
        <f>'Data - Overview'!$G64-100</f>
        <v>-8.3654413379226611</v>
      </c>
      <c r="J64" s="70" t="str">
        <f>IF(I64&gt;0,"above","below")</f>
        <v>below</v>
      </c>
      <c r="K64" s="1" t="str">
        <f>"" &amp;TEXT('Data - Overview'!$C64,"0")&amp;" "</f>
        <v xml:space="preserve">Does not enjoy general happiness </v>
      </c>
      <c r="L64" s="1" t="str">
        <f>"Index: "&amp;TEXT('Data - Overview'!$G64,"0")&amp;""</f>
        <v>Index: 92</v>
      </c>
      <c r="M64" s="1" t="str">
        <f>'Data - Overview'!$K64&amp;CHAR(10)&amp;'Data - Overview'!$L64</f>
        <v>Does not enjoy general happiness 
Index: 92</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8.0750000000000016E-2</v>
      </c>
      <c r="E65" s="89">
        <f>RANK('Data - Overview'!$D65,'Data - Overview'!$D$61:$D$65)</f>
        <v>3</v>
      </c>
      <c r="F65" s="88">
        <f>INDEX('Data - Knowledge'!$G:$G,MATCH('Data - Overview'!$A65,'Data - Knowledge'!$A:$A,0))</f>
        <v>9.6739951657002457E-2</v>
      </c>
      <c r="G65" s="80">
        <f>INDEX('Data - Knowledge'!$J:$J,MATCH('Data - Overview'!$A65,'Data - Knowledge'!$A:$A,0))</f>
        <v>83.471201522101424</v>
      </c>
      <c r="H65" s="80">
        <f>RANK('Data - Overview'!$G65,'Data - Overview'!$G$61:$G$65)</f>
        <v>3</v>
      </c>
      <c r="I65" s="80">
        <f>'Data - Overview'!$G65-100</f>
        <v>-16.528798477898576</v>
      </c>
      <c r="J65" s="80" t="str">
        <f>IF(I65&gt;0,"above","below")</f>
        <v>below</v>
      </c>
      <c r="K65" s="57" t="str">
        <f>"" &amp;TEXT('Data - Overview'!$C65,"0")&amp;" "</f>
        <v xml:space="preserve">Does not feel a sense of self-worth </v>
      </c>
      <c r="L65" s="57" t="str">
        <f>"Index: "&amp;TEXT('Data - Overview'!$G65,"0")&amp;""</f>
        <v>Index: 83</v>
      </c>
      <c r="M65" s="57" t="str">
        <f>'Data - Overview'!$K65&amp;CHAR(10)&amp;'Data - Overview'!$L65</f>
        <v>Does not feel a sense of self-worth 
Index: 83</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0.17224999999999999</v>
      </c>
      <c r="C68" s="102">
        <f>ABS(INDEX('Data - Overview'!$I$61:$I$65,MATCH(1,'Data - Overview'!$H$61:$H$65,0))/100)</f>
        <v>8.3654413379226605E-2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0.31286666666666668</v>
      </c>
      <c r="E74" s="63">
        <f>RANK('Data - Overview'!$D74,'Data - Overview'!$D$74:$D$83)</f>
        <v>5</v>
      </c>
      <c r="F74" s="62">
        <f>INDEX('Data - Knowledge'!$G:$G,MATCH('Data - Overview'!$A74,'Data - Knowledge'!$A:$A,0))</f>
        <v>0.37014716216037724</v>
      </c>
      <c r="G74" s="64">
        <f>INDEX('Data - Knowledge'!$J:$J,MATCH('Data - Overview'!$A74,'Data - Knowledge'!$A:$A,0))</f>
        <v>84.524939983494434</v>
      </c>
      <c r="H74" s="64">
        <f>RANK('Data - Overview'!$G74,'Data - Overview'!$G$74:$G$83)</f>
        <v>4</v>
      </c>
      <c r="I74" s="64">
        <f>'Data - Overview'!$G74-100</f>
        <v>-15.475060016505566</v>
      </c>
      <c r="J74" s="64" t="str">
        <f t="shared" ref="J74:J83" si="0">IF(I74&gt;0,"above","below")</f>
        <v>below</v>
      </c>
      <c r="K74" s="61" t="str">
        <f>"" &amp;TEXT('Data - Overview'!$C74,"0")&amp;" "</f>
        <v xml:space="preserve">Eats fruit 3 or less days per week </v>
      </c>
      <c r="L74" s="61" t="str">
        <f>"Index: "&amp;TEXT('Data - Overview'!$G74,"0")&amp;""</f>
        <v>Index: 85</v>
      </c>
      <c r="M74" s="61" t="str">
        <f>'Data - Overview'!$K74&amp;CHAR(10)&amp;'Data - Overview'!$L74</f>
        <v>Eats fruit 3 or less days per week 
Index: 85</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0.32802500000000007</v>
      </c>
      <c r="E75" s="69">
        <f>RANK('Data - Overview'!$D75,'Data - Overview'!$D$74:$D$83)</f>
        <v>3</v>
      </c>
      <c r="F75" s="68">
        <f>INDEX('Data - Knowledge'!$G:$G,MATCH('Data - Overview'!$A75,'Data - Knowledge'!$A:$A,0))</f>
        <v>0.38837125705002062</v>
      </c>
      <c r="G75" s="70">
        <f>INDEX('Data - Knowledge'!$J:$J,MATCH('Data - Overview'!$A75,'Data - Knowledge'!$A:$A,0))</f>
        <v>84.461708750437154</v>
      </c>
      <c r="H75" s="70">
        <f>RANK('Data - Overview'!$G75,'Data - Overview'!$G$74:$G$83)</f>
        <v>5</v>
      </c>
      <c r="I75" s="70">
        <f>'Data - Overview'!$G75-100</f>
        <v>-15.538291249562846</v>
      </c>
      <c r="J75" s="70" t="str">
        <f t="shared" si="0"/>
        <v>below</v>
      </c>
      <c r="K75" s="1" t="str">
        <f>"" &amp;TEXT('Data - Overview'!$C75,"0")&amp;" "</f>
        <v xml:space="preserve">Never does moderate intensity sports </v>
      </c>
      <c r="L75" s="1" t="str">
        <f>"Index: "&amp;TEXT('Data - Overview'!$G75,"0")&amp;""</f>
        <v>Index: 84</v>
      </c>
      <c r="M75" s="1" t="str">
        <f>'Data - Overview'!$K75&amp;CHAR(10)&amp;'Data - Overview'!$L75</f>
        <v>Never does moderate intensity sports 
Index: 84</v>
      </c>
      <c r="N75" s="1">
        <v>2</v>
      </c>
    </row>
    <row r="76" spans="1:14">
      <c r="A76" s="56" t="s">
        <v>118</v>
      </c>
      <c r="B76" s="72" t="str">
        <f>INDEX('Data - Knowledge'!$D:$D,MATCH('Data - Overview'!$A76,'Data - Knowledge'!$A:$A,0))</f>
        <v>Current cigarette smoker</v>
      </c>
      <c r="C76" s="72" t="s">
        <v>119</v>
      </c>
      <c r="D76" s="103">
        <f>INDEX('Data - Knowledge'!$E:$E,MATCH('Data - Overview'!$A76,'Data - Knowledge'!$A:$A,0))</f>
        <v>9.1124999999999984E-2</v>
      </c>
      <c r="E76" s="104">
        <f>RANK('Data - Overview'!$D76,'Data - Overview'!$D$74:$D$83)</f>
        <v>8</v>
      </c>
      <c r="F76" s="84">
        <f>INDEX('Data - Knowledge'!$G:$G,MATCH('Data - Overview'!$A76,'Data - Knowledge'!$A:$A,0))</f>
        <v>0.13619121240539428</v>
      </c>
      <c r="G76" s="75">
        <f>INDEX('Data - Knowledge'!$J:$J,MATCH('Data - Overview'!$A76,'Data - Knowledge'!$A:$A,0))</f>
        <v>66.909603336779384</v>
      </c>
      <c r="H76" s="75">
        <f>RANK('Data - Overview'!$G76,'Data - Overview'!$G$74:$G$83)</f>
        <v>9</v>
      </c>
      <c r="I76" s="75">
        <f>'Data - Overview'!$G76-100</f>
        <v>-33.090396663220616</v>
      </c>
      <c r="J76" s="75" t="str">
        <f t="shared" si="0"/>
        <v>below</v>
      </c>
      <c r="K76" s="72" t="str">
        <f>"" &amp;TEXT('Data - Overview'!$C76,"0")&amp;" "</f>
        <v xml:space="preserve">Current cigarette smoker </v>
      </c>
      <c r="L76" s="72" t="str">
        <f>"Index: "&amp;TEXT('Data - Overview'!$G76,"0")&amp;""</f>
        <v>Index: 67</v>
      </c>
      <c r="M76" s="72" t="str">
        <f>'Data - Overview'!$K76&amp;CHAR(10)&amp;'Data - Overview'!$L76</f>
        <v>Current cigarette smoker 
Index: 67</v>
      </c>
      <c r="N76" s="72">
        <v>3</v>
      </c>
    </row>
    <row r="77" spans="1:14">
      <c r="A77" s="86" t="s">
        <v>120</v>
      </c>
      <c r="B77" s="1" t="str">
        <f>INDEX('Data - Knowledge'!$D:$D,MATCH('Data - Overview'!$A77,'Data - Knowledge'!$A:$A,0))</f>
        <v>Never eats fruit</v>
      </c>
      <c r="C77" s="1" t="s">
        <v>121</v>
      </c>
      <c r="D77" s="105">
        <f>INDEX('Data - Knowledge'!$E:$E,MATCH('Data - Overview'!$A77,'Data - Knowledge'!$A:$A,0))</f>
        <v>5.6216666666666672E-2</v>
      </c>
      <c r="E77" s="106">
        <f>RANK('Data - Overview'!$D77,'Data - Overview'!$D$74:$D$83)</f>
        <v>9</v>
      </c>
      <c r="F77" s="68">
        <f>INDEX('Data - Knowledge'!$G:$G,MATCH('Data - Overview'!$A77,'Data - Knowledge'!$A:$A,0))</f>
        <v>7.860336287627627E-2</v>
      </c>
      <c r="G77" s="70">
        <f>INDEX('Data - Knowledge'!$J:$J,MATCH('Data - Overview'!$A77,'Data - Knowledge'!$A:$A,0))</f>
        <v>71.519416739399759</v>
      </c>
      <c r="H77" s="70">
        <f>RANK('Data - Overview'!$G77,'Data - Overview'!$G$74:$G$83)</f>
        <v>8</v>
      </c>
      <c r="I77" s="70">
        <f>'Data - Overview'!$G77-100</f>
        <v>-28.480583260600241</v>
      </c>
      <c r="J77" s="70" t="str">
        <f t="shared" si="0"/>
        <v>below</v>
      </c>
      <c r="K77" s="1" t="str">
        <f>"" &amp;TEXT('Data - Overview'!$C77,"0")&amp;" "</f>
        <v xml:space="preserve">Never eats fruit </v>
      </c>
      <c r="L77" s="1" t="str">
        <f>"Index: "&amp;TEXT('Data - Overview'!$G77,"0")&amp;""</f>
        <v>Index: 72</v>
      </c>
      <c r="M77" s="1" t="str">
        <f>'Data - Overview'!$K77&amp;CHAR(10)&amp;'Data - Overview'!$L77</f>
        <v>Never eats fruit 
Index: 72</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0.1037875</v>
      </c>
      <c r="E78" s="104">
        <f>RANK('Data - Overview'!$D78,'Data - Overview'!$D$74:$D$83)</f>
        <v>7</v>
      </c>
      <c r="F78" s="84">
        <f>INDEX('Data - Knowledge'!$G:$G,MATCH('Data - Overview'!$A78,'Data - Knowledge'!$A:$A,0))</f>
        <v>0.13392666657861022</v>
      </c>
      <c r="G78" s="75">
        <f>INDEX('Data - Knowledge'!$J:$J,MATCH('Data - Overview'!$A78,'Data - Knowledge'!$A:$A,0))</f>
        <v>77.495768879665505</v>
      </c>
      <c r="H78" s="75">
        <f>RANK('Data - Overview'!$G78,'Data - Overview'!$G$74:$G$83)</f>
        <v>7</v>
      </c>
      <c r="I78" s="75">
        <f>'Data - Overview'!$G78-100</f>
        <v>-22.504231120334495</v>
      </c>
      <c r="J78" s="75" t="str">
        <f t="shared" si="0"/>
        <v>below</v>
      </c>
      <c r="K78" s="72" t="str">
        <f>"" &amp;TEXT('Data - Overview'!$C78,"0")&amp;" "</f>
        <v xml:space="preserve">Drinks whole fat milk </v>
      </c>
      <c r="L78" s="72" t="str">
        <f>"Index: "&amp;TEXT('Data - Overview'!$G78,"0")&amp;""</f>
        <v>Index: 77</v>
      </c>
      <c r="M78" s="72" t="str">
        <f>'Data - Overview'!$K78&amp;CHAR(10)&amp;'Data - Overview'!$L78</f>
        <v>Drinks whole fat milk 
Index: 77</v>
      </c>
      <c r="N78" s="72">
        <v>5</v>
      </c>
    </row>
    <row r="79" spans="1:14">
      <c r="A79" s="86" t="s">
        <v>124</v>
      </c>
      <c r="B79" s="1" t="str">
        <f>INDEX('Data - Knowledge'!$D:$D,MATCH('Data - Overview'!$A79,'Data - Knowledge'!$A:$A,0))</f>
        <v>Usually eats white bread</v>
      </c>
      <c r="C79" s="1" t="s">
        <v>125</v>
      </c>
      <c r="D79" s="105">
        <f>INDEX('Data - Knowledge'!$E:$E,MATCH('Data - Overview'!$A79,'Data - Knowledge'!$A:$A,0))</f>
        <v>0.25179999999999997</v>
      </c>
      <c r="E79" s="106">
        <f>RANK('Data - Overview'!$D79,'Data - Overview'!$D$74:$D$83)</f>
        <v>6</v>
      </c>
      <c r="F79" s="68">
        <f>INDEX('Data - Knowledge'!$G:$G,MATCH('Data - Overview'!$A79,'Data - Knowledge'!$A:$A,0))</f>
        <v>0.30027916099803198</v>
      </c>
      <c r="G79" s="70">
        <f>INDEX('Data - Knowledge'!$J:$J,MATCH('Data - Overview'!$A79,'Data - Knowledge'!$A:$A,0))</f>
        <v>83.85530289984068</v>
      </c>
      <c r="H79" s="70">
        <f>RANK('Data - Overview'!$G79,'Data - Overview'!$G$74:$G$83)</f>
        <v>6</v>
      </c>
      <c r="I79" s="70">
        <f>'Data - Overview'!$G79-100</f>
        <v>-16.14469710015932</v>
      </c>
      <c r="J79" s="70" t="str">
        <f t="shared" si="0"/>
        <v>below</v>
      </c>
      <c r="K79" s="1" t="str">
        <f>"" &amp;TEXT('Data - Overview'!$C79,"0")&amp;" "</f>
        <v xml:space="preserve">Eats white bread </v>
      </c>
      <c r="L79" s="1" t="str">
        <f>"Index: "&amp;TEXT('Data - Overview'!$G79,"0")&amp;""</f>
        <v>Index: 84</v>
      </c>
      <c r="M79" s="1" t="str">
        <f>'Data - Overview'!$K79&amp;CHAR(10)&amp;'Data - Overview'!$L79</f>
        <v>Eats white bread 
Index: 84</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0.35967916666666666</v>
      </c>
      <c r="E80" s="104">
        <f>RANK('Data - Overview'!$D80,'Data - Overview'!$D$74:$D$83)</f>
        <v>2</v>
      </c>
      <c r="F80" s="84">
        <f>INDEX('Data - Knowledge'!$G:$G,MATCH('Data - Overview'!$A80,'Data - Knowledge'!$A:$A,0))</f>
        <v>0.40960850757505707</v>
      </c>
      <c r="G80" s="75">
        <f>INDEX('Data - Knowledge'!$J:$J,MATCH('Data - Overview'!$A80,'Data - Knowledge'!$A:$A,0))</f>
        <v>87.810472686717503</v>
      </c>
      <c r="H80" s="75">
        <f>RANK('Data - Overview'!$G80,'Data - Overview'!$G$74:$G$83)</f>
        <v>3</v>
      </c>
      <c r="I80" s="75">
        <f>'Data - Overview'!$G80-100</f>
        <v>-12.189527313282497</v>
      </c>
      <c r="J80" s="75" t="str">
        <f t="shared" si="0"/>
        <v>below</v>
      </c>
      <c r="K80" s="72" t="str">
        <f>"" &amp;TEXT('Data - Overview'!$C80,"0")&amp;" "</f>
        <v xml:space="preserve">Never does mild intensity sports </v>
      </c>
      <c r="L80" s="72" t="str">
        <f>"Index: "&amp;TEXT('Data - Overview'!$G80,"0")&amp;""</f>
        <v>Index: 88</v>
      </c>
      <c r="M80" s="72" t="str">
        <f>'Data - Overview'!$K80&amp;CHAR(10)&amp;'Data - Overview'!$L80</f>
        <v>Never does mild intensity sports 
Index: 88</v>
      </c>
      <c r="N80" s="72">
        <v>7</v>
      </c>
    </row>
    <row r="81" spans="1:14">
      <c r="A81" s="86" t="s">
        <v>128</v>
      </c>
      <c r="B81" s="1" t="str">
        <f>INDEX('Data - Knowledge'!$D:$D,MATCH('Data - Overview'!$A81,'Data - Knowledge'!$A:$A,0))</f>
        <v>Smokes 20+ per day</v>
      </c>
      <c r="C81" s="1" t="s">
        <v>129</v>
      </c>
      <c r="D81" s="105">
        <f>INDEX('Data - Knowledge'!$E:$E,MATCH('Data - Overview'!$A81,'Data - Knowledge'!$A:$A,0))</f>
        <v>1.8633333333333335E-2</v>
      </c>
      <c r="E81" s="106">
        <f>RANK('Data - Overview'!$D81,'Data - Overview'!$D$74:$D$83)</f>
        <v>10</v>
      </c>
      <c r="F81" s="68">
        <f>INDEX('Data - Knowledge'!$G:$G,MATCH('Data - Overview'!$A81,'Data - Knowledge'!$A:$A,0))</f>
        <v>3.100067363193279E-2</v>
      </c>
      <c r="G81" s="70">
        <f>INDEX('Data - Knowledge'!$J:$J,MATCH('Data - Overview'!$A81,'Data - Knowledge'!$A:$A,0))</f>
        <v>60.106220769795605</v>
      </c>
      <c r="H81" s="70">
        <f>RANK('Data - Overview'!$G81,'Data - Overview'!$G$74:$G$83)</f>
        <v>10</v>
      </c>
      <c r="I81" s="70">
        <f>'Data - Overview'!$G81-100</f>
        <v>-39.893779230204395</v>
      </c>
      <c r="J81" s="70" t="str">
        <f t="shared" si="0"/>
        <v>below</v>
      </c>
      <c r="K81" s="1" t="str">
        <f>"" &amp;TEXT('Data - Overview'!$C81,"0")&amp;" "</f>
        <v xml:space="preserve">Smokes 20+ per day </v>
      </c>
      <c r="L81" s="1" t="str">
        <f>"Index: "&amp;TEXT('Data - Overview'!$G81,"0")&amp;""</f>
        <v>Index: 60</v>
      </c>
      <c r="M81" s="1" t="str">
        <f>'Data - Overview'!$K81&amp;CHAR(10)&amp;'Data - Overview'!$L81</f>
        <v>Smokes 20+ per day 
Index: 60</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0.31964166666666666</v>
      </c>
      <c r="E82" s="104">
        <f>RANK('Data - Overview'!$D82,'Data - Overview'!$D$74:$D$83)</f>
        <v>4</v>
      </c>
      <c r="F82" s="84">
        <f>INDEX('Data - Knowledge'!$G:$G,MATCH('Data - Overview'!$A82,'Data - Knowledge'!$A:$A,0))</f>
        <v>0.29959698318561867</v>
      </c>
      <c r="G82" s="75">
        <f>INDEX('Data - Knowledge'!$J:$J,MATCH('Data - Overview'!$A82,'Data - Knowledge'!$A:$A,0))</f>
        <v>106.69054917306329</v>
      </c>
      <c r="H82" s="75">
        <f>RANK('Data - Overview'!$G82,'Data - Overview'!$G$74:$G$83)</f>
        <v>1</v>
      </c>
      <c r="I82" s="75">
        <f>'Data - Overview'!$G82-100</f>
        <v>6.6905491730632889</v>
      </c>
      <c r="J82" s="75" t="str">
        <f t="shared" si="0"/>
        <v>above</v>
      </c>
      <c r="K82" s="72" t="str">
        <f>"" &amp;TEXT('Data - Overview'!$C82,"0")&amp;" "</f>
        <v xml:space="preserve">&gt; 3 units per day (Women) </v>
      </c>
      <c r="L82" s="72" t="str">
        <f>"Index: "&amp;TEXT('Data - Overview'!$G82,"0")&amp;""</f>
        <v>Index: 107</v>
      </c>
      <c r="M82" s="72" t="str">
        <f>'Data - Overview'!$K82&amp;CHAR(10)&amp;'Data - Overview'!$L82</f>
        <v>&gt; 3 units per day (Women) 
Index: 107</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0.42572500000000002</v>
      </c>
      <c r="E83" s="110">
        <f>RANK('Data - Overview'!$D83,'Data - Overview'!$D$74:$D$83)</f>
        <v>1</v>
      </c>
      <c r="F83" s="111">
        <f>INDEX('Data - Knowledge'!$G:$G,MATCH('Data - Overview'!$A83,'Data - Knowledge'!$A:$A,0))</f>
        <v>0.41974617945026349</v>
      </c>
      <c r="G83" s="112">
        <f>INDEX('Data - Knowledge'!$J:$J,MATCH('Data - Overview'!$A83,'Data - Knowledge'!$A:$A,0))</f>
        <v>101.42438951024329</v>
      </c>
      <c r="H83" s="112">
        <f>RANK('Data - Overview'!$G83,'Data - Overview'!$G$74:$G$83)</f>
        <v>2</v>
      </c>
      <c r="I83" s="112">
        <f>'Data - Overview'!$G83-100</f>
        <v>1.4243895102432873</v>
      </c>
      <c r="J83" s="112" t="str">
        <f t="shared" si="0"/>
        <v>above</v>
      </c>
      <c r="K83" s="108" t="str">
        <f>"" &amp;TEXT('Data - Overview'!$C83,"0")&amp;" "</f>
        <v xml:space="preserve">&gt; 4 units per day (Men) </v>
      </c>
      <c r="L83" s="108" t="str">
        <f>"Index: "&amp;TEXT('Data - Overview'!$G83,"0")&amp;""</f>
        <v>Index: 101</v>
      </c>
      <c r="M83" s="108" t="str">
        <f>'Data - Overview'!$K83&amp;CHAR(10)&amp;'Data - Overview'!$L83</f>
        <v>&gt; 4 units per day (Men) 
Index: 101</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0.31286666666666668</v>
      </c>
      <c r="B89" s="62">
        <f>D75</f>
        <v>0.32802500000000007</v>
      </c>
      <c r="C89" s="62">
        <f>D76</f>
        <v>9.1124999999999984E-2</v>
      </c>
      <c r="D89" s="62">
        <f>D82</f>
        <v>0.31964166666666666</v>
      </c>
      <c r="E89" s="62">
        <f>D83</f>
        <v>0.42572500000000002</v>
      </c>
      <c r="F89" s="68"/>
      <c r="G89" s="69"/>
      <c r="H89" s="68"/>
      <c r="I89" s="70"/>
      <c r="J89" s="70"/>
    </row>
    <row r="90" spans="1:14" ht="15" thickBot="1">
      <c r="A90" s="113">
        <f>1-A89</f>
        <v>0.68713333333333337</v>
      </c>
      <c r="B90" s="113">
        <f>1-B89</f>
        <v>0.67197499999999999</v>
      </c>
      <c r="C90" s="113">
        <f>1-C89</f>
        <v>0.90887499999999999</v>
      </c>
      <c r="D90" s="113">
        <f>1-D89</f>
        <v>0.6803583333333334</v>
      </c>
      <c r="E90" s="113">
        <f>1-E89</f>
        <v>0.57427499999999998</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4.9699999999999994E-2</v>
      </c>
      <c r="F96" s="63">
        <f>RANK('Data - Overview'!$E96,'Data - Overview'!$E$96:$E$103)</f>
        <v>8</v>
      </c>
      <c r="G96" s="62">
        <f>INDEX('Data - Knowledge'!$G:$G,MATCH('Data - Overview'!$A96,'Data - Knowledge'!$A:$A,0))</f>
        <v>5.244063453486375E-2</v>
      </c>
      <c r="H96" s="64">
        <f>INDEX('Data - Knowledge'!$J:$J,MATCH('Data - Overview'!$A96,'Data - Knowledge'!$A:$A,0))</f>
        <v>94.773834147560294</v>
      </c>
      <c r="I96" s="64">
        <f>RANK('Data - Overview'!$H96,'Data - Overview'!$H$96:$H$103)</f>
        <v>6</v>
      </c>
      <c r="J96" s="64">
        <f>'Data - Overview'!$H96-100</f>
        <v>-5.2261658524397063</v>
      </c>
      <c r="K96" s="61" t="str">
        <f>"" &amp;TEXT('Data - Overview'!$B96,"0")&amp;" "</f>
        <v xml:space="preserve">Age 0-4 </v>
      </c>
      <c r="L96" s="61" t="str">
        <f>"Index: "&amp;TEXT('Data - Overview'!$H96,"0")&amp;""</f>
        <v>Index: 95</v>
      </c>
      <c r="M96" s="61" t="str">
        <f>'Data - Overview'!$K96&amp;CHAR(10)&amp;'Data - Overview'!$L96</f>
        <v>Age 0-4 
Index: 95</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0.15709166666666666</v>
      </c>
      <c r="F97" s="69">
        <f>RANK('Data - Overview'!$E97,'Data - Overview'!$E$96:$E$103)</f>
        <v>3</v>
      </c>
      <c r="G97" s="68">
        <f>INDEX('Data - Knowledge'!$G:$G,MATCH('Data - Overview'!$A97,'Data - Knowledge'!$A:$A,0))</f>
        <v>0.15387029283176373</v>
      </c>
      <c r="H97" s="70">
        <f>INDEX('Data - Knowledge'!$J:$J,MATCH('Data - Overview'!$A97,'Data - Knowledge'!$A:$A,0))</f>
        <v>102.09356450528438</v>
      </c>
      <c r="I97" s="70">
        <f>RANK('Data - Overview'!$H97,'Data - Overview'!$H$96:$H$103)</f>
        <v>5</v>
      </c>
      <c r="J97" s="70">
        <f>'Data - Overview'!$H97-100</f>
        <v>2.0935645052843768</v>
      </c>
      <c r="K97" s="1" t="str">
        <f>"" &amp;TEXT('Data - Overview'!$B97,"0")&amp;" "</f>
        <v xml:space="preserve">Age 5-17 </v>
      </c>
      <c r="L97" s="1" t="str">
        <f>"Index: "&amp;TEXT('Data - Overview'!$H97,"0")&amp;""</f>
        <v>Index: 102</v>
      </c>
      <c r="M97" s="1" t="str">
        <f>'Data - Overview'!$K97&amp;CHAR(10)&amp;'Data - Overview'!$L97</f>
        <v>Age 5-17 
Index: 102</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6.2520833333333331E-2</v>
      </c>
      <c r="F98" s="85">
        <f>RANK('Data - Overview'!$E98,'Data - Overview'!$E$96:$E$103)</f>
        <v>7</v>
      </c>
      <c r="G98" s="84">
        <f>INDEX('Data - Knowledge'!$G:$G,MATCH('Data - Overview'!$A98,'Data - Knowledge'!$A:$A,0))</f>
        <v>7.2868919150959596E-2</v>
      </c>
      <c r="H98" s="75">
        <f>INDEX('Data - Knowledge'!$J:$J,MATCH('Data - Overview'!$A98,'Data - Knowledge'!$A:$A,0))</f>
        <v>85.799040334070881</v>
      </c>
      <c r="I98" s="75">
        <f>RANK('Data - Overview'!$H98,'Data - Overview'!$H$96:$H$103)</f>
        <v>7</v>
      </c>
      <c r="J98" s="75">
        <f>'Data - Overview'!$H98-100</f>
        <v>-14.200959665929119</v>
      </c>
      <c r="K98" s="72" t="str">
        <f>"" &amp;TEXT('Data - Overview'!$B98,"0")&amp;" "</f>
        <v xml:space="preserve">Age 18-24 </v>
      </c>
      <c r="L98" s="72" t="str">
        <f>"Index: "&amp;TEXT('Data - Overview'!$H98,"0")&amp;""</f>
        <v>Index: 86</v>
      </c>
      <c r="M98" s="72" t="str">
        <f>'Data - Overview'!$K98&amp;CHAR(10)&amp;'Data - Overview'!$L98</f>
        <v>Age 18-24 
Index: 86</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0.10194583333333335</v>
      </c>
      <c r="F99" s="69">
        <f>RANK('Data - Overview'!$E99,'Data - Overview'!$E$96:$E$103)</f>
        <v>5</v>
      </c>
      <c r="G99" s="68">
        <f>INDEX('Data - Knowledge'!$G:$G,MATCH('Data - Overview'!$A99,'Data - Knowledge'!$A:$A,0))</f>
        <v>0.11896888745063336</v>
      </c>
      <c r="H99" s="70">
        <f>INDEX('Data - Knowledge'!$J:$J,MATCH('Data - Overview'!$A99,'Data - Knowledge'!$A:$A,0))</f>
        <v>85.691171463325816</v>
      </c>
      <c r="I99" s="70">
        <f>RANK('Data - Overview'!$H99,'Data - Overview'!$H$96:$H$103)</f>
        <v>8</v>
      </c>
      <c r="J99" s="70">
        <f>'Data - Overview'!$H99-100</f>
        <v>-14.308828536674184</v>
      </c>
      <c r="K99" s="1" t="str">
        <f>"" &amp;TEXT('Data - Overview'!$B99,"0")&amp;" "</f>
        <v xml:space="preserve">Age 25-34 </v>
      </c>
      <c r="L99" s="1" t="str">
        <f>"Index: "&amp;TEXT('Data - Overview'!$H99,"0")&amp;""</f>
        <v>Index: 86</v>
      </c>
      <c r="M99" s="1" t="str">
        <f>'Data - Overview'!$K99&amp;CHAR(10)&amp;'Data - Overview'!$L99</f>
        <v>Age 25-34 
Index: 86</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0.18930833333333336</v>
      </c>
      <c r="F100" s="85">
        <f>RANK('Data - Overview'!$E100,'Data - Overview'!$E$96:$E$103)</f>
        <v>2</v>
      </c>
      <c r="G100" s="84">
        <f>INDEX('Data - Knowledge'!$G:$G,MATCH('Data - Overview'!$A100,'Data - Knowledge'!$A:$A,0))</f>
        <v>0.18424111400229828</v>
      </c>
      <c r="H100" s="75">
        <f>INDEX('Data - Knowledge'!$J:$J,MATCH('Data - Overview'!$A100,'Data - Knowledge'!$A:$A,0))</f>
        <v>102.75031952475703</v>
      </c>
      <c r="I100" s="75">
        <f>RANK('Data - Overview'!$H100,'Data - Overview'!$H$96:$H$103)</f>
        <v>4</v>
      </c>
      <c r="J100" s="75">
        <f>'Data - Overview'!$H100-100</f>
        <v>2.7503195247570318</v>
      </c>
      <c r="K100" s="72" t="str">
        <f>"" &amp;TEXT('Data - Overview'!$B100,"0")&amp;" "</f>
        <v xml:space="preserve">Age 35-49 </v>
      </c>
      <c r="L100" s="72" t="str">
        <f>"Index: "&amp;TEXT('Data - Overview'!$H100,"0")&amp;""</f>
        <v>Index: 103</v>
      </c>
      <c r="M100" s="72" t="str">
        <f>'Data - Overview'!$K100&amp;CHAR(10)&amp;'Data - Overview'!$L100</f>
        <v>Age 35-49 
Index: 103</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0.22139583333333329</v>
      </c>
      <c r="F101" s="69">
        <f>RANK('Data - Overview'!$E101,'Data - Overview'!$E$96:$E$103)</f>
        <v>1</v>
      </c>
      <c r="G101" s="68">
        <f>INDEX('Data - Knowledge'!$G:$G,MATCH('Data - Overview'!$A101,'Data - Knowledge'!$A:$A,0))</f>
        <v>0.20902672073333423</v>
      </c>
      <c r="H101" s="70">
        <f>INDEX('Data - Knowledge'!$J:$J,MATCH('Data - Overview'!$A101,'Data - Knowledge'!$A:$A,0))</f>
        <v>105.91747914171172</v>
      </c>
      <c r="I101" s="70">
        <f>RANK('Data - Overview'!$H101,'Data - Overview'!$H$96:$H$103)</f>
        <v>1</v>
      </c>
      <c r="J101" s="70">
        <f>'Data - Overview'!$H101-100</f>
        <v>5.9174791417117234</v>
      </c>
      <c r="K101" s="1" t="str">
        <f>"" &amp;TEXT('Data - Overview'!$B101,"0")&amp;" "</f>
        <v xml:space="preserve">Age 50-64 </v>
      </c>
      <c r="L101" s="1" t="str">
        <f>"Index: "&amp;TEXT('Data - Overview'!$H101,"0")&amp;""</f>
        <v>Index: 106</v>
      </c>
      <c r="M101" s="1" t="str">
        <f>'Data - Overview'!$K101&amp;CHAR(10)&amp;'Data - Overview'!$L101</f>
        <v>Age 50-64 
Index: 106</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0.11922916666666668</v>
      </c>
      <c r="F102" s="85">
        <f>RANK('Data - Overview'!$E102,'Data - Overview'!$E$96:$E$103)</f>
        <v>4</v>
      </c>
      <c r="G102" s="84">
        <f>INDEX('Data - Knowledge'!$G:$G,MATCH('Data - Overview'!$A102,'Data - Knowledge'!$A:$A,0))</f>
        <v>0.11312736266494076</v>
      </c>
      <c r="H102" s="75">
        <f>INDEX('Data - Knowledge'!$J:$J,MATCH('Data - Overview'!$A102,'Data - Knowledge'!$A:$A,0))</f>
        <v>105.39374724026595</v>
      </c>
      <c r="I102" s="75">
        <f>RANK('Data - Overview'!$H102,'Data - Overview'!$H$96:$H$103)</f>
        <v>2</v>
      </c>
      <c r="J102" s="75">
        <f>'Data - Overview'!$H102-100</f>
        <v>5.3937472402659523</v>
      </c>
      <c r="K102" s="72" t="str">
        <f>"" &amp;TEXT('Data - Overview'!$B102,"0")&amp;" "</f>
        <v xml:space="preserve">Aged 65-74 </v>
      </c>
      <c r="L102" s="72" t="str">
        <f>"Index: "&amp;TEXT('Data - Overview'!$H102,"0")&amp;""</f>
        <v>Index: 105</v>
      </c>
      <c r="M102" s="72" t="str">
        <f>'Data - Overview'!$K102&amp;CHAR(10)&amp;'Data - Overview'!$L102</f>
        <v>Aged 65-74 
Index: 105</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9.9070833333333344E-2</v>
      </c>
      <c r="F103" s="115">
        <f>RANK('Data - Overview'!$E103,'Data - Overview'!$E$96:$E$103)</f>
        <v>6</v>
      </c>
      <c r="G103" s="111">
        <f>INDEX('Data - Knowledge'!$G:$G,MATCH('Data - Overview'!$A103,'Data - Knowledge'!$A:$A,0))</f>
        <v>9.553313344516505E-2</v>
      </c>
      <c r="H103" s="112">
        <f>INDEX('Data - Knowledge'!$J:$J,MATCH('Data - Overview'!$A103,'Data - Knowledge'!$A:$A,0))</f>
        <v>103.70311300445189</v>
      </c>
      <c r="I103" s="112">
        <f>RANK('Data - Overview'!$H103,'Data - Overview'!$H$96:$H$103)</f>
        <v>3</v>
      </c>
      <c r="J103" s="112">
        <f>'Data - Overview'!$H103-100</f>
        <v>3.7031130044518932</v>
      </c>
      <c r="K103" s="108" t="str">
        <f>"" &amp;TEXT('Data - Overview'!$B103,"0")&amp;" "</f>
        <v xml:space="preserve">Aged 75 plus </v>
      </c>
      <c r="L103" s="108" t="str">
        <f>"Index: "&amp;TEXT('Data - Overview'!$H103,"0")&amp;""</f>
        <v>Index: 104</v>
      </c>
      <c r="M103" s="108" t="str">
        <f>'Data - Overview'!$K103&amp;CHAR(10)&amp;'Data - Overview'!$L103</f>
        <v>Aged 75 plus 
Index: 104</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43.921062500000005</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0.33280416666666668</v>
      </c>
      <c r="E115" s="63">
        <f>RANK('Data - Overview'!$D115,'Data - Overview'!$D$115:$D$119)</f>
        <v>1</v>
      </c>
      <c r="F115" s="62">
        <f>INDEX('Data - Knowledge'!$G:$G,MATCH('Data - Overview'!$A115,'Data - Knowledge'!$A:$A,0))</f>
        <v>0.30240027605700776</v>
      </c>
      <c r="G115" s="64">
        <f>INDEX('Data - Knowledge'!$J:$J,MATCH('Data - Overview'!$A115,'Data - Knowledge'!$A:$A,0))</f>
        <v>110.0541874518419</v>
      </c>
      <c r="H115" s="64">
        <f>RANK('Data - Overview'!$G115,'Data - Overview'!$G$115:$G$119)</f>
        <v>2</v>
      </c>
      <c r="I115" s="64">
        <f>'Data - Overview'!$G115-100</f>
        <v>10.054187451841898</v>
      </c>
      <c r="J115" s="61" t="str">
        <f>"" &amp;TEXT('Data - Overview'!$B115,"0")&amp;" "</f>
        <v xml:space="preserve">Couple, no children </v>
      </c>
      <c r="K115" s="61" t="str">
        <f>"Index: "&amp;TEXT('Data - Overview'!$G115,"0")&amp;""</f>
        <v>Index: 110</v>
      </c>
      <c r="L115" s="61" t="str">
        <f>'Data - Overview'!$J115&amp;CHAR(10)&amp;'Data - Overview'!$K115</f>
        <v>Couple, no children 
Index: 110</v>
      </c>
      <c r="M115" s="61">
        <v>1</v>
      </c>
    </row>
    <row r="116" spans="1:13">
      <c r="A116" s="86" t="s">
        <v>159</v>
      </c>
      <c r="B116" s="1" t="str">
        <f>INDEX('Data - Knowledge'!$D:$D,MATCH('Data - Overview'!$A116,'Data - Knowledge'!$A:$A,0))</f>
        <v>Couple with children</v>
      </c>
      <c r="C116" s="1" t="s">
        <v>160</v>
      </c>
      <c r="D116" s="68">
        <f>INDEX('Data - Knowledge'!$E:$E,MATCH('Data - Overview'!$A116,'Data - Knowledge'!$A:$A,0))</f>
        <v>0.20753749999999999</v>
      </c>
      <c r="E116" s="69">
        <f>RANK('Data - Overview'!$D116,'Data - Overview'!$D$115:$D$119)</f>
        <v>3</v>
      </c>
      <c r="F116" s="68">
        <f>INDEX('Data - Knowledge'!$G:$G,MATCH('Data - Overview'!$A116,'Data - Knowledge'!$A:$A,0))</f>
        <v>0.18597672007291077</v>
      </c>
      <c r="G116" s="70">
        <f>INDEX('Data - Knowledge'!$J:$J,MATCH('Data - Overview'!$A116,'Data - Knowledge'!$A:$A,0))</f>
        <v>111.59326818896282</v>
      </c>
      <c r="H116" s="70">
        <f>RANK('Data - Overview'!$G116,'Data - Overview'!$G$115:$G$119)</f>
        <v>1</v>
      </c>
      <c r="I116" s="70">
        <f>'Data - Overview'!$G116-100</f>
        <v>11.593268188962824</v>
      </c>
      <c r="J116" s="1" t="str">
        <f>"" &amp;TEXT('Data - Overview'!$B116,"0")&amp;" "</f>
        <v xml:space="preserve">Couple with children </v>
      </c>
      <c r="K116" s="1" t="str">
        <f>"Index: "&amp;TEXT('Data - Overview'!$G116,"0")&amp;""</f>
        <v>Index: 112</v>
      </c>
      <c r="L116" s="1" t="str">
        <f>'Data - Overview'!$J116&amp;CHAR(10)&amp;'Data - Overview'!$K116</f>
        <v>Couple with children 
Index: 112</v>
      </c>
      <c r="M116" s="1">
        <v>2</v>
      </c>
    </row>
    <row r="117" spans="1:13">
      <c r="A117" s="56" t="s">
        <v>161</v>
      </c>
      <c r="B117" s="72" t="str">
        <f>INDEX('Data - Knowledge'!$D:$D,MATCH('Data - Overview'!$A117,'Data - Knowledge'!$A:$A,0))</f>
        <v>Single parent</v>
      </c>
      <c r="C117" s="72" t="s">
        <v>162</v>
      </c>
      <c r="D117" s="84">
        <f>INDEX('Data - Knowledge'!$E:$E,MATCH('Data - Overview'!$A117,'Data - Knowledge'!$A:$A,0))</f>
        <v>2.1604166666666667E-2</v>
      </c>
      <c r="E117" s="85">
        <f>RANK('Data - Overview'!$D117,'Data - Overview'!$D$115:$D$119)</f>
        <v>5</v>
      </c>
      <c r="F117" s="84">
        <f>INDEX('Data - Knowledge'!$G:$G,MATCH('Data - Overview'!$A117,'Data - Knowledge'!$A:$A,0))</f>
        <v>3.0785626543739845E-2</v>
      </c>
      <c r="G117" s="75">
        <f>INDEX('Data - Knowledge'!$J:$J,MATCH('Data - Overview'!$A117,'Data - Knowledge'!$A:$A,0))</f>
        <v>70.176147417275175</v>
      </c>
      <c r="H117" s="75">
        <f>RANK('Data - Overview'!$G117,'Data - Overview'!$G$115:$G$119)</f>
        <v>5</v>
      </c>
      <c r="I117" s="75">
        <f>'Data - Overview'!$G117-100</f>
        <v>-29.823852582724825</v>
      </c>
      <c r="J117" s="72" t="str">
        <f>"" &amp;TEXT('Data - Overview'!$B117,"0")&amp;" "</f>
        <v xml:space="preserve">Single parent </v>
      </c>
      <c r="K117" s="72" t="str">
        <f>"Index: "&amp;TEXT('Data - Overview'!$G117,"0")&amp;""</f>
        <v>Index: 70</v>
      </c>
      <c r="L117" s="72" t="str">
        <f>'Data - Overview'!$J117&amp;CHAR(10)&amp;'Data - Overview'!$K117</f>
        <v>Single parent 
Index: 70</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0.12667916666666665</v>
      </c>
      <c r="E118" s="69">
        <f>RANK('Data - Overview'!$D118,'Data - Overview'!$D$115:$D$119)</f>
        <v>4</v>
      </c>
      <c r="F118" s="68">
        <f>INDEX('Data - Knowledge'!$G:$G,MATCH('Data - Overview'!$A118,'Data - Knowledge'!$A:$A,0))</f>
        <v>0.16796368331374079</v>
      </c>
      <c r="G118" s="70">
        <f>INDEX('Data - Knowledge'!$J:$J,MATCH('Data - Overview'!$A118,'Data - Knowledge'!$A:$A,0))</f>
        <v>75.420569594226833</v>
      </c>
      <c r="H118" s="70">
        <f>RANK('Data - Overview'!$G118,'Data - Overview'!$G$115:$G$119)</f>
        <v>4</v>
      </c>
      <c r="I118" s="70">
        <f>'Data - Overview'!$G118-100</f>
        <v>-24.579430405773167</v>
      </c>
      <c r="J118" s="1" t="str">
        <f>"" &amp;TEXT('Data - Overview'!$B118,"0")&amp;" "</f>
        <v xml:space="preserve">Single person, no children </v>
      </c>
      <c r="K118" s="1" t="str">
        <f>"Index: "&amp;TEXT('Data - Overview'!$G118,"0")&amp;""</f>
        <v>Index: 75</v>
      </c>
      <c r="L118" s="1" t="str">
        <f>'Data - Overview'!$J118&amp;CHAR(10)&amp;'Data - Overview'!$K118</f>
        <v>Single person, no children 
Index: 75</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0.31139583333333332</v>
      </c>
      <c r="E119" s="89">
        <f>RANK('Data - Overview'!$D119,'Data - Overview'!$D$115:$D$119)</f>
        <v>2</v>
      </c>
      <c r="F119" s="88">
        <f>INDEX('Data - Knowledge'!$G:$G,MATCH('Data - Overview'!$A119,'Data - Knowledge'!$A:$A,0))</f>
        <v>0.31305189607576378</v>
      </c>
      <c r="G119" s="80">
        <f>INDEX('Data - Knowledge'!$J:$J,MATCH('Data - Overview'!$A119,'Data - Knowledge'!$A:$A,0))</f>
        <v>99.47099418237363</v>
      </c>
      <c r="H119" s="80">
        <f>RANK('Data - Overview'!$G119,'Data - Overview'!$G$115:$G$119)</f>
        <v>3</v>
      </c>
      <c r="I119" s="80">
        <f>'Data - Overview'!$G119-100</f>
        <v>-0.52900581762636989</v>
      </c>
      <c r="J119" s="57" t="str">
        <f>"" &amp;TEXT('Data - Overview'!$B119,"0")&amp;" "</f>
        <v xml:space="preserve">Other: two or more adults, may include a couple, may have children </v>
      </c>
      <c r="K119" s="57" t="str">
        <f>"Index: "&amp;TEXT('Data - Overview'!$G119,"0")&amp;""</f>
        <v>Index: 99</v>
      </c>
      <c r="L119" s="57" t="str">
        <f>'Data - Overview'!$J119&amp;CHAR(10)&amp;'Data - Overview'!$K119</f>
        <v>Other: two or more adults, may include a couple, may have children 
Index: 99</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with children</v>
      </c>
      <c r="B122" s="118">
        <f>INDEX('Data - Overview'!$I$115:$I$119,MATCH(1,'Data - Overview'!$H$115:$H$119,0))</f>
        <v>11.593268188962824</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0.73287083333333336</v>
      </c>
      <c r="E128" s="63">
        <f>RANK('Data - Overview'!$D128,'Data - Overview'!$D$128:$D$131)</f>
        <v>1</v>
      </c>
      <c r="F128" s="62">
        <f>INDEX('Data - Knowledge'!$G:$G,MATCH('Data - Overview'!$A128,'Data - Knowledge'!$A:$A,0))</f>
        <v>0.72843787396478632</v>
      </c>
      <c r="G128" s="64">
        <f>INDEX('Data - Knowledge'!$J:$J,MATCH('Data - Overview'!$A128,'Data - Knowledge'!$A:$A,0))</f>
        <v>100.60855695825082</v>
      </c>
      <c r="H128" s="64">
        <f>RANK('Data - Overview'!$G128,'Data - Overview'!$G$128:$G$131)</f>
        <v>2</v>
      </c>
      <c r="I128" s="64">
        <f>'Data - Overview'!$G128 - 100</f>
        <v>0.60855695825081568</v>
      </c>
      <c r="J128" s="61" t="str">
        <f>"" &amp;TEXT('Data - Overview'!$C128,"0")&amp;" "</f>
        <v xml:space="preserve">0 </v>
      </c>
      <c r="K128" s="61" t="str">
        <f>"Index: "&amp;TEXT('Data - Overview'!$G128,"0")&amp;""</f>
        <v>Index: 101</v>
      </c>
      <c r="L128" s="61" t="str">
        <f>'Data - Overview'!$J128&amp;CHAR(10)&amp;'Data - Overview'!$K128</f>
        <v>0 
Index: 101</v>
      </c>
      <c r="M128" s="61">
        <v>1</v>
      </c>
    </row>
    <row r="129" spans="1:13">
      <c r="A129" s="86" t="s">
        <v>170</v>
      </c>
      <c r="B129" s="1" t="str">
        <f>INDEX('Data - Knowledge'!$D:$D,MATCH('Data - Overview'!$A129,'Data - Knowledge'!$A:$A,0))</f>
        <v>Children at home : 1</v>
      </c>
      <c r="C129" s="1">
        <v>1</v>
      </c>
      <c r="D129" s="68">
        <f>INDEX('Data - Knowledge'!$E:$E,MATCH('Data - Overview'!$A129,'Data - Knowledge'!$A:$A,0))</f>
        <v>0.122575</v>
      </c>
      <c r="E129" s="69">
        <f>RANK('Data - Overview'!$D129,'Data - Overview'!$D$128:$D$131)</f>
        <v>2</v>
      </c>
      <c r="F129" s="68">
        <f>INDEX('Data - Knowledge'!$G:$G,MATCH('Data - Overview'!$A129,'Data - Knowledge'!$A:$A,0))</f>
        <v>0.12590590946915162</v>
      </c>
      <c r="G129" s="70">
        <f>INDEX('Data - Knowledge'!$J:$J,MATCH('Data - Overview'!$A129,'Data - Knowledge'!$A:$A,0))</f>
        <v>97.354445487749146</v>
      </c>
      <c r="H129" s="70">
        <f>RANK('Data - Overview'!$G129,'Data - Overview'!$G$128:$G$131)</f>
        <v>3</v>
      </c>
      <c r="I129" s="70">
        <f>'Data - Overview'!$G129 - 100</f>
        <v>-2.6455545122508539</v>
      </c>
      <c r="J129" s="1" t="str">
        <f>"" &amp;TEXT('Data - Overview'!$C129,"0")&amp;" "</f>
        <v xml:space="preserve">1 </v>
      </c>
      <c r="K129" s="1" t="str">
        <f>"Index: "&amp;TEXT('Data - Overview'!$G129,"0")&amp;""</f>
        <v>Index: 97</v>
      </c>
      <c r="L129" s="1" t="str">
        <f>'Data - Overview'!$J129&amp;CHAR(10)&amp;'Data - Overview'!$K129</f>
        <v>1 
Index: 97</v>
      </c>
      <c r="M129" s="1">
        <v>2</v>
      </c>
    </row>
    <row r="130" spans="1:13">
      <c r="A130" s="56" t="s">
        <v>171</v>
      </c>
      <c r="B130" s="72" t="str">
        <f>INDEX('Data - Knowledge'!$D:$D,MATCH('Data - Overview'!$A130,'Data - Knowledge'!$A:$A,0))</f>
        <v>Children at home : 2</v>
      </c>
      <c r="C130" s="72">
        <v>2</v>
      </c>
      <c r="D130" s="84">
        <f>INDEX('Data - Knowledge'!$E:$E,MATCH('Data - Overview'!$A130,'Data - Knowledge'!$A:$A,0))</f>
        <v>0.11048333333333334</v>
      </c>
      <c r="E130" s="85">
        <f>RANK('Data - Overview'!$D130,'Data - Overview'!$D$128:$D$131)</f>
        <v>3</v>
      </c>
      <c r="F130" s="84">
        <f>INDEX('Data - Knowledge'!$G:$G,MATCH('Data - Overview'!$A130,'Data - Knowledge'!$A:$A,0))</f>
        <v>0.10607782430094176</v>
      </c>
      <c r="G130" s="75">
        <f>INDEX('Data - Knowledge'!$J:$J,MATCH('Data - Overview'!$A130,'Data - Knowledge'!$A:$A,0))</f>
        <v>104.1530914320916</v>
      </c>
      <c r="H130" s="75">
        <f>RANK('Data - Overview'!$G130,'Data - Overview'!$G$128:$G$131)</f>
        <v>1</v>
      </c>
      <c r="I130" s="75">
        <f>'Data - Overview'!$G130 - 100</f>
        <v>4.1530914320915997</v>
      </c>
      <c r="J130" s="72" t="str">
        <f>"" &amp;TEXT('Data - Overview'!$C130,"0")&amp;" "</f>
        <v xml:space="preserve">2 </v>
      </c>
      <c r="K130" s="72" t="str">
        <f>"Index: "&amp;TEXT('Data - Overview'!$G130,"0")&amp;""</f>
        <v>Index: 104</v>
      </c>
      <c r="L130" s="72" t="str">
        <f>'Data - Overview'!$J130&amp;CHAR(10)&amp;'Data - Overview'!$K130</f>
        <v>2 
Index: 104</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3.4437500000000003E-2</v>
      </c>
      <c r="E131" s="115">
        <f>RANK('Data - Overview'!$D131,'Data - Overview'!$D$128:$D$131)</f>
        <v>4</v>
      </c>
      <c r="F131" s="111">
        <f>INDEX('Data - Knowledge'!$G:$G,MATCH('Data - Overview'!$A131,'Data - Knowledge'!$A:$A,0))</f>
        <v>3.9780798848221485E-2</v>
      </c>
      <c r="G131" s="112">
        <f>INDEX('Data - Knowledge'!$J:$J,MATCH('Data - Overview'!$A131,'Data - Knowledge'!$A:$A,0))</f>
        <v>86.568145932392781</v>
      </c>
      <c r="H131" s="112">
        <f>RANK('Data - Overview'!$G131,'Data - Overview'!$G$128:$G$131)</f>
        <v>4</v>
      </c>
      <c r="I131" s="112">
        <f>'Data - Overview'!$G131 - 100</f>
        <v>-13.431854067607219</v>
      </c>
      <c r="J131" s="108" t="str">
        <f>"" &amp;TEXT('Data - Overview'!$C131,"0")&amp;" "</f>
        <v xml:space="preserve">3+ </v>
      </c>
      <c r="K131" s="108" t="str">
        <f>"Index: "&amp;TEXT('Data - Overview'!$G131,"0")&amp;""</f>
        <v>Index: 87</v>
      </c>
      <c r="L131" s="108" t="str">
        <f>'Data - Overview'!$J131&amp;CHAR(10)&amp;'Data - Overview'!$K131</f>
        <v>3+ 
Index: 87</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0.15300416666666669</v>
      </c>
      <c r="E137" s="63">
        <f>RANK('Data - Overview'!$D137,'Data - Overview'!$D$137:$D$140)</f>
        <v>3</v>
      </c>
      <c r="F137" s="62">
        <f>INDEX('Data - Knowledge'!$G:$G,MATCH('Data - Overview'!$A137,'Data - Knowledge'!$A:$A,0))</f>
        <v>0.19068982551612093</v>
      </c>
      <c r="G137" s="64">
        <f>INDEX('Data - Knowledge'!$J:$J,MATCH('Data - Overview'!$A137,'Data - Knowledge'!$A:$A,0))</f>
        <v>80.237194749402988</v>
      </c>
      <c r="H137" s="64">
        <f>RANK('Data - Overview'!$G137,'Data - Overview'!$G$137:$G$140)</f>
        <v>4</v>
      </c>
      <c r="I137" s="61">
        <v>1</v>
      </c>
      <c r="J137" s="61" t="str">
        <f>"" &amp;TEXT('Data - Overview'!$C137,"0")&amp;" "</f>
        <v xml:space="preserve">1 person </v>
      </c>
      <c r="K137" s="61" t="str">
        <f>"Index: "&amp;TEXT('Data - Overview'!$G137,"0")&amp;""</f>
        <v>Index: 80</v>
      </c>
      <c r="L137" s="61" t="str">
        <f>'Data - Overview'!$J137&amp;CHAR(10)&amp;'Data - Overview'!$K137</f>
        <v>1 person 
Index: 80</v>
      </c>
    </row>
    <row r="138" spans="1:13">
      <c r="A138" s="1" t="s">
        <v>177</v>
      </c>
      <c r="B138" s="1" t="str">
        <f>INDEX('Data - Knowledge'!$D:$D,MATCH('Data - Overview'!$A138,'Data - Knowledge'!$A:$A,0))</f>
        <v>Household size : 2 persons</v>
      </c>
      <c r="C138" s="1" t="s">
        <v>178</v>
      </c>
      <c r="D138" s="68">
        <f>INDEX('Data - Knowledge'!$E:$E,MATCH('Data - Overview'!$A138,'Data - Knowledge'!$A:$A,0))</f>
        <v>0.39905416666666665</v>
      </c>
      <c r="E138" s="69">
        <f>RANK('Data - Overview'!$D138,'Data - Overview'!$D$137:$D$140)</f>
        <v>1</v>
      </c>
      <c r="F138" s="68">
        <f>INDEX('Data - Knowledge'!$G:$G,MATCH('Data - Overview'!$A138,'Data - Knowledge'!$A:$A,0))</f>
        <v>0.38833122878389625</v>
      </c>
      <c r="G138" s="70">
        <f>INDEX('Data - Knowledge'!$J:$J,MATCH('Data - Overview'!$A138,'Data - Knowledge'!$A:$A,0))</f>
        <v>102.76128652242326</v>
      </c>
      <c r="H138" s="70">
        <f>RANK('Data - Overview'!$G138,'Data - Overview'!$G$137:$G$140)</f>
        <v>2</v>
      </c>
      <c r="I138" s="1">
        <v>2</v>
      </c>
      <c r="J138" s="1" t="str">
        <f>"" &amp;TEXT('Data - Overview'!$C138,"0")&amp;" "</f>
        <v xml:space="preserve">2 people </v>
      </c>
      <c r="K138" s="1" t="str">
        <f>"Index: "&amp;TEXT('Data - Overview'!$G138,"0")&amp;""</f>
        <v>Index: 103</v>
      </c>
      <c r="L138" s="1" t="str">
        <f>'Data - Overview'!$J138&amp;CHAR(10)&amp;'Data - Overview'!$K138</f>
        <v>2 people 
Index: 103</v>
      </c>
    </row>
    <row r="139" spans="1:13">
      <c r="A139" s="72" t="s">
        <v>179</v>
      </c>
      <c r="B139" s="72" t="str">
        <f>INDEX('Data - Knowledge'!$D:$D,MATCH('Data - Overview'!$A139,'Data - Knowledge'!$A:$A,0))</f>
        <v>Household size : 3-4 persons</v>
      </c>
      <c r="C139" s="72" t="s">
        <v>180</v>
      </c>
      <c r="D139" s="84">
        <f>INDEX('Data - Knowledge'!$E:$E,MATCH('Data - Overview'!$A139,'Data - Knowledge'!$A:$A,0))</f>
        <v>0.36707499999999998</v>
      </c>
      <c r="E139" s="85">
        <f>RANK('Data - Overview'!$D139,'Data - Overview'!$D$137:$D$140)</f>
        <v>2</v>
      </c>
      <c r="F139" s="84">
        <f>INDEX('Data - Knowledge'!$G:$G,MATCH('Data - Overview'!$A139,'Data - Knowledge'!$A:$A,0))</f>
        <v>0.34146339272741671</v>
      </c>
      <c r="G139" s="75">
        <f>INDEX('Data - Knowledge'!$J:$J,MATCH('Data - Overview'!$A139,'Data - Knowledge'!$A:$A,0))</f>
        <v>107.50054261102844</v>
      </c>
      <c r="H139" s="75">
        <f>RANK('Data - Overview'!$G139,'Data - Overview'!$G$137:$G$140)</f>
        <v>1</v>
      </c>
      <c r="I139" s="72">
        <v>3</v>
      </c>
      <c r="J139" s="72" t="str">
        <f>"" &amp;TEXT('Data - Overview'!$C139,"0")&amp;" "</f>
        <v xml:space="preserve">3-4 people </v>
      </c>
      <c r="K139" s="72" t="str">
        <f>"Index: "&amp;TEXT('Data - Overview'!$G139,"0")&amp;""</f>
        <v>Index: 108</v>
      </c>
      <c r="L139" s="72" t="str">
        <f>'Data - Overview'!$J139&amp;CHAR(10)&amp;'Data - Overview'!$K139</f>
        <v>3-4 people 
Index: 108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8.0899999999999986E-2</v>
      </c>
      <c r="E140" s="115">
        <f>RANK('Data - Overview'!$D140,'Data - Overview'!$D$137:$D$140)</f>
        <v>4</v>
      </c>
      <c r="F140" s="111">
        <f>INDEX('Data - Knowledge'!$G:$G,MATCH('Data - Overview'!$A140,'Data - Knowledge'!$A:$A,0))</f>
        <v>7.9690340646422483E-2</v>
      </c>
      <c r="G140" s="112">
        <f>INDEX('Data - Knowledge'!$J:$J,MATCH('Data - Overview'!$A140,'Data - Knowledge'!$A:$A,0))</f>
        <v>101.51794978383219</v>
      </c>
      <c r="H140" s="112">
        <f>RANK('Data - Overview'!$G140,'Data - Overview'!$G$137:$G$140)</f>
        <v>3</v>
      </c>
      <c r="I140" s="108">
        <v>4</v>
      </c>
      <c r="J140" s="108" t="str">
        <f>"" &amp;TEXT('Data - Overview'!$C140,"0")&amp;" "</f>
        <v xml:space="preserve">5+ people </v>
      </c>
      <c r="K140" s="108" t="str">
        <f>"Index: "&amp;TEXT('Data - Overview'!$G140,"0")&amp;""</f>
        <v>Index: 102</v>
      </c>
      <c r="L140" s="108" t="str">
        <f>'Data - Overview'!$J140&amp;CHAR(10)&amp;'Data - Overview'!$K140</f>
        <v>5+ people 
Index: 102</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0.11955416666666666</v>
      </c>
      <c r="E146" s="63">
        <f>RANK('Data - Overview'!$D146,'Data - Overview'!$D$146:$D$151)</f>
        <v>5</v>
      </c>
      <c r="F146" s="62">
        <f>INDEX('Data - Knowledge'!$G:$G,MATCH('Data - Overview'!$A146,'Data - Knowledge'!$A:$A,0))</f>
        <v>0.16826898387245903</v>
      </c>
      <c r="G146" s="64">
        <f>INDEX('Data - Knowledge'!$J:$J,MATCH('Data - Overview'!$A146,'Data - Knowledge'!$A:$A,0))</f>
        <v>71.049437582201008</v>
      </c>
      <c r="H146" s="64">
        <f>RANK('Data - Overview'!$G146,'Data - Overview'!$G$146:$G$151)</f>
        <v>6</v>
      </c>
      <c r="I146" s="64">
        <f xml:space="preserve"> 'Data - Overview'!$G146 - 100</f>
        <v>-28.950562417798992</v>
      </c>
      <c r="J146" s="61" t="str">
        <f>"" &amp;TEXT('Data - Overview'!$C146,"0")&amp;" "</f>
        <v xml:space="preserve">&lt;20k </v>
      </c>
      <c r="K146" s="61" t="str">
        <f>"Index: "&amp;TEXT('Data - Overview'!$G146,"0")&amp;""</f>
        <v>Index: 71</v>
      </c>
      <c r="L146" s="61" t="str">
        <f>'Data - Overview'!$J146&amp;CHAR(10)&amp;'Data - Overview'!$K146</f>
        <v>&lt;20k 
Index: 71</v>
      </c>
      <c r="M146" s="61">
        <v>1</v>
      </c>
    </row>
    <row r="147" spans="1:13">
      <c r="A147" s="86" t="s">
        <v>186</v>
      </c>
      <c r="B147" s="1" t="str">
        <f>INDEX('Data - Knowledge'!$D:$D,MATCH('Data - Overview'!$A147,'Data - Knowledge'!$A:$A,0))</f>
        <v>£20,000-£40,000</v>
      </c>
      <c r="C147" s="1" t="s">
        <v>187</v>
      </c>
      <c r="D147" s="68">
        <f>INDEX('Data - Knowledge'!$E:$E,MATCH('Data - Overview'!$A147,'Data - Knowledge'!$A:$A,0))</f>
        <v>0.27726250000000002</v>
      </c>
      <c r="E147" s="69">
        <f>RANK('Data - Overview'!$D147,'Data - Overview'!$D$146:$D$151)</f>
        <v>1</v>
      </c>
      <c r="F147" s="68">
        <f>INDEX('Data - Knowledge'!$G:$G,MATCH('Data - Overview'!$A147,'Data - Knowledge'!$A:$A,0))</f>
        <v>0.31505410189013194</v>
      </c>
      <c r="G147" s="70">
        <f>INDEX('Data - Knowledge'!$J:$J,MATCH('Data - Overview'!$A147,'Data - Knowledge'!$A:$A,0))</f>
        <v>88.004726279262698</v>
      </c>
      <c r="H147" s="70">
        <f>RANK('Data - Overview'!$G147,'Data - Overview'!$G$146:$G$151)</f>
        <v>5</v>
      </c>
      <c r="I147" s="70">
        <f xml:space="preserve"> 'Data - Overview'!$G147 - 100</f>
        <v>-11.995273720737302</v>
      </c>
      <c r="J147" s="1" t="str">
        <f>"" &amp;TEXT('Data - Overview'!$C147,"0")&amp;" "</f>
        <v xml:space="preserve">20k - 40k </v>
      </c>
      <c r="K147" s="1" t="str">
        <f>"Index: "&amp;TEXT('Data - Overview'!$G147,"0")&amp;""</f>
        <v>Index: 88</v>
      </c>
      <c r="L147" s="1" t="str">
        <f>'Data - Overview'!$J147&amp;CHAR(10)&amp;'Data - Overview'!$K147</f>
        <v>20k - 40k 
Index: 88</v>
      </c>
      <c r="M147" s="1">
        <v>2</v>
      </c>
    </row>
    <row r="148" spans="1:13">
      <c r="A148" s="56" t="s">
        <v>188</v>
      </c>
      <c r="B148" s="72" t="str">
        <f>INDEX('Data - Knowledge'!$D:$D,MATCH('Data - Overview'!$A148,'Data - Knowledge'!$A:$A,0))</f>
        <v>£40,000-£60,000</v>
      </c>
      <c r="C148" s="72" t="s">
        <v>189</v>
      </c>
      <c r="D148" s="84">
        <f>INDEX('Data - Knowledge'!$E:$E,MATCH('Data - Overview'!$A148,'Data - Knowledge'!$A:$A,0))</f>
        <v>0.21106249999999999</v>
      </c>
      <c r="E148" s="85">
        <f>RANK('Data - Overview'!$D148,'Data - Overview'!$D$146:$D$151)</f>
        <v>2</v>
      </c>
      <c r="F148" s="84">
        <f>INDEX('Data - Knowledge'!$G:$G,MATCH('Data - Overview'!$A148,'Data - Knowledge'!$A:$A,0))</f>
        <v>0.2116378633980108</v>
      </c>
      <c r="G148" s="75">
        <f>INDEX('Data - Knowledge'!$J:$J,MATCH('Data - Overview'!$A148,'Data - Knowledge'!$A:$A,0))</f>
        <v>99.728137778007721</v>
      </c>
      <c r="H148" s="75">
        <f>RANK('Data - Overview'!$G148,'Data - Overview'!$G$146:$G$151)</f>
        <v>4</v>
      </c>
      <c r="I148" s="75">
        <f xml:space="preserve"> 'Data - Overview'!$G148 - 100</f>
        <v>-0.27186222199227927</v>
      </c>
      <c r="J148" s="72" t="str">
        <f>"" &amp;TEXT('Data - Overview'!$C148,"0")&amp;" "</f>
        <v xml:space="preserve">40k - 60k </v>
      </c>
      <c r="K148" s="72" t="str">
        <f>"Index: "&amp;TEXT('Data - Overview'!$G148,"0")&amp;""</f>
        <v>Index: 100</v>
      </c>
      <c r="L148" s="72" t="str">
        <f>'Data - Overview'!$J148&amp;CHAR(10)&amp;'Data - Overview'!$K148</f>
        <v>40k - 60k 
Index: 100</v>
      </c>
      <c r="M148" s="72">
        <v>3</v>
      </c>
    </row>
    <row r="149" spans="1:13">
      <c r="A149" s="86" t="s">
        <v>190</v>
      </c>
      <c r="B149" s="1" t="str">
        <f>INDEX('Data - Knowledge'!$D:$D,MATCH('Data - Overview'!$A149,'Data - Knowledge'!$A:$A,0))</f>
        <v>£60,000-£80,000</v>
      </c>
      <c r="C149" s="1" t="s">
        <v>191</v>
      </c>
      <c r="D149" s="68">
        <f>INDEX('Data - Knowledge'!$E:$E,MATCH('Data - Overview'!$A149,'Data - Knowledge'!$A:$A,0))</f>
        <v>0.1617791666666667</v>
      </c>
      <c r="E149" s="69">
        <f>RANK('Data - Overview'!$D149,'Data - Overview'!$D$146:$D$151)</f>
        <v>3</v>
      </c>
      <c r="F149" s="68">
        <f>INDEX('Data - Knowledge'!$G:$G,MATCH('Data - Overview'!$A149,'Data - Knowledge'!$A:$A,0))</f>
        <v>0.13969867519053217</v>
      </c>
      <c r="G149" s="70">
        <f>INDEX('Data - Knowledge'!$J:$J,MATCH('Data - Overview'!$A149,'Data - Knowledge'!$A:$A,0))</f>
        <v>115.80579876367432</v>
      </c>
      <c r="H149" s="70">
        <f>RANK('Data - Overview'!$G149,'Data - Overview'!$G$146:$G$151)</f>
        <v>3</v>
      </c>
      <c r="I149" s="70">
        <f xml:space="preserve"> 'Data - Overview'!$G149 - 100</f>
        <v>15.805798763674318</v>
      </c>
      <c r="J149" s="1" t="str">
        <f>"" &amp;TEXT('Data - Overview'!$C149,"0")&amp;" "</f>
        <v xml:space="preserve">60k - 80k </v>
      </c>
      <c r="K149" s="1" t="str">
        <f>"Index: "&amp;TEXT('Data - Overview'!$G149,"0")&amp;""</f>
        <v>Index: 116</v>
      </c>
      <c r="L149" s="1" t="str">
        <f>'Data - Overview'!$J149&amp;CHAR(10)&amp;'Data - Overview'!$K149</f>
        <v>60k - 80k 
Index: 116</v>
      </c>
      <c r="M149" s="1">
        <v>4</v>
      </c>
    </row>
    <row r="150" spans="1:13">
      <c r="A150" s="56" t="s">
        <v>192</v>
      </c>
      <c r="B150" s="72" t="str">
        <f>INDEX('Data - Knowledge'!$D:$D,MATCH('Data - Overview'!$A150,'Data - Knowledge'!$A:$A,0))</f>
        <v>£80,000-£100,000</v>
      </c>
      <c r="C150" s="72" t="s">
        <v>193</v>
      </c>
      <c r="D150" s="84">
        <f>INDEX('Data - Knowledge'!$E:$E,MATCH('Data - Overview'!$A150,'Data - Knowledge'!$A:$A,0))</f>
        <v>9.8145833333333335E-2</v>
      </c>
      <c r="E150" s="85">
        <f>RANK('Data - Overview'!$D150,'Data - Overview'!$D$146:$D$151)</f>
        <v>6</v>
      </c>
      <c r="F150" s="84">
        <f>INDEX('Data - Knowledge'!$G:$G,MATCH('Data - Overview'!$A150,'Data - Knowledge'!$A:$A,0))</f>
        <v>7.3082163283097121E-2</v>
      </c>
      <c r="G150" s="75">
        <f>INDEX('Data - Knowledge'!$J:$J,MATCH('Data - Overview'!$A150,'Data - Knowledge'!$A:$A,0))</f>
        <v>134.29519451024939</v>
      </c>
      <c r="H150" s="75">
        <f>RANK('Data - Overview'!$G150,'Data - Overview'!$G$146:$G$151)</f>
        <v>2</v>
      </c>
      <c r="I150" s="75">
        <f xml:space="preserve"> 'Data - Overview'!$G150 - 100</f>
        <v>34.295194510249388</v>
      </c>
      <c r="J150" s="72" t="str">
        <f>"" &amp;TEXT('Data - Overview'!$C150,"0")&amp;" "</f>
        <v xml:space="preserve">80k - 100k </v>
      </c>
      <c r="K150" s="72" t="str">
        <f>"Index: "&amp;TEXT('Data - Overview'!$G150,"0")&amp;""</f>
        <v>Index: 134</v>
      </c>
      <c r="L150" s="72" t="str">
        <f>'Data - Overview'!$J150&amp;CHAR(10)&amp;'Data - Overview'!$K150</f>
        <v>80k - 100k 
Index: 134</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0.13238333333333333</v>
      </c>
      <c r="E151" s="115">
        <f>RANK('Data - Overview'!$D151,'Data - Overview'!$D$146:$D$151)</f>
        <v>4</v>
      </c>
      <c r="F151" s="111">
        <f>INDEX('Data - Knowledge'!$G:$G,MATCH('Data - Overview'!$A151,'Data - Knowledge'!$A:$A,0))</f>
        <v>9.2183650556736968E-2</v>
      </c>
      <c r="G151" s="112">
        <f>INDEX('Data - Knowledge'!$J:$J,MATCH('Data - Overview'!$A151,'Data - Knowledge'!$A:$A,0))</f>
        <v>143.60825648996658</v>
      </c>
      <c r="H151" s="112">
        <f>RANK('Data - Overview'!$G151,'Data - Overview'!$G$146:$G$151)</f>
        <v>1</v>
      </c>
      <c r="I151" s="112">
        <f xml:space="preserve"> 'Data - Overview'!$G151 - 100</f>
        <v>43.608256489966578</v>
      </c>
      <c r="J151" s="108" t="str">
        <f>"" &amp;TEXT('Data - Overview'!$C151,"0")&amp;" "</f>
        <v xml:space="preserve">100k+ </v>
      </c>
      <c r="K151" s="108" t="str">
        <f>"Index: "&amp;TEXT('Data - Overview'!$G151,"0")&amp;""</f>
        <v>Index: 144</v>
      </c>
      <c r="L151" s="108" t="str">
        <f>'Data - Overview'!$J151&amp;CHAR(10)&amp;'Data - Overview'!$K151</f>
        <v>100k+ 
Index: 144</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0.27726250000000002</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62654-906C-4A39-BF5A-A00C581D0173}">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240</v>
      </c>
      <c r="K2" s="123">
        <f>'Input Sheet'!B8</f>
        <v>0</v>
      </c>
      <c r="L2" s="123">
        <f>'Input Sheet'!B9</f>
        <v>0</v>
      </c>
      <c r="M2" s="123">
        <f>'Input Sheet'!B10</f>
        <v>0</v>
      </c>
      <c r="N2" s="123">
        <f>'Input Sheet'!B11</f>
        <v>25</v>
      </c>
      <c r="O2" s="123">
        <f>'Input Sheet'!B12</f>
        <v>1</v>
      </c>
      <c r="P2" s="123">
        <f>'Input Sheet'!B13</f>
        <v>0</v>
      </c>
      <c r="Q2" s="123">
        <f>'Input Sheet'!B14</f>
        <v>0</v>
      </c>
      <c r="R2" s="123">
        <f>'Input Sheet'!B15</f>
        <v>0</v>
      </c>
      <c r="S2" s="123">
        <f>'Input Sheet'!B16</f>
        <v>1</v>
      </c>
      <c r="T2" s="123">
        <f>'Input Sheet'!B17</f>
        <v>0</v>
      </c>
      <c r="U2" s="123">
        <f>'Input Sheet'!B18</f>
        <v>0</v>
      </c>
      <c r="V2" s="123">
        <f>'Input Sheet'!B19</f>
        <v>0</v>
      </c>
      <c r="W2" s="123">
        <f>'Input Sheet'!B20</f>
        <v>0</v>
      </c>
      <c r="X2" s="123">
        <f>'Input Sheet'!B21</f>
        <v>3</v>
      </c>
      <c r="Y2" s="123">
        <f>'Input Sheet'!B22</f>
        <v>3</v>
      </c>
      <c r="Z2" s="123">
        <f>'Input Sheet'!B23</f>
        <v>14</v>
      </c>
      <c r="AA2" s="123">
        <f>'Input Sheet'!B24</f>
        <v>32</v>
      </c>
      <c r="AB2" s="123">
        <f>'Input Sheet'!B25</f>
        <v>0</v>
      </c>
      <c r="AC2" s="123">
        <f>'Input Sheet'!B26</f>
        <v>28</v>
      </c>
      <c r="AD2" s="123">
        <f>'Input Sheet'!B27</f>
        <v>26</v>
      </c>
      <c r="AE2" s="123">
        <f>'Input Sheet'!B28</f>
        <v>0</v>
      </c>
      <c r="AF2" s="123">
        <f>'Input Sheet'!B29</f>
        <v>0</v>
      </c>
      <c r="AG2" s="123">
        <f>'Input Sheet'!B30</f>
        <v>19</v>
      </c>
      <c r="AH2" s="123">
        <f>'Input Sheet'!B31</f>
        <v>26</v>
      </c>
      <c r="AI2" s="123">
        <f>'Input Sheet'!B32</f>
        <v>62</v>
      </c>
      <c r="AJ2" s="123">
        <f>'Input Sheet'!B32</f>
        <v>62</v>
      </c>
      <c r="AK2" s="123">
        <f>'Input Sheet'!B32</f>
        <v>62</v>
      </c>
      <c r="AL2" s="123">
        <f>'Input Sheet'!B32</f>
        <v>62</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0</v>
      </c>
      <c r="L4" s="126">
        <f t="shared" si="0"/>
        <v>0</v>
      </c>
      <c r="M4" s="126">
        <f t="shared" si="0"/>
        <v>0</v>
      </c>
      <c r="N4" s="126">
        <f t="shared" si="0"/>
        <v>0.10416666666666667</v>
      </c>
      <c r="O4" s="126">
        <f t="shared" si="0"/>
        <v>4.1666666666666666E-3</v>
      </c>
      <c r="P4" s="126">
        <f t="shared" si="0"/>
        <v>0</v>
      </c>
      <c r="Q4" s="126">
        <f t="shared" si="0"/>
        <v>0</v>
      </c>
      <c r="R4" s="126">
        <f t="shared" si="0"/>
        <v>0</v>
      </c>
      <c r="S4" s="126">
        <f t="shared" si="0"/>
        <v>4.1666666666666666E-3</v>
      </c>
      <c r="T4" s="126">
        <f t="shared" si="0"/>
        <v>0</v>
      </c>
      <c r="U4" s="126">
        <f t="shared" si="0"/>
        <v>0</v>
      </c>
      <c r="V4" s="126">
        <f t="shared" si="0"/>
        <v>0</v>
      </c>
      <c r="W4" s="126">
        <f t="shared" si="0"/>
        <v>0</v>
      </c>
      <c r="X4" s="126">
        <f t="shared" si="0"/>
        <v>1.2500000000000001E-2</v>
      </c>
      <c r="Y4" s="126">
        <f t="shared" si="0"/>
        <v>1.2500000000000001E-2</v>
      </c>
      <c r="Z4" s="126">
        <f t="shared" si="0"/>
        <v>5.8333333333333334E-2</v>
      </c>
      <c r="AA4" s="126">
        <f t="shared" si="0"/>
        <v>0.13333333333333333</v>
      </c>
      <c r="AB4" s="126">
        <f t="shared" si="0"/>
        <v>0</v>
      </c>
      <c r="AC4" s="126">
        <f t="shared" si="0"/>
        <v>0.11666666666666667</v>
      </c>
      <c r="AD4" s="126">
        <f t="shared" si="0"/>
        <v>0.10833333333333334</v>
      </c>
      <c r="AE4" s="126">
        <f t="shared" si="0"/>
        <v>0</v>
      </c>
      <c r="AF4" s="126">
        <f t="shared" si="0"/>
        <v>0</v>
      </c>
      <c r="AG4" s="126">
        <f t="shared" si="0"/>
        <v>7.9166666666666663E-2</v>
      </c>
      <c r="AH4" s="126">
        <f t="shared" si="0"/>
        <v>0.10833333333333334</v>
      </c>
      <c r="AI4" s="126">
        <f t="shared" si="0"/>
        <v>0.25833333333333336</v>
      </c>
      <c r="AJ4" s="126">
        <f t="shared" si="0"/>
        <v>0.25833333333333336</v>
      </c>
      <c r="AK4" s="126">
        <f t="shared" si="0"/>
        <v>0.25833333333333336</v>
      </c>
      <c r="AL4" s="126">
        <f t="shared" si="0"/>
        <v>0.25833333333333336</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0.12143333333333334</v>
      </c>
      <c r="F9" s="128">
        <f t="shared" ref="F9:F72" si="2">SUMPRODUCT($K$2:$AI$2,$K9:$AI9)</f>
        <v>29.144000000000002</v>
      </c>
      <c r="G9" s="122">
        <f t="shared" ref="G9:G72" si="3">SUMPRODUCT($K$3:$AI$3,$K9:$AI9)/$J$3</f>
        <v>0.13046368991797541</v>
      </c>
      <c r="H9" s="128">
        <f t="shared" ref="H9:H72" si="4">SUMPRODUCT($K$3:$AI$3,$K9:$AI9)</f>
        <v>19754.550999999999</v>
      </c>
      <c r="I9" s="122">
        <f t="shared" ref="I9:I72" si="5">CORREL($K$4:$AI$4,$K9:$AI9)</f>
        <v>-0.5481936795361444</v>
      </c>
      <c r="J9" s="128">
        <f>$E9/$G9*100</f>
        <v>93.078260633039278</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6.3208333333333328E-3</v>
      </c>
      <c r="F10" s="128">
        <f t="shared" si="2"/>
        <v>1.5169999999999999</v>
      </c>
      <c r="G10" s="122">
        <f t="shared" si="3"/>
        <v>7.201957495145888E-3</v>
      </c>
      <c r="H10" s="128">
        <f t="shared" si="4"/>
        <v>1090.5060000000001</v>
      </c>
      <c r="I10" s="122">
        <f t="shared" si="5"/>
        <v>-0.27316929776363152</v>
      </c>
      <c r="J10" s="128">
        <f t="shared" ref="J10:J73" si="6">$E10/$G10*100</f>
        <v>87.765490668246343</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1.7412500000000001E-2</v>
      </c>
      <c r="F11" s="128">
        <f t="shared" si="2"/>
        <v>4.1790000000000003</v>
      </c>
      <c r="G11" s="122">
        <f t="shared" si="3"/>
        <v>1.8861443157352491E-2</v>
      </c>
      <c r="H11" s="128">
        <f t="shared" si="4"/>
        <v>2855.9619999999995</v>
      </c>
      <c r="I11" s="122">
        <f t="shared" si="5"/>
        <v>-0.18588980436019778</v>
      </c>
      <c r="J11" s="128">
        <f t="shared" si="6"/>
        <v>92.317962388855335</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1.7841666666666665E-2</v>
      </c>
      <c r="F12" s="128">
        <f t="shared" si="2"/>
        <v>4.282</v>
      </c>
      <c r="G12" s="122">
        <f t="shared" si="3"/>
        <v>2.0642050482769552E-2</v>
      </c>
      <c r="H12" s="128">
        <f t="shared" si="4"/>
        <v>3125.578</v>
      </c>
      <c r="I12" s="122">
        <f t="shared" si="5"/>
        <v>-0.32013510384328986</v>
      </c>
      <c r="J12" s="128">
        <f t="shared" si="6"/>
        <v>86.433596708619433</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1.7458333333333336E-2</v>
      </c>
      <c r="F13" s="128">
        <f t="shared" si="2"/>
        <v>4.1900000000000004</v>
      </c>
      <c r="G13" s="122">
        <f t="shared" si="3"/>
        <v>1.9491923021041097E-2</v>
      </c>
      <c r="H13" s="128">
        <f t="shared" si="4"/>
        <v>2951.4280000000008</v>
      </c>
      <c r="I13" s="122">
        <f t="shared" si="5"/>
        <v>-0.31968809313329399</v>
      </c>
      <c r="J13" s="128">
        <f t="shared" si="6"/>
        <v>89.567013549599253</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1.7270833333333332E-2</v>
      </c>
      <c r="F14" s="128">
        <f t="shared" si="2"/>
        <v>4.1449999999999996</v>
      </c>
      <c r="G14" s="122">
        <f t="shared" si="3"/>
        <v>1.9947562376996131E-2</v>
      </c>
      <c r="H14" s="128">
        <f t="shared" si="4"/>
        <v>3020.42</v>
      </c>
      <c r="I14" s="122">
        <f t="shared" si="5"/>
        <v>-0.1862972712179399</v>
      </c>
      <c r="J14" s="128">
        <f t="shared" si="6"/>
        <v>86.581172210045835</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4.4374999999999996E-3</v>
      </c>
      <c r="F15" s="128">
        <f t="shared" si="2"/>
        <v>1.0649999999999999</v>
      </c>
      <c r="G15" s="122">
        <f t="shared" si="3"/>
        <v>5.1657200597022817E-3</v>
      </c>
      <c r="H15" s="128">
        <f t="shared" si="4"/>
        <v>782.18300000000011</v>
      </c>
      <c r="I15" s="122">
        <f t="shared" si="5"/>
        <v>-0.25884706456916462</v>
      </c>
      <c r="J15" s="128">
        <f t="shared" si="6"/>
        <v>85.902835397854446</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3.9766666666666665E-2</v>
      </c>
      <c r="F16" s="128">
        <f t="shared" si="2"/>
        <v>9.5440000000000005</v>
      </c>
      <c r="G16" s="122">
        <f t="shared" si="3"/>
        <v>3.9131146891386755E-2</v>
      </c>
      <c r="H16" s="128">
        <f t="shared" si="4"/>
        <v>5925.16</v>
      </c>
      <c r="I16" s="122">
        <f t="shared" si="5"/>
        <v>0.11090741872215609</v>
      </c>
      <c r="J16" s="128">
        <f t="shared" si="6"/>
        <v>101.6240765368924</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7.8041666666666658E-3</v>
      </c>
      <c r="F17" s="128">
        <f t="shared" si="2"/>
        <v>1.8729999999999998</v>
      </c>
      <c r="G17" s="122">
        <f t="shared" si="3"/>
        <v>9.1208244726518652E-3</v>
      </c>
      <c r="H17" s="128">
        <f t="shared" si="4"/>
        <v>1381.0570000000002</v>
      </c>
      <c r="I17" s="122">
        <f t="shared" si="5"/>
        <v>-0.27083075225866721</v>
      </c>
      <c r="J17" s="128">
        <f t="shared" si="6"/>
        <v>85.564267682893117</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1.3870833333333334E-2</v>
      </c>
      <c r="F18" s="128">
        <f t="shared" si="2"/>
        <v>3.3290000000000002</v>
      </c>
      <c r="G18" s="122">
        <f t="shared" si="3"/>
        <v>1.4445990569152939E-2</v>
      </c>
      <c r="H18" s="128">
        <f t="shared" si="4"/>
        <v>2187.3829999999998</v>
      </c>
      <c r="I18" s="122">
        <f t="shared" si="5"/>
        <v>-0.31337243921778324</v>
      </c>
      <c r="J18" s="128">
        <f t="shared" si="6"/>
        <v>96.018568383619467</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1.0220833333333334E-2</v>
      </c>
      <c r="F19" s="128">
        <f t="shared" si="2"/>
        <v>2.4529999999999998</v>
      </c>
      <c r="G19" s="122">
        <f t="shared" si="3"/>
        <v>1.1063691238822334E-2</v>
      </c>
      <c r="H19" s="128">
        <f t="shared" si="4"/>
        <v>1675.2420000000002</v>
      </c>
      <c r="I19" s="122">
        <f t="shared" si="5"/>
        <v>-0.42858372813143508</v>
      </c>
      <c r="J19" s="128">
        <f t="shared" si="6"/>
        <v>92.381765838408214</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0.17404166666666668</v>
      </c>
      <c r="F20" s="128">
        <f t="shared" si="2"/>
        <v>41.77</v>
      </c>
      <c r="G20" s="122">
        <f t="shared" si="3"/>
        <v>0.17653487035887408</v>
      </c>
      <c r="H20" s="128">
        <f t="shared" si="4"/>
        <v>26730.556999999993</v>
      </c>
      <c r="I20" s="122">
        <f t="shared" si="5"/>
        <v>4.5040804994606618E-3</v>
      </c>
      <c r="J20" s="128">
        <f t="shared" si="6"/>
        <v>98.587699026748083</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3.0041666666666671E-3</v>
      </c>
      <c r="F21" s="128">
        <f t="shared" si="2"/>
        <v>0.72100000000000009</v>
      </c>
      <c r="G21" s="122">
        <f t="shared" si="3"/>
        <v>3.0525763119312104E-3</v>
      </c>
      <c r="H21" s="128">
        <f t="shared" si="4"/>
        <v>462.21500000000003</v>
      </c>
      <c r="I21" s="122">
        <f t="shared" si="5"/>
        <v>-0.17464770131551718</v>
      </c>
      <c r="J21" s="128">
        <f t="shared" si="6"/>
        <v>98.414138081484452</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2.0874999999999998E-2</v>
      </c>
      <c r="F22" s="128">
        <f t="shared" si="2"/>
        <v>5.01</v>
      </c>
      <c r="G22" s="122">
        <f t="shared" si="3"/>
        <v>2.7731029336010248E-2</v>
      </c>
      <c r="H22" s="128">
        <f t="shared" si="4"/>
        <v>4198.9769999999999</v>
      </c>
      <c r="I22" s="122">
        <f t="shared" si="5"/>
        <v>-0.35089125478436201</v>
      </c>
      <c r="J22" s="128">
        <f t="shared" si="6"/>
        <v>75.276686440530625</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8.6137500000000006E-2</v>
      </c>
      <c r="F23" s="128">
        <f t="shared" si="2"/>
        <v>20.673000000000002</v>
      </c>
      <c r="G23" s="122">
        <f t="shared" si="3"/>
        <v>9.0873410030511539E-2</v>
      </c>
      <c r="H23" s="128">
        <f t="shared" si="4"/>
        <v>13759.869999999997</v>
      </c>
      <c r="I23" s="122">
        <f t="shared" si="5"/>
        <v>-0.11708724915713747</v>
      </c>
      <c r="J23" s="128">
        <f t="shared" si="6"/>
        <v>94.788453488296071</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2.2658333333333336E-2</v>
      </c>
      <c r="F24" s="128">
        <f t="shared" si="2"/>
        <v>5.4380000000000006</v>
      </c>
      <c r="G24" s="122">
        <f t="shared" si="3"/>
        <v>2.5329881520030646E-2</v>
      </c>
      <c r="H24" s="128">
        <f t="shared" si="4"/>
        <v>3835.4</v>
      </c>
      <c r="I24" s="122">
        <f t="shared" si="5"/>
        <v>-0.22227543990992049</v>
      </c>
      <c r="J24" s="128">
        <f t="shared" si="6"/>
        <v>89.452977959708676</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1.1295833333333335E-2</v>
      </c>
      <c r="F25" s="128">
        <f t="shared" si="2"/>
        <v>2.7110000000000003</v>
      </c>
      <c r="G25" s="122">
        <f t="shared" si="3"/>
        <v>1.0937154103210979E-2</v>
      </c>
      <c r="H25" s="128">
        <f t="shared" si="4"/>
        <v>1656.0820000000001</v>
      </c>
      <c r="I25" s="122">
        <f t="shared" si="5"/>
        <v>0.3123573781561429</v>
      </c>
      <c r="J25" s="128">
        <f t="shared" si="6"/>
        <v>103.27945667344171</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5.4250000000000001E-3</v>
      </c>
      <c r="F26" s="128">
        <f t="shared" si="2"/>
        <v>1.302</v>
      </c>
      <c r="G26" s="122">
        <f t="shared" si="3"/>
        <v>5.067046190017039E-3</v>
      </c>
      <c r="H26" s="128">
        <f t="shared" si="4"/>
        <v>767.24199999999996</v>
      </c>
      <c r="I26" s="122">
        <f t="shared" si="5"/>
        <v>0.37071711715607453</v>
      </c>
      <c r="J26" s="128">
        <f t="shared" si="6"/>
        <v>107.06434866704377</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1E-3</v>
      </c>
      <c r="F27" s="128">
        <f t="shared" si="2"/>
        <v>0.24</v>
      </c>
      <c r="G27" s="122">
        <f t="shared" si="3"/>
        <v>1.0366799191641682E-3</v>
      </c>
      <c r="H27" s="128">
        <f t="shared" si="4"/>
        <v>156.97200000000001</v>
      </c>
      <c r="I27" s="122">
        <f t="shared" si="5"/>
        <v>-0.12753694622868256</v>
      </c>
      <c r="J27" s="128">
        <f t="shared" si="6"/>
        <v>96.461789363708178</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1.2304166666666668E-2</v>
      </c>
      <c r="F28" s="128">
        <f t="shared" si="2"/>
        <v>2.9530000000000003</v>
      </c>
      <c r="G28" s="122">
        <f t="shared" si="3"/>
        <v>1.1492814592716848E-2</v>
      </c>
      <c r="H28" s="128">
        <f t="shared" si="4"/>
        <v>1740.2189999999998</v>
      </c>
      <c r="I28" s="122">
        <f t="shared" si="5"/>
        <v>0.51307122576473585</v>
      </c>
      <c r="J28" s="128">
        <f t="shared" si="6"/>
        <v>107.05964641998126</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8.1166666666666661E-3</v>
      </c>
      <c r="F29" s="128">
        <f t="shared" si="2"/>
        <v>1.948</v>
      </c>
      <c r="G29" s="122">
        <f t="shared" si="3"/>
        <v>7.4976422882352149E-3</v>
      </c>
      <c r="H29" s="128">
        <f t="shared" si="4"/>
        <v>1135.2779999999998</v>
      </c>
      <c r="I29" s="122">
        <f t="shared" si="5"/>
        <v>0.60568179689555857</v>
      </c>
      <c r="J29" s="128">
        <f t="shared" si="6"/>
        <v>108.25625382799046</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1.8339959582084035E-5</v>
      </c>
      <c r="H30" s="128">
        <f t="shared" si="4"/>
        <v>2.7770000000000001</v>
      </c>
      <c r="I30" s="122">
        <f t="shared" si="5"/>
        <v>-0.12753694622868253</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1.0037500000000001E-2</v>
      </c>
      <c r="F31" s="128">
        <f t="shared" si="2"/>
        <v>2.4090000000000003</v>
      </c>
      <c r="G31" s="122">
        <f t="shared" si="3"/>
        <v>9.5892033972182957E-3</v>
      </c>
      <c r="H31" s="128">
        <f t="shared" si="4"/>
        <v>1451.9779999999998</v>
      </c>
      <c r="I31" s="122">
        <f t="shared" si="5"/>
        <v>0.39029209994890462</v>
      </c>
      <c r="J31" s="128">
        <f t="shared" si="6"/>
        <v>104.6750140153639</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1.6220833333333334E-2</v>
      </c>
      <c r="F32" s="128">
        <f t="shared" si="2"/>
        <v>3.8929999999999998</v>
      </c>
      <c r="G32" s="122">
        <f t="shared" si="3"/>
        <v>1.6192638920075549E-2</v>
      </c>
      <c r="H32" s="128">
        <f t="shared" si="4"/>
        <v>2451.8569999999995</v>
      </c>
      <c r="I32" s="122">
        <f t="shared" si="5"/>
        <v>0.2225307461552625</v>
      </c>
      <c r="J32" s="128">
        <f t="shared" si="6"/>
        <v>100.17411870540032</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7.9958333333333322E-3</v>
      </c>
      <c r="F33" s="128">
        <f t="shared" si="2"/>
        <v>1.9189999999999998</v>
      </c>
      <c r="G33" s="122">
        <f t="shared" si="3"/>
        <v>8.0145755458399942E-3</v>
      </c>
      <c r="H33" s="128">
        <f t="shared" si="4"/>
        <v>1213.5510000000002</v>
      </c>
      <c r="I33" s="122">
        <f t="shared" si="5"/>
        <v>-2.6570197130974843E-3</v>
      </c>
      <c r="J33" s="128">
        <f t="shared" si="6"/>
        <v>99.766148407991608</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5.2466666666666668E-2</v>
      </c>
      <c r="F34" s="128">
        <f t="shared" si="2"/>
        <v>12.592000000000001</v>
      </c>
      <c r="G34" s="122">
        <f t="shared" si="3"/>
        <v>5.9421541692533254E-2</v>
      </c>
      <c r="H34" s="128">
        <f t="shared" si="4"/>
        <v>8997.491</v>
      </c>
      <c r="I34" s="122">
        <f t="shared" si="5"/>
        <v>-0.37292953208791602</v>
      </c>
      <c r="J34" s="128">
        <f t="shared" si="6"/>
        <v>88.295700805183728</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1.0124999999999999E-3</v>
      </c>
      <c r="F35" s="128">
        <f t="shared" si="2"/>
        <v>0.24299999999999999</v>
      </c>
      <c r="G35" s="122">
        <f t="shared" si="3"/>
        <v>1.0443540398103266E-3</v>
      </c>
      <c r="H35" s="128">
        <f t="shared" si="4"/>
        <v>158.13400000000004</v>
      </c>
      <c r="I35" s="122">
        <f t="shared" si="5"/>
        <v>-8.7681650532219185E-2</v>
      </c>
      <c r="J35" s="128">
        <f t="shared" si="6"/>
        <v>96.949881113486001</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0.24</v>
      </c>
      <c r="G36" s="122">
        <f t="shared" si="3"/>
        <v>9.999999999999998E-4</v>
      </c>
      <c r="H36" s="128">
        <f t="shared" si="4"/>
        <v>151.41799999999998</v>
      </c>
      <c r="I36" s="122">
        <f t="shared" si="5"/>
        <v>-0.12753694622868261</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3.9383333333333333E-2</v>
      </c>
      <c r="F37" s="128">
        <f t="shared" si="2"/>
        <v>9.452</v>
      </c>
      <c r="G37" s="122">
        <f t="shared" si="3"/>
        <v>4.4775918318826026E-2</v>
      </c>
      <c r="H37" s="128">
        <f t="shared" si="4"/>
        <v>6779.8799999999992</v>
      </c>
      <c r="I37" s="122">
        <f t="shared" si="5"/>
        <v>-0.64399563934074811</v>
      </c>
      <c r="J37" s="128">
        <f t="shared" si="6"/>
        <v>87.956506113185881</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4.2849999999999992E-2</v>
      </c>
      <c r="F38" s="128">
        <f t="shared" si="2"/>
        <v>10.283999999999999</v>
      </c>
      <c r="G38" s="122">
        <f t="shared" si="3"/>
        <v>4.8331539182924078E-2</v>
      </c>
      <c r="H38" s="128">
        <f t="shared" si="4"/>
        <v>7318.2649999999985</v>
      </c>
      <c r="I38" s="122">
        <f t="shared" si="5"/>
        <v>-0.52701923235049597</v>
      </c>
      <c r="J38" s="128">
        <f t="shared" si="6"/>
        <v>88.658463447278834</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1.9499999999999999E-3</v>
      </c>
      <c r="F39" s="128">
        <f t="shared" si="2"/>
        <v>0.46799999999999997</v>
      </c>
      <c r="G39" s="122">
        <f t="shared" si="3"/>
        <v>2.7091362981944023E-3</v>
      </c>
      <c r="H39" s="128">
        <f t="shared" si="4"/>
        <v>410.21200000000005</v>
      </c>
      <c r="I39" s="122">
        <f t="shared" si="5"/>
        <v>-0.40911383294407699</v>
      </c>
      <c r="J39" s="128">
        <f t="shared" si="6"/>
        <v>71.978659814924967</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2.345833333333333E-3</v>
      </c>
      <c r="F40" s="128">
        <f t="shared" si="2"/>
        <v>0.56299999999999994</v>
      </c>
      <c r="G40" s="122">
        <f t="shared" si="3"/>
        <v>2.9174734839979401E-3</v>
      </c>
      <c r="H40" s="128">
        <f t="shared" si="4"/>
        <v>441.7580000000001</v>
      </c>
      <c r="I40" s="122">
        <f t="shared" si="5"/>
        <v>-0.46835802224533496</v>
      </c>
      <c r="J40" s="128">
        <f t="shared" si="6"/>
        <v>80.406329181738982</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2.8999999999999998E-3</v>
      </c>
      <c r="F41" s="128">
        <f t="shared" si="2"/>
        <v>0.69599999999999995</v>
      </c>
      <c r="G41" s="122">
        <f t="shared" si="3"/>
        <v>3.0268990476693663E-3</v>
      </c>
      <c r="H41" s="128">
        <f t="shared" si="4"/>
        <v>458.32700000000011</v>
      </c>
      <c r="I41" s="122">
        <f t="shared" si="5"/>
        <v>-0.25421069576030209</v>
      </c>
      <c r="J41" s="128">
        <f t="shared" si="6"/>
        <v>95.807622068959475</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4.9291666666666668E-3</v>
      </c>
      <c r="F42" s="128">
        <f t="shared" si="2"/>
        <v>1.1830000000000001</v>
      </c>
      <c r="G42" s="122">
        <f t="shared" si="3"/>
        <v>6.4513135822689511E-3</v>
      </c>
      <c r="H42" s="128">
        <f t="shared" si="4"/>
        <v>976.84500000000003</v>
      </c>
      <c r="I42" s="122">
        <f t="shared" si="5"/>
        <v>-0.64886020672785938</v>
      </c>
      <c r="J42" s="128">
        <f t="shared" si="6"/>
        <v>76.405628153221173</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5.7750000000000006E-3</v>
      </c>
      <c r="F43" s="128">
        <f t="shared" si="2"/>
        <v>1.3860000000000001</v>
      </c>
      <c r="G43" s="122">
        <f t="shared" si="3"/>
        <v>5.7460011359283577E-3</v>
      </c>
      <c r="H43" s="128">
        <f t="shared" si="4"/>
        <v>870.048</v>
      </c>
      <c r="I43" s="122">
        <f t="shared" si="5"/>
        <v>1.6016440911222698E-2</v>
      </c>
      <c r="J43" s="128">
        <f t="shared" si="6"/>
        <v>100.50467905219023</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0.12025000000000001</v>
      </c>
      <c r="F44" s="128">
        <f t="shared" si="2"/>
        <v>28.860000000000003</v>
      </c>
      <c r="G44" s="122">
        <f t="shared" si="3"/>
        <v>0.19053073610799245</v>
      </c>
      <c r="H44" s="128">
        <f t="shared" si="4"/>
        <v>28849.782999999999</v>
      </c>
      <c r="I44" s="122">
        <f t="shared" si="5"/>
        <v>-0.62392831815040972</v>
      </c>
      <c r="J44" s="128">
        <f t="shared" si="6"/>
        <v>63.113176622507005</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0.19130416666666666</v>
      </c>
      <c r="F45" s="128">
        <f t="shared" si="2"/>
        <v>45.912999999999997</v>
      </c>
      <c r="G45" s="122">
        <f t="shared" si="3"/>
        <v>0.21804121702835863</v>
      </c>
      <c r="H45" s="128">
        <f t="shared" si="4"/>
        <v>33015.365000000005</v>
      </c>
      <c r="I45" s="122">
        <f t="shared" si="5"/>
        <v>-0.27567090010456041</v>
      </c>
      <c r="J45" s="128">
        <f t="shared" si="6"/>
        <v>87.73761643505479</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0.29063749999999999</v>
      </c>
      <c r="F46" s="128">
        <f t="shared" si="2"/>
        <v>69.753</v>
      </c>
      <c r="G46" s="122">
        <f t="shared" si="3"/>
        <v>0.27894050245017105</v>
      </c>
      <c r="H46" s="128">
        <f t="shared" si="4"/>
        <v>42236.612999999998</v>
      </c>
      <c r="I46" s="122">
        <f t="shared" si="5"/>
        <v>0.36484493002104496</v>
      </c>
      <c r="J46" s="128">
        <f t="shared" si="6"/>
        <v>104.19336648750695</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0.31964166666666666</v>
      </c>
      <c r="F47" s="128">
        <f t="shared" si="2"/>
        <v>76.713999999999999</v>
      </c>
      <c r="G47" s="122">
        <f t="shared" si="3"/>
        <v>0.29959698318561867</v>
      </c>
      <c r="H47" s="128">
        <f t="shared" si="4"/>
        <v>45364.376000000004</v>
      </c>
      <c r="I47" s="122">
        <f t="shared" si="5"/>
        <v>0.37820533759583269</v>
      </c>
      <c r="J47" s="128">
        <f t="shared" si="6"/>
        <v>106.69054917306329</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0.42572500000000002</v>
      </c>
      <c r="F48" s="128">
        <f t="shared" si="2"/>
        <v>102.17400000000001</v>
      </c>
      <c r="G48" s="122">
        <f t="shared" si="3"/>
        <v>0.41974617945026349</v>
      </c>
      <c r="H48" s="128">
        <f t="shared" si="4"/>
        <v>63557.126999999993</v>
      </c>
      <c r="I48" s="122">
        <f t="shared" si="5"/>
        <v>0.13321952146217661</v>
      </c>
      <c r="J48" s="128">
        <f t="shared" si="6"/>
        <v>101.42438951024329</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3.4791666666666672E-2</v>
      </c>
      <c r="F49" s="128">
        <f t="shared" si="2"/>
        <v>8.3500000000000014</v>
      </c>
      <c r="G49" s="122">
        <f t="shared" si="3"/>
        <v>4.0206303081535888E-2</v>
      </c>
      <c r="H49" s="128">
        <f t="shared" si="4"/>
        <v>6087.9580000000014</v>
      </c>
      <c r="I49" s="122">
        <f t="shared" si="5"/>
        <v>-0.23735260795659785</v>
      </c>
      <c r="J49" s="128">
        <f t="shared" si="6"/>
        <v>86.532866740101241</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1.2829166666666669E-2</v>
      </c>
      <c r="F50" s="128">
        <f t="shared" si="2"/>
        <v>3.0790000000000006</v>
      </c>
      <c r="G50" s="122">
        <f t="shared" si="3"/>
        <v>1.4796417863133841E-2</v>
      </c>
      <c r="H50" s="128">
        <f t="shared" si="4"/>
        <v>2240.444</v>
      </c>
      <c r="I50" s="122">
        <f t="shared" si="5"/>
        <v>-0.12201921430786136</v>
      </c>
      <c r="J50" s="128">
        <f t="shared" si="6"/>
        <v>86.704544203440648</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0.19786249999999997</v>
      </c>
      <c r="F51" s="128">
        <f t="shared" si="2"/>
        <v>47.486999999999995</v>
      </c>
      <c r="G51" s="122">
        <f t="shared" si="3"/>
        <v>0.20451532842858841</v>
      </c>
      <c r="H51" s="128">
        <f t="shared" si="4"/>
        <v>30967.302</v>
      </c>
      <c r="I51" s="122">
        <f t="shared" si="5"/>
        <v>1.2093298718004172E-2</v>
      </c>
      <c r="J51" s="128">
        <f t="shared" si="6"/>
        <v>96.747026993181379</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0.14358750000000001</v>
      </c>
      <c r="F52" s="128">
        <f t="shared" si="2"/>
        <v>34.460999999999999</v>
      </c>
      <c r="G52" s="122">
        <f t="shared" si="3"/>
        <v>0.16380633081932131</v>
      </c>
      <c r="H52" s="128">
        <f t="shared" si="4"/>
        <v>24803.226999999992</v>
      </c>
      <c r="I52" s="122">
        <f t="shared" si="5"/>
        <v>-0.23970839225820492</v>
      </c>
      <c r="J52" s="128">
        <f t="shared" si="6"/>
        <v>87.656868499409399</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6.0620833333333332E-2</v>
      </c>
      <c r="F53" s="128">
        <f t="shared" si="2"/>
        <v>14.548999999999999</v>
      </c>
      <c r="G53" s="122">
        <f t="shared" si="3"/>
        <v>7.1362182831631649E-2</v>
      </c>
      <c r="H53" s="128">
        <f t="shared" si="4"/>
        <v>10805.519</v>
      </c>
      <c r="I53" s="122">
        <f t="shared" si="5"/>
        <v>-0.15148220258748771</v>
      </c>
      <c r="J53" s="128">
        <f t="shared" si="6"/>
        <v>84.948120878475763</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2.419166666666667E-2</v>
      </c>
      <c r="F54" s="128">
        <f t="shared" si="2"/>
        <v>5.8060000000000009</v>
      </c>
      <c r="G54" s="122">
        <f t="shared" si="3"/>
        <v>3.4544955025162132E-2</v>
      </c>
      <c r="H54" s="128">
        <f t="shared" si="4"/>
        <v>5230.7280000000001</v>
      </c>
      <c r="I54" s="122">
        <f t="shared" si="5"/>
        <v>-0.4225182523630045</v>
      </c>
      <c r="J54" s="128">
        <f t="shared" si="6"/>
        <v>70.029521384658779</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0.16180416666666669</v>
      </c>
      <c r="F55" s="128">
        <f t="shared" si="2"/>
        <v>38.833000000000006</v>
      </c>
      <c r="G55" s="122">
        <f t="shared" si="3"/>
        <v>0.17390801622000024</v>
      </c>
      <c r="H55" s="128">
        <f t="shared" si="4"/>
        <v>26332.803999999996</v>
      </c>
      <c r="I55" s="122">
        <f t="shared" si="5"/>
        <v>-0.16498383562265204</v>
      </c>
      <c r="J55" s="128">
        <f t="shared" si="6"/>
        <v>93.040085318423891</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0.17224999999999999</v>
      </c>
      <c r="F56" s="128">
        <f t="shared" si="2"/>
        <v>41.339999999999996</v>
      </c>
      <c r="G56" s="122">
        <f t="shared" si="3"/>
        <v>0.21753300136047227</v>
      </c>
      <c r="H56" s="128">
        <f t="shared" si="4"/>
        <v>32938.411999999989</v>
      </c>
      <c r="I56" s="122">
        <f t="shared" si="5"/>
        <v>-0.50174561265117723</v>
      </c>
      <c r="J56" s="128">
        <f t="shared" si="6"/>
        <v>79.183387772306716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0.22339583333333332</v>
      </c>
      <c r="F57" s="128">
        <f t="shared" si="2"/>
        <v>53.614999999999995</v>
      </c>
      <c r="G57" s="122">
        <f t="shared" si="3"/>
        <v>0.26363936255927295</v>
      </c>
      <c r="H57" s="128">
        <f t="shared" si="4"/>
        <v>39919.744999999995</v>
      </c>
      <c r="I57" s="122">
        <f t="shared" si="5"/>
        <v>-0.4033703788223244</v>
      </c>
      <c r="J57" s="128">
        <f t="shared" si="6"/>
        <v>84.735386690638109</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0.25968750000000002</v>
      </c>
      <c r="F58" s="128">
        <f t="shared" si="2"/>
        <v>62.325000000000003</v>
      </c>
      <c r="G58" s="122">
        <f t="shared" si="3"/>
        <v>0.30413530095497232</v>
      </c>
      <c r="H58" s="128">
        <f t="shared" si="4"/>
        <v>46051.559000000001</v>
      </c>
      <c r="I58" s="122">
        <f t="shared" si="5"/>
        <v>-0.43729063175495314</v>
      </c>
      <c r="J58" s="128">
        <f t="shared" si="6"/>
        <v>85.385517295950834</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9.3208333333333337E-2</v>
      </c>
      <c r="F59" s="128">
        <f t="shared" si="2"/>
        <v>22.37</v>
      </c>
      <c r="G59" s="122">
        <f t="shared" si="3"/>
        <v>0.11783931897132441</v>
      </c>
      <c r="H59" s="128">
        <f t="shared" si="4"/>
        <v>17842.993999999999</v>
      </c>
      <c r="I59" s="122">
        <f t="shared" si="5"/>
        <v>-0.43221115883912392</v>
      </c>
      <c r="J59" s="128">
        <f t="shared" si="6"/>
        <v>79.097820784262268</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7.5845833333333335E-2</v>
      </c>
      <c r="F60" s="128">
        <f t="shared" si="2"/>
        <v>18.202999999999999</v>
      </c>
      <c r="G60" s="122">
        <f t="shared" si="3"/>
        <v>0.10279933033060798</v>
      </c>
      <c r="H60" s="128">
        <f t="shared" si="4"/>
        <v>15565.668999999998</v>
      </c>
      <c r="I60" s="122">
        <f t="shared" si="5"/>
        <v>-0.41433111095652425</v>
      </c>
      <c r="J60" s="128">
        <f t="shared" si="6"/>
        <v>73.780474142593349</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6.4116666666666669E-2</v>
      </c>
      <c r="F61" s="128">
        <f t="shared" si="2"/>
        <v>15.388000000000002</v>
      </c>
      <c r="G61" s="122">
        <f t="shared" si="3"/>
        <v>8.6698034579772557E-2</v>
      </c>
      <c r="H61" s="128">
        <f t="shared" si="4"/>
        <v>13127.643</v>
      </c>
      <c r="I61" s="122">
        <f t="shared" si="5"/>
        <v>-0.59554954072770949</v>
      </c>
      <c r="J61" s="128">
        <f t="shared" si="6"/>
        <v>73.954002507025322</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4.3083333333333335E-2</v>
      </c>
      <c r="F62" s="128">
        <f t="shared" si="2"/>
        <v>10.34</v>
      </c>
      <c r="G62" s="122">
        <f t="shared" si="3"/>
        <v>5.9826843572098436E-2</v>
      </c>
      <c r="H62" s="128">
        <f t="shared" si="4"/>
        <v>9058.8610000000008</v>
      </c>
      <c r="I62" s="122">
        <f t="shared" si="5"/>
        <v>-0.55154803417530196</v>
      </c>
      <c r="J62" s="128">
        <f t="shared" si="6"/>
        <v>72.013381888370589</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7.7700000000000005E-2</v>
      </c>
      <c r="F63" s="128">
        <f t="shared" si="2"/>
        <v>18.648</v>
      </c>
      <c r="G63" s="122">
        <f t="shared" si="3"/>
        <v>0.10331892509477078</v>
      </c>
      <c r="H63" s="128">
        <f t="shared" si="4"/>
        <v>15644.345000000001</v>
      </c>
      <c r="I63" s="122">
        <f t="shared" si="5"/>
        <v>-0.45456351745037749</v>
      </c>
      <c r="J63" s="128">
        <f t="shared" si="6"/>
        <v>75.204034429054062</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0.14248750000000002</v>
      </c>
      <c r="F64" s="128">
        <f t="shared" si="2"/>
        <v>34.197000000000003</v>
      </c>
      <c r="G64" s="122">
        <f t="shared" si="3"/>
        <v>0.1630484684779881</v>
      </c>
      <c r="H64" s="128">
        <f t="shared" si="4"/>
        <v>24688.473000000002</v>
      </c>
      <c r="I64" s="122">
        <f t="shared" si="5"/>
        <v>-0.57264607398340484</v>
      </c>
      <c r="J64" s="128">
        <f t="shared" si="6"/>
        <v>87.389658627327833</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0.20764999999999997</v>
      </c>
      <c r="F65" s="128">
        <f t="shared" si="2"/>
        <v>49.835999999999991</v>
      </c>
      <c r="G65" s="122">
        <f t="shared" si="3"/>
        <v>0.2385151699269572</v>
      </c>
      <c r="H65" s="128">
        <f t="shared" si="4"/>
        <v>36115.490000000005</v>
      </c>
      <c r="I65" s="122">
        <f t="shared" si="5"/>
        <v>-0.45172043469778089</v>
      </c>
      <c r="J65" s="128">
        <f t="shared" si="6"/>
        <v>87.059452052291107</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6.7766666666666669E-2</v>
      </c>
      <c r="F66" s="128">
        <f t="shared" si="2"/>
        <v>16.263999999999999</v>
      </c>
      <c r="G66" s="122">
        <f t="shared" si="3"/>
        <v>8.6933284021714755E-2</v>
      </c>
      <c r="H66" s="128">
        <f t="shared" si="4"/>
        <v>13163.264000000005</v>
      </c>
      <c r="I66" s="122">
        <f t="shared" si="5"/>
        <v>-0.62764072137668403</v>
      </c>
      <c r="J66" s="128">
        <f t="shared" si="6"/>
        <v>77.952498205105741</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6.1075000000000004E-2</v>
      </c>
      <c r="F67" s="128">
        <f t="shared" si="2"/>
        <v>14.658000000000001</v>
      </c>
      <c r="G67" s="122">
        <f t="shared" si="3"/>
        <v>8.5643120368780468E-2</v>
      </c>
      <c r="H67" s="128">
        <f t="shared" si="4"/>
        <v>12967.91</v>
      </c>
      <c r="I67" s="122">
        <f t="shared" si="5"/>
        <v>-0.54859761241115568</v>
      </c>
      <c r="J67" s="128">
        <f t="shared" si="6"/>
        <v>71.31337547839243</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0.10635</v>
      </c>
      <c r="F68" s="128">
        <f t="shared" si="2"/>
        <v>25.524000000000001</v>
      </c>
      <c r="G68" s="122">
        <f t="shared" si="3"/>
        <v>0.13351336697090171</v>
      </c>
      <c r="H68" s="128">
        <f t="shared" si="4"/>
        <v>20216.326999999997</v>
      </c>
      <c r="I68" s="122">
        <f t="shared" si="5"/>
        <v>-0.37704786685350644</v>
      </c>
      <c r="J68" s="128">
        <f t="shared" si="6"/>
        <v>79.654945727777374</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0.11027083333333335</v>
      </c>
      <c r="F69" s="128">
        <f t="shared" si="2"/>
        <v>26.465000000000003</v>
      </c>
      <c r="G69" s="122">
        <f t="shared" si="3"/>
        <v>0.13635804858074999</v>
      </c>
      <c r="H69" s="128">
        <f t="shared" si="4"/>
        <v>20647.063000000002</v>
      </c>
      <c r="I69" s="122">
        <f t="shared" si="5"/>
        <v>-0.36452305971047555</v>
      </c>
      <c r="J69" s="128">
        <f t="shared" si="6"/>
        <v>80.868591536077886</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4.7299999999999995E-2</v>
      </c>
      <c r="F70" s="128">
        <f t="shared" si="2"/>
        <v>11.351999999999999</v>
      </c>
      <c r="G70" s="122">
        <f t="shared" si="3"/>
        <v>5.8459846253417685E-2</v>
      </c>
      <c r="H70" s="128">
        <f t="shared" si="4"/>
        <v>8851.8729999999996</v>
      </c>
      <c r="I70" s="122">
        <f t="shared" si="5"/>
        <v>-0.29687297940570712</v>
      </c>
      <c r="J70" s="128">
        <f t="shared" si="6"/>
        <v>80.910236737467883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3.9754166666666667E-2</v>
      </c>
      <c r="F71" s="128">
        <f t="shared" si="2"/>
        <v>9.5410000000000004</v>
      </c>
      <c r="G71" s="122">
        <f t="shared" si="3"/>
        <v>4.6186285646356427E-2</v>
      </c>
      <c r="H71" s="128">
        <f t="shared" si="4"/>
        <v>6993.4349999999977</v>
      </c>
      <c r="I71" s="122">
        <f t="shared" si="5"/>
        <v>-0.29719730350585133</v>
      </c>
      <c r="J71" s="128">
        <f t="shared" si="6"/>
        <v>86.073530508731906</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2.9579166666666667E-2</v>
      </c>
      <c r="F72" s="128">
        <f t="shared" si="2"/>
        <v>7.0990000000000002</v>
      </c>
      <c r="G72" s="122">
        <f t="shared" si="3"/>
        <v>3.345690076477037E-2</v>
      </c>
      <c r="H72" s="128">
        <f t="shared" si="4"/>
        <v>5065.9769999999999</v>
      </c>
      <c r="I72" s="122">
        <f t="shared" si="5"/>
        <v>-0.22945223319416255</v>
      </c>
      <c r="J72" s="128">
        <f t="shared" si="6"/>
        <v>88.409762980237247</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2.7679166666666668E-2</v>
      </c>
      <c r="F73" s="128">
        <f t="shared" ref="F73:F136" si="8">SUMPRODUCT($K$2:$AI$2,$K73:$AI73)</f>
        <v>6.6430000000000007</v>
      </c>
      <c r="G73" s="122">
        <f t="shared" ref="G73:G136" si="9">SUMPRODUCT($K$3:$AI$3,$K73:$AI73)/$J$3</f>
        <v>3.2252149678373768E-2</v>
      </c>
      <c r="H73" s="128">
        <f t="shared" ref="H73:H136" si="10">SUMPRODUCT($K$3:$AI$3,$K73:$AI73)</f>
        <v>4883.5559999999996</v>
      </c>
      <c r="I73" s="122">
        <f t="shared" ref="I73:I136" si="11">CORREL($K$4:$AI$4,$K73:$AI73)</f>
        <v>-0.30090317165830793</v>
      </c>
      <c r="J73" s="128">
        <f t="shared" si="6"/>
        <v>85.821152830710531</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1.2204166666666665E-2</v>
      </c>
      <c r="F74" s="128">
        <f t="shared" si="8"/>
        <v>2.9289999999999998</v>
      </c>
      <c r="G74" s="122">
        <f t="shared" si="9"/>
        <v>1.5540827378515107E-2</v>
      </c>
      <c r="H74" s="128">
        <f t="shared" si="10"/>
        <v>2353.1610000000005</v>
      </c>
      <c r="I74" s="122">
        <f t="shared" si="11"/>
        <v>-0.52755450167330775</v>
      </c>
      <c r="J74" s="128">
        <f t="shared" ref="J74:J137" si="12">$E74/$G74*100</f>
        <v>78.529709966013073</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4.1495833333333329E-2</v>
      </c>
      <c r="F75" s="128">
        <f t="shared" si="8"/>
        <v>9.9589999999999996</v>
      </c>
      <c r="G75" s="122">
        <f t="shared" si="9"/>
        <v>5.614545166360671E-2</v>
      </c>
      <c r="H75" s="128">
        <f t="shared" si="10"/>
        <v>8501.4320000000007</v>
      </c>
      <c r="I75" s="122">
        <f t="shared" si="11"/>
        <v>-0.51517613635486481</v>
      </c>
      <c r="J75" s="128">
        <f t="shared" si="12"/>
        <v>73.907738033623815</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7.566666666666666E-3</v>
      </c>
      <c r="F76" s="128">
        <f t="shared" si="8"/>
        <v>1.8159999999999998</v>
      </c>
      <c r="G76" s="122">
        <f t="shared" si="9"/>
        <v>9.9364012204625606E-3</v>
      </c>
      <c r="H76" s="128">
        <f t="shared" si="10"/>
        <v>1504.55</v>
      </c>
      <c r="I76" s="122">
        <f t="shared" si="11"/>
        <v>-0.58680832041157249</v>
      </c>
      <c r="J76" s="128">
        <f t="shared" si="12"/>
        <v>76.150977590198607</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4.0600000000000004E-2</v>
      </c>
      <c r="F77" s="128">
        <f t="shared" si="8"/>
        <v>9.7440000000000015</v>
      </c>
      <c r="G77" s="122">
        <f t="shared" si="9"/>
        <v>5.4027539658428977E-2</v>
      </c>
      <c r="H77" s="128">
        <f t="shared" si="10"/>
        <v>8180.7419999999993</v>
      </c>
      <c r="I77" s="122">
        <f t="shared" si="11"/>
        <v>-0.34983230205863347</v>
      </c>
      <c r="J77" s="128">
        <f t="shared" si="12"/>
        <v>75.146860761529965</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2.7241666666666668E-2</v>
      </c>
      <c r="F78" s="128">
        <f t="shared" si="8"/>
        <v>6.5380000000000003</v>
      </c>
      <c r="G78" s="122">
        <f t="shared" si="9"/>
        <v>3.7934168989155852E-2</v>
      </c>
      <c r="H78" s="128">
        <f t="shared" si="10"/>
        <v>5743.9160000000011</v>
      </c>
      <c r="I78" s="122">
        <f t="shared" si="11"/>
        <v>-0.45844525243447887</v>
      </c>
      <c r="J78" s="128">
        <f t="shared" si="12"/>
        <v>71.81300498359191</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7.1845833333333331E-2</v>
      </c>
      <c r="F79" s="128">
        <f t="shared" si="8"/>
        <v>17.242999999999999</v>
      </c>
      <c r="G79" s="122">
        <f t="shared" si="9"/>
        <v>8.5584395514403833E-2</v>
      </c>
      <c r="H79" s="128">
        <f t="shared" si="10"/>
        <v>12959.018</v>
      </c>
      <c r="I79" s="122">
        <f t="shared" si="11"/>
        <v>-0.54855640051025778</v>
      </c>
      <c r="J79" s="128">
        <f t="shared" si="12"/>
        <v>83.94735150199395</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5.6216666666666672E-2</v>
      </c>
      <c r="F80" s="128">
        <f t="shared" si="8"/>
        <v>13.492000000000001</v>
      </c>
      <c r="G80" s="122">
        <f t="shared" si="9"/>
        <v>7.860336287627627E-2</v>
      </c>
      <c r="H80" s="128">
        <f t="shared" si="10"/>
        <v>11901.964</v>
      </c>
      <c r="I80" s="122">
        <f t="shared" si="11"/>
        <v>-0.51557468354138336</v>
      </c>
      <c r="J80" s="128">
        <f t="shared" si="12"/>
        <v>71.519416739399759</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0.31286666666666668</v>
      </c>
      <c r="F81" s="128">
        <f t="shared" si="8"/>
        <v>75.088000000000008</v>
      </c>
      <c r="G81" s="122">
        <f t="shared" si="9"/>
        <v>0.37014716216037724</v>
      </c>
      <c r="H81" s="128">
        <f t="shared" si="10"/>
        <v>56046.942999999999</v>
      </c>
      <c r="I81" s="122">
        <f t="shared" si="11"/>
        <v>-0.5444882269133936</v>
      </c>
      <c r="J81" s="128">
        <f t="shared" si="12"/>
        <v>84.524939983494434</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0.17947916666666666</v>
      </c>
      <c r="F82" s="128">
        <f t="shared" si="8"/>
        <v>43.074999999999996</v>
      </c>
      <c r="G82" s="122">
        <f t="shared" si="9"/>
        <v>0.23334947628419345</v>
      </c>
      <c r="H82" s="128">
        <f t="shared" si="10"/>
        <v>35333.311000000002</v>
      </c>
      <c r="I82" s="122">
        <f t="shared" si="11"/>
        <v>-0.56757433578694061</v>
      </c>
      <c r="J82" s="128">
        <f t="shared" si="12"/>
        <v>76.914321610939112</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9.1124999999999984E-2</v>
      </c>
      <c r="F83" s="128">
        <f t="shared" si="8"/>
        <v>21.869999999999997</v>
      </c>
      <c r="G83" s="122">
        <f t="shared" si="9"/>
        <v>0.13619121240539428</v>
      </c>
      <c r="H83" s="128">
        <f t="shared" si="10"/>
        <v>20621.800999999992</v>
      </c>
      <c r="I83" s="122">
        <f t="shared" si="11"/>
        <v>-0.57944168806636731</v>
      </c>
      <c r="J83" s="128">
        <f t="shared" si="12"/>
        <v>66.909603336779384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1.8633333333333335E-2</v>
      </c>
      <c r="F84" s="128">
        <f t="shared" si="8"/>
        <v>4.4720000000000004</v>
      </c>
      <c r="G84" s="122">
        <f t="shared" si="9"/>
        <v>3.100067363193279E-2</v>
      </c>
      <c r="H84" s="128">
        <f t="shared" si="10"/>
        <v>4694.0599999999995</v>
      </c>
      <c r="I84" s="122">
        <f t="shared" si="11"/>
        <v>-0.52375515850106347</v>
      </c>
      <c r="J84" s="128">
        <f t="shared" si="12"/>
        <v>60.106220769795605</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0.1037875</v>
      </c>
      <c r="F85" s="128">
        <f t="shared" si="8"/>
        <v>24.909000000000002</v>
      </c>
      <c r="G85" s="122">
        <f t="shared" si="9"/>
        <v>0.13392666657861022</v>
      </c>
      <c r="H85" s="128">
        <f t="shared" si="10"/>
        <v>20278.907999999999</v>
      </c>
      <c r="I85" s="122">
        <f t="shared" si="11"/>
        <v>-0.65220353183306412</v>
      </c>
      <c r="J85" s="128">
        <f t="shared" si="12"/>
        <v>77.495768879665505</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0.25179999999999997</v>
      </c>
      <c r="F86" s="128">
        <f t="shared" si="8"/>
        <v>60.431999999999995</v>
      </c>
      <c r="G86" s="122">
        <f t="shared" si="9"/>
        <v>0.30027916099803198</v>
      </c>
      <c r="H86" s="128">
        <f t="shared" si="10"/>
        <v>45467.670000000006</v>
      </c>
      <c r="I86" s="122">
        <f t="shared" si="11"/>
        <v>-0.45051371629575687</v>
      </c>
      <c r="J86" s="128">
        <f t="shared" si="12"/>
        <v>83.85530289984068</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0.32802500000000007</v>
      </c>
      <c r="F87" s="128">
        <f t="shared" si="8"/>
        <v>78.726000000000013</v>
      </c>
      <c r="G87" s="122">
        <f t="shared" si="9"/>
        <v>0.38837125705002062</v>
      </c>
      <c r="H87" s="128">
        <f t="shared" si="10"/>
        <v>58806.399000000019</v>
      </c>
      <c r="I87" s="122">
        <f t="shared" si="11"/>
        <v>-0.54316119795382056</v>
      </c>
      <c r="J87" s="128">
        <f t="shared" si="12"/>
        <v>84.461708750437154</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0.35967916666666666</v>
      </c>
      <c r="F88" s="128">
        <f t="shared" si="8"/>
        <v>86.322999999999993</v>
      </c>
      <c r="G88" s="122">
        <f t="shared" si="9"/>
        <v>0.40960850757505707</v>
      </c>
      <c r="H88" s="128">
        <f t="shared" si="10"/>
        <v>62022.100999999988</v>
      </c>
      <c r="I88" s="122">
        <f t="shared" si="11"/>
        <v>-0.59277035610190976</v>
      </c>
      <c r="J88" s="128">
        <f t="shared" si="12"/>
        <v>87.810472686717503</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4.2166666666666663E-3</v>
      </c>
      <c r="F89" s="128">
        <f t="shared" si="8"/>
        <v>1.012</v>
      </c>
      <c r="G89" s="122">
        <f t="shared" si="9"/>
        <v>3.9851404720706914E-3</v>
      </c>
      <c r="H89" s="128">
        <f t="shared" si="10"/>
        <v>603.42199999999991</v>
      </c>
      <c r="I89" s="122">
        <f t="shared" si="11"/>
        <v>0.33114786976347266</v>
      </c>
      <c r="J89" s="128">
        <f t="shared" si="12"/>
        <v>105.809737353516</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2.6362500000000001E-2</v>
      </c>
      <c r="F90" s="128">
        <f t="shared" si="8"/>
        <v>6.327</v>
      </c>
      <c r="G90" s="122">
        <f t="shared" si="9"/>
        <v>2.3528635961378438E-2</v>
      </c>
      <c r="H90" s="128">
        <f t="shared" si="10"/>
        <v>3562.6590000000001</v>
      </c>
      <c r="I90" s="122">
        <f t="shared" si="11"/>
        <v>0.64729738422030625</v>
      </c>
      <c r="J90" s="128">
        <f t="shared" si="12"/>
        <v>112.04431928511822</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2.38125E-2</v>
      </c>
      <c r="F91" s="128">
        <f t="shared" si="8"/>
        <v>5.7149999999999999</v>
      </c>
      <c r="G91" s="122">
        <f t="shared" si="9"/>
        <v>2.4751376982921451E-2</v>
      </c>
      <c r="H91" s="128">
        <f t="shared" si="10"/>
        <v>3747.8040000000001</v>
      </c>
      <c r="I91" s="122">
        <f t="shared" si="11"/>
        <v>-0.11890264338572365</v>
      </c>
      <c r="J91" s="128">
        <f t="shared" si="12"/>
        <v>96.206768683741188</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1.2566666666666667E-2</v>
      </c>
      <c r="F92" s="128">
        <f t="shared" si="8"/>
        <v>3.016</v>
      </c>
      <c r="G92" s="122">
        <f t="shared" si="9"/>
        <v>1.2989499266929957E-2</v>
      </c>
      <c r="H92" s="128">
        <f t="shared" si="10"/>
        <v>1966.8440000000003</v>
      </c>
      <c r="I92" s="122">
        <f t="shared" si="11"/>
        <v>-0.15727334062045503</v>
      </c>
      <c r="J92" s="128">
        <f t="shared" si="12"/>
        <v>96.744812162699901</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0.9333583333333334</v>
      </c>
      <c r="F93" s="128">
        <f t="shared" si="8"/>
        <v>224.00600000000003</v>
      </c>
      <c r="G93" s="122">
        <f t="shared" si="9"/>
        <v>0.93519087558942804</v>
      </c>
      <c r="H93" s="128">
        <f t="shared" si="10"/>
        <v>141604.73200000002</v>
      </c>
      <c r="I93" s="122">
        <f t="shared" si="11"/>
        <v>-0.15001727392174757</v>
      </c>
      <c r="J93" s="128">
        <f t="shared" si="12"/>
        <v>99.804046178814616</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0.95233333333333337</v>
      </c>
      <c r="F94" s="128">
        <f t="shared" si="8"/>
        <v>228.56</v>
      </c>
      <c r="G94" s="122">
        <f t="shared" si="9"/>
        <v>0.95288240499808485</v>
      </c>
      <c r="H94" s="128">
        <f t="shared" si="10"/>
        <v>144283.54800000001</v>
      </c>
      <c r="I94" s="122">
        <f t="shared" si="11"/>
        <v>-5.8448768238726502E-2</v>
      </c>
      <c r="J94" s="128">
        <f t="shared" si="12"/>
        <v>99.942377814736489</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1.5254166666666668E-2</v>
      </c>
      <c r="F95" s="128">
        <f t="shared" si="8"/>
        <v>3.661</v>
      </c>
      <c r="G95" s="122">
        <f t="shared" si="9"/>
        <v>1.5396161618829996E-2</v>
      </c>
      <c r="H95" s="128">
        <f t="shared" si="10"/>
        <v>2331.2560000000003</v>
      </c>
      <c r="I95" s="122">
        <f t="shared" si="11"/>
        <v>-2.8587158130938043E-2</v>
      </c>
      <c r="J95" s="128">
        <f t="shared" si="12"/>
        <v>99.077724983156429</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1.4233333333333336E-2</v>
      </c>
      <c r="F96" s="128">
        <f t="shared" si="8"/>
        <v>3.4160000000000004</v>
      </c>
      <c r="G96" s="122">
        <f t="shared" si="9"/>
        <v>1.4301496519568347E-2</v>
      </c>
      <c r="H96" s="128">
        <f t="shared" si="10"/>
        <v>2165.5039999999999</v>
      </c>
      <c r="I96" s="122">
        <f t="shared" si="11"/>
        <v>-4.3090740846823225E-2</v>
      </c>
      <c r="J96" s="128">
        <f t="shared" si="12"/>
        <v>99.523384240650998</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1.2316666666666667E-2</v>
      </c>
      <c r="F97" s="128">
        <f t="shared" si="8"/>
        <v>2.956</v>
      </c>
      <c r="G97" s="122">
        <f t="shared" si="9"/>
        <v>1.1988845447701065E-2</v>
      </c>
      <c r="H97" s="128">
        <f t="shared" si="10"/>
        <v>1815.327</v>
      </c>
      <c r="I97" s="122">
        <f t="shared" si="11"/>
        <v>9.7407951666075132E-2</v>
      </c>
      <c r="J97" s="128">
        <f t="shared" si="12"/>
        <v>102.73438522829956</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4.2583333333333327E-3</v>
      </c>
      <c r="F98" s="128">
        <f t="shared" si="8"/>
        <v>1.0219999999999998</v>
      </c>
      <c r="G98" s="122">
        <f t="shared" si="9"/>
        <v>3.9721235256046181E-3</v>
      </c>
      <c r="H98" s="128">
        <f t="shared" si="10"/>
        <v>601.45100000000002</v>
      </c>
      <c r="I98" s="122">
        <f t="shared" si="11"/>
        <v>0.25888740300340518</v>
      </c>
      <c r="J98" s="128">
        <f t="shared" si="12"/>
        <v>107.20546090482293</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1.8791666666666666E-3</v>
      </c>
      <c r="F99" s="128">
        <f t="shared" si="8"/>
        <v>0.45099999999999996</v>
      </c>
      <c r="G99" s="122">
        <f t="shared" si="9"/>
        <v>1.8095999154657968E-3</v>
      </c>
      <c r="H99" s="128">
        <f t="shared" si="10"/>
        <v>274.00600000000003</v>
      </c>
      <c r="I99" s="122">
        <f t="shared" si="11"/>
        <v>-9.4041069939124575E-2</v>
      </c>
      <c r="J99" s="128">
        <f t="shared" si="12"/>
        <v>103.84431666946466</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0.96415833333333323</v>
      </c>
      <c r="F100" s="128">
        <f t="shared" si="8"/>
        <v>231.39799999999997</v>
      </c>
      <c r="G100" s="122">
        <f t="shared" si="9"/>
        <v>0.96669773078497934</v>
      </c>
      <c r="H100" s="128">
        <f t="shared" si="10"/>
        <v>146375.43700000001</v>
      </c>
      <c r="I100" s="122">
        <f t="shared" si="11"/>
        <v>-0.50136026686928126</v>
      </c>
      <c r="J100" s="128">
        <f t="shared" si="12"/>
        <v>99.737312153450063</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2.5783333333333332E-2</v>
      </c>
      <c r="F101" s="128">
        <f t="shared" si="8"/>
        <v>6.1879999999999997</v>
      </c>
      <c r="G101" s="122">
        <f t="shared" si="9"/>
        <v>2.4247163481224163E-2</v>
      </c>
      <c r="H101" s="128">
        <f t="shared" si="10"/>
        <v>3671.4570000000003</v>
      </c>
      <c r="I101" s="122">
        <f t="shared" si="11"/>
        <v>0.38570779099726055</v>
      </c>
      <c r="J101" s="128">
        <f t="shared" si="12"/>
        <v>106.33546209765403</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6.8916666666666675E-3</v>
      </c>
      <c r="F102" s="128">
        <f t="shared" si="8"/>
        <v>1.6540000000000001</v>
      </c>
      <c r="G102" s="122">
        <f t="shared" si="9"/>
        <v>5.876381936097427E-3</v>
      </c>
      <c r="H102" s="128">
        <f t="shared" si="10"/>
        <v>889.79000000000019</v>
      </c>
      <c r="I102" s="122">
        <f t="shared" si="11"/>
        <v>0.77041973021103693</v>
      </c>
      <c r="J102" s="128">
        <f t="shared" si="12"/>
        <v>117.2773781828671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1.8916666666666665E-3</v>
      </c>
      <c r="F103" s="128">
        <f t="shared" si="8"/>
        <v>0.45399999999999996</v>
      </c>
      <c r="G103" s="122">
        <f t="shared" si="9"/>
        <v>1.8053401841260619E-3</v>
      </c>
      <c r="H103" s="128">
        <f t="shared" si="10"/>
        <v>273.36100000000005</v>
      </c>
      <c r="I103" s="122">
        <f t="shared" si="11"/>
        <v>0.14318353573931336</v>
      </c>
      <c r="J103" s="128">
        <f t="shared" si="12"/>
        <v>104.78172941031576</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0.24</v>
      </c>
      <c r="G104" s="122">
        <f t="shared" si="9"/>
        <v>1.0003764413742092E-3</v>
      </c>
      <c r="H104" s="128">
        <f t="shared" si="10"/>
        <v>151.47499999999999</v>
      </c>
      <c r="I104" s="122">
        <f t="shared" si="11"/>
        <v>-0.12753694622868247</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0.1537</v>
      </c>
      <c r="F107" s="128">
        <f t="shared" si="8"/>
        <v>36.887999999999998</v>
      </c>
      <c r="G107" s="122">
        <f t="shared" si="9"/>
        <v>0.1726624641720271</v>
      </c>
      <c r="H107" s="128">
        <f t="shared" si="10"/>
        <v>26144.204999999998</v>
      </c>
      <c r="I107" s="122">
        <f t="shared" si="11"/>
        <v>-0.60415676348813363</v>
      </c>
      <c r="J107" s="128">
        <f t="shared" si="12"/>
        <v>89.017610594776158</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0.13367500000000002</v>
      </c>
      <c r="F108" s="128">
        <f t="shared" si="8"/>
        <v>32.082000000000001</v>
      </c>
      <c r="G108" s="122">
        <f t="shared" si="9"/>
        <v>0.14815356826797341</v>
      </c>
      <c r="H108" s="128">
        <f t="shared" si="10"/>
        <v>22433.116999999998</v>
      </c>
      <c r="I108" s="122">
        <f t="shared" si="11"/>
        <v>-0.58212192716815947</v>
      </c>
      <c r="J108" s="128">
        <f t="shared" si="12"/>
        <v>90.227323960375216</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0.13435833333333333</v>
      </c>
      <c r="F109" s="128">
        <f t="shared" si="8"/>
        <v>32.246000000000002</v>
      </c>
      <c r="G109" s="122">
        <f t="shared" si="9"/>
        <v>0.14999097861548827</v>
      </c>
      <c r="H109" s="128">
        <f t="shared" si="10"/>
        <v>22711.334000000003</v>
      </c>
      <c r="I109" s="122">
        <f t="shared" si="11"/>
        <v>-0.47680046879569876</v>
      </c>
      <c r="J109" s="128">
        <f t="shared" si="12"/>
        <v>89.577609649290807</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9.2641666666666678E-2</v>
      </c>
      <c r="F110" s="128">
        <f t="shared" si="8"/>
        <v>22.234000000000002</v>
      </c>
      <c r="G110" s="122">
        <f t="shared" si="9"/>
        <v>0.10072059464528656</v>
      </c>
      <c r="H110" s="128">
        <f t="shared" si="10"/>
        <v>15250.911</v>
      </c>
      <c r="I110" s="122">
        <f t="shared" si="11"/>
        <v>-0.45516886229467612</v>
      </c>
      <c r="J110" s="128">
        <f t="shared" si="12"/>
        <v>91.978871841382698</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0.20582916666666667</v>
      </c>
      <c r="F111" s="128">
        <f t="shared" si="8"/>
        <v>49.399000000000001</v>
      </c>
      <c r="G111" s="122">
        <f t="shared" si="9"/>
        <v>0.21536804078775315</v>
      </c>
      <c r="H111" s="128">
        <f t="shared" si="10"/>
        <v>32610.598000000005</v>
      </c>
      <c r="I111" s="122">
        <f t="shared" si="11"/>
        <v>-0.54058961478370171</v>
      </c>
      <c r="J111" s="128">
        <f t="shared" si="12"/>
        <v>95.570896180233575</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0.12777500000000003</v>
      </c>
      <c r="F112" s="128">
        <f t="shared" si="8"/>
        <v>30.666000000000004</v>
      </c>
      <c r="G112" s="122">
        <f t="shared" si="9"/>
        <v>0.1416263390085723</v>
      </c>
      <c r="H112" s="128">
        <f t="shared" si="10"/>
        <v>21444.777000000002</v>
      </c>
      <c r="I112" s="122">
        <f t="shared" si="11"/>
        <v>-0.60069282999724771</v>
      </c>
      <c r="J112" s="128">
        <f t="shared" si="12"/>
        <v>90.21980014061235</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0.15707916666666666</v>
      </c>
      <c r="F113" s="128">
        <f t="shared" si="8"/>
        <v>37.698999999999998</v>
      </c>
      <c r="G113" s="122">
        <f t="shared" si="9"/>
        <v>0.1740647016867215</v>
      </c>
      <c r="H113" s="128">
        <f t="shared" si="10"/>
        <v>26356.528999999995</v>
      </c>
      <c r="I113" s="122">
        <f t="shared" si="11"/>
        <v>-0.54159005657716242</v>
      </c>
      <c r="J113" s="128">
        <f t="shared" si="12"/>
        <v>90.241826829068941</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9.6512500000000001E-2</v>
      </c>
      <c r="F114" s="128">
        <f t="shared" si="8"/>
        <v>23.163</v>
      </c>
      <c r="G114" s="122">
        <f t="shared" si="9"/>
        <v>0.11057459483020511</v>
      </c>
      <c r="H114" s="128">
        <f t="shared" si="10"/>
        <v>16742.983999999997</v>
      </c>
      <c r="I114" s="122">
        <f t="shared" si="11"/>
        <v>-0.51341163551663549</v>
      </c>
      <c r="J114" s="128">
        <f t="shared" si="12"/>
        <v>87.28270734177373</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0.18643749999999998</v>
      </c>
      <c r="F115" s="128">
        <f t="shared" si="8"/>
        <v>44.744999999999997</v>
      </c>
      <c r="G115" s="122">
        <f t="shared" si="9"/>
        <v>0.20138220026681111</v>
      </c>
      <c r="H115" s="128">
        <f t="shared" si="10"/>
        <v>30492.890000000003</v>
      </c>
      <c r="I115" s="122">
        <f t="shared" si="11"/>
        <v>-0.60182587794397835</v>
      </c>
      <c r="J115" s="128">
        <f t="shared" si="12"/>
        <v>92.578936843965892</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0.15540833333333334</v>
      </c>
      <c r="F116" s="128">
        <f t="shared" si="8"/>
        <v>37.298000000000002</v>
      </c>
      <c r="G116" s="122">
        <f t="shared" si="9"/>
        <v>0.17066140749448547</v>
      </c>
      <c r="H116" s="128">
        <f t="shared" si="10"/>
        <v>25841.208999999999</v>
      </c>
      <c r="I116" s="122">
        <f t="shared" si="11"/>
        <v>-0.61878274158464974</v>
      </c>
      <c r="J116" s="128">
        <f t="shared" si="12"/>
        <v>91.062376441700792</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8.0750000000000016E-2</v>
      </c>
      <c r="F117" s="128">
        <f t="shared" si="8"/>
        <v>19.380000000000003</v>
      </c>
      <c r="G117" s="122">
        <f t="shared" si="9"/>
        <v>9.6739951657002457E-2</v>
      </c>
      <c r="H117" s="128">
        <f t="shared" si="10"/>
        <v>14648.169999999998</v>
      </c>
      <c r="I117" s="122">
        <f t="shared" si="11"/>
        <v>-0.61381791502834038</v>
      </c>
      <c r="J117" s="128">
        <f t="shared" si="12"/>
        <v>83.471201522101424</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0.13720000000000002</v>
      </c>
      <c r="F118" s="128">
        <f t="shared" si="8"/>
        <v>32.928000000000004</v>
      </c>
      <c r="G118" s="122">
        <f t="shared" si="9"/>
        <v>0.14972517137988878</v>
      </c>
      <c r="H118" s="128">
        <f t="shared" si="10"/>
        <v>22671.085999999999</v>
      </c>
      <c r="I118" s="122">
        <f t="shared" si="11"/>
        <v>-0.5444468652846064</v>
      </c>
      <c r="J118" s="128">
        <f t="shared" si="12"/>
        <v>91.634558662077339</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6.8775000000000003E-2</v>
      </c>
      <c r="F119" s="128">
        <f t="shared" si="8"/>
        <v>16.506</v>
      </c>
      <c r="G119" s="122">
        <f t="shared" si="9"/>
        <v>8.0834583735090934E-2</v>
      </c>
      <c r="H119" s="128">
        <f t="shared" si="10"/>
        <v>12239.811</v>
      </c>
      <c r="I119" s="122">
        <f t="shared" si="11"/>
        <v>-0.67615231857277469</v>
      </c>
      <c r="J119" s="128">
        <f t="shared" si="12"/>
        <v>85.081158115921895</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0.34170416666666659</v>
      </c>
      <c r="F120" s="128">
        <f t="shared" si="8"/>
        <v>82.008999999999986</v>
      </c>
      <c r="G120" s="122">
        <f t="shared" si="9"/>
        <v>0.36752873502489797</v>
      </c>
      <c r="H120" s="128">
        <f t="shared" si="10"/>
        <v>55650.466</v>
      </c>
      <c r="I120" s="122">
        <f t="shared" si="11"/>
        <v>-0.70218138752499126</v>
      </c>
      <c r="J120" s="128">
        <f t="shared" si="12"/>
        <v>92.973455978487792</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0.13867083333333335</v>
      </c>
      <c r="F121" s="128">
        <f t="shared" si="8"/>
        <v>33.281000000000006</v>
      </c>
      <c r="G121" s="122">
        <f t="shared" si="9"/>
        <v>0.1485307889418695</v>
      </c>
      <c r="H121" s="128">
        <f t="shared" si="10"/>
        <v>22490.234999999997</v>
      </c>
      <c r="I121" s="122">
        <f t="shared" si="11"/>
        <v>-0.55790217066848824</v>
      </c>
      <c r="J121" s="128">
        <f t="shared" si="12"/>
        <v>93.361675596838694</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0.25067916666666668</v>
      </c>
      <c r="F122" s="128">
        <f t="shared" si="8"/>
        <v>60.162999999999997</v>
      </c>
      <c r="G122" s="122">
        <f t="shared" si="9"/>
        <v>0.26497111307770543</v>
      </c>
      <c r="H122" s="128">
        <f t="shared" si="10"/>
        <v>40121.396000000001</v>
      </c>
      <c r="I122" s="122">
        <f t="shared" si="11"/>
        <v>-0.61934622986935384</v>
      </c>
      <c r="J122" s="128">
        <f t="shared" si="12"/>
        <v>94.606224714447464</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0.6702541666666666</v>
      </c>
      <c r="F123" s="128">
        <f t="shared" si="8"/>
        <v>160.86099999999999</v>
      </c>
      <c r="G123" s="122">
        <f t="shared" si="9"/>
        <v>0.63796299647333876</v>
      </c>
      <c r="H123" s="128">
        <f t="shared" si="10"/>
        <v>96599.081000000006</v>
      </c>
      <c r="I123" s="122">
        <f t="shared" si="11"/>
        <v>0.59443165173895252</v>
      </c>
      <c r="J123" s="128">
        <f t="shared" si="12"/>
        <v>105.0616055118923</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0.41982500000000006</v>
      </c>
      <c r="F124" s="128">
        <f t="shared" si="8"/>
        <v>100.75800000000001</v>
      </c>
      <c r="G124" s="122">
        <f t="shared" si="9"/>
        <v>0.39407756673579108</v>
      </c>
      <c r="H124" s="128">
        <f t="shared" si="10"/>
        <v>59670.437000000013</v>
      </c>
      <c r="I124" s="122">
        <f t="shared" si="11"/>
        <v>0.63193758844661563</v>
      </c>
      <c r="J124" s="128">
        <f t="shared" si="12"/>
        <v>106.53359527097143</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0.66355833333333336</v>
      </c>
      <c r="F125" s="128">
        <f t="shared" si="8"/>
        <v>159.25400000000002</v>
      </c>
      <c r="G125" s="122">
        <f t="shared" si="9"/>
        <v>0.64516404918833958</v>
      </c>
      <c r="H125" s="128">
        <f t="shared" si="10"/>
        <v>97689.45</v>
      </c>
      <c r="I125" s="122">
        <f t="shared" si="11"/>
        <v>0.55822332675726283</v>
      </c>
      <c r="J125" s="128">
        <f t="shared" si="12"/>
        <v>102.85110185047277</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0.50457083333333341</v>
      </c>
      <c r="F126" s="128">
        <f t="shared" si="8"/>
        <v>121.09700000000001</v>
      </c>
      <c r="G126" s="122">
        <f t="shared" si="9"/>
        <v>0.4855498355545575</v>
      </c>
      <c r="H126" s="128">
        <f t="shared" si="10"/>
        <v>73520.984999999986</v>
      </c>
      <c r="I126" s="122">
        <f t="shared" si="11"/>
        <v>0.5506360158057193</v>
      </c>
      <c r="J126" s="128">
        <f t="shared" si="12"/>
        <v>103.91741411199359</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6.9225000000000009E-2</v>
      </c>
      <c r="F127" s="128">
        <f t="shared" si="8"/>
        <v>16.614000000000001</v>
      </c>
      <c r="G127" s="122">
        <f t="shared" si="9"/>
        <v>6.5168500442483734E-2</v>
      </c>
      <c r="H127" s="128">
        <f t="shared" si="10"/>
        <v>9867.6840000000011</v>
      </c>
      <c r="I127" s="122">
        <f t="shared" si="11"/>
        <v>-4.4744845133933654E-2</v>
      </c>
      <c r="J127" s="128">
        <f t="shared" si="12"/>
        <v>106.22463234534061</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4.95875E-2</v>
      </c>
      <c r="F128" s="128">
        <f t="shared" si="8"/>
        <v>11.901</v>
      </c>
      <c r="G128" s="122">
        <f t="shared" si="9"/>
        <v>4.3300723824116025E-2</v>
      </c>
      <c r="H128" s="128">
        <f t="shared" si="10"/>
        <v>6556.509</v>
      </c>
      <c r="I128" s="122">
        <f t="shared" si="11"/>
        <v>0.5992921404223015</v>
      </c>
      <c r="J128" s="128">
        <f t="shared" si="12"/>
        <v>114.51887086557799</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6.7433333333333331E-2</v>
      </c>
      <c r="F129" s="128">
        <f t="shared" si="8"/>
        <v>16.184000000000001</v>
      </c>
      <c r="G129" s="122">
        <f t="shared" si="9"/>
        <v>6.3325866145372403E-2</v>
      </c>
      <c r="H129" s="128">
        <f t="shared" si="10"/>
        <v>9588.6759999999995</v>
      </c>
      <c r="I129" s="122">
        <f t="shared" si="11"/>
        <v>0.46483013238831583</v>
      </c>
      <c r="J129" s="128">
        <f t="shared" si="12"/>
        <v>106.48623925416467</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8.2583333333333328E-2</v>
      </c>
      <c r="F130" s="128">
        <f t="shared" si="8"/>
        <v>19.82</v>
      </c>
      <c r="G130" s="122">
        <f t="shared" si="9"/>
        <v>0.10636096104822415</v>
      </c>
      <c r="H130" s="128">
        <f t="shared" si="10"/>
        <v>16104.964000000004</v>
      </c>
      <c r="I130" s="122">
        <f t="shared" si="11"/>
        <v>-0.49818072364614291</v>
      </c>
      <c r="J130" s="128">
        <f t="shared" si="12"/>
        <v>77.644403096254436</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0.11254583333333334</v>
      </c>
      <c r="F131" s="128">
        <f t="shared" si="8"/>
        <v>27.011000000000003</v>
      </c>
      <c r="G131" s="122">
        <f t="shared" si="9"/>
        <v>0.10809993527850059</v>
      </c>
      <c r="H131" s="128">
        <f t="shared" si="10"/>
        <v>16368.276000000003</v>
      </c>
      <c r="I131" s="122">
        <f t="shared" si="11"/>
        <v>0.15602316708102701</v>
      </c>
      <c r="J131" s="128">
        <f t="shared" si="12"/>
        <v>104.11276662042272</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0.93067083333333345</v>
      </c>
      <c r="F132" s="128">
        <f t="shared" si="8"/>
        <v>223.36100000000002</v>
      </c>
      <c r="G132" s="122">
        <f t="shared" si="9"/>
        <v>0.93482229325443489</v>
      </c>
      <c r="H132" s="128">
        <f t="shared" si="10"/>
        <v>141548.92200000002</v>
      </c>
      <c r="I132" s="122">
        <f t="shared" si="11"/>
        <v>4.2746258346628263E-2</v>
      </c>
      <c r="J132" s="128">
        <f t="shared" si="12"/>
        <v>99.555909187119525</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0.95041249999999999</v>
      </c>
      <c r="F133" s="128">
        <f t="shared" si="8"/>
        <v>228.09899999999999</v>
      </c>
      <c r="G133" s="122">
        <f t="shared" si="9"/>
        <v>0.95671005428680866</v>
      </c>
      <c r="H133" s="128">
        <f t="shared" si="10"/>
        <v>144863.12299999999</v>
      </c>
      <c r="I133" s="122">
        <f t="shared" si="11"/>
        <v>-0.59836028615848302</v>
      </c>
      <c r="J133" s="128">
        <f t="shared" si="12"/>
        <v>99.341748917700741</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0.9318708333333332</v>
      </c>
      <c r="F134" s="128">
        <f t="shared" si="8"/>
        <v>223.64899999999997</v>
      </c>
      <c r="G134" s="122">
        <f t="shared" si="9"/>
        <v>0.93638569390693316</v>
      </c>
      <c r="H134" s="128">
        <f t="shared" si="10"/>
        <v>141785.649</v>
      </c>
      <c r="I134" s="122">
        <f t="shared" si="11"/>
        <v>-0.47181225116776609</v>
      </c>
      <c r="J134" s="128">
        <f t="shared" si="12"/>
        <v>99.51784178218675</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0.9176791666666666</v>
      </c>
      <c r="F135" s="128">
        <f t="shared" si="8"/>
        <v>220.24299999999999</v>
      </c>
      <c r="G135" s="122">
        <f t="shared" si="9"/>
        <v>0.89352425074958064</v>
      </c>
      <c r="H135" s="128">
        <f t="shared" si="10"/>
        <v>135295.655</v>
      </c>
      <c r="I135" s="122">
        <f t="shared" si="11"/>
        <v>0.4974751820865751</v>
      </c>
      <c r="J135" s="128">
        <f t="shared" si="12"/>
        <v>102.70333075983358</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0.88745416666666654</v>
      </c>
      <c r="F136" s="128">
        <f t="shared" si="8"/>
        <v>212.98899999999998</v>
      </c>
      <c r="G136" s="122">
        <f t="shared" si="9"/>
        <v>0.89189968828012534</v>
      </c>
      <c r="H136" s="128">
        <f t="shared" si="10"/>
        <v>135049.66700000002</v>
      </c>
      <c r="I136" s="122">
        <f t="shared" si="11"/>
        <v>-0.15048373381001987</v>
      </c>
      <c r="J136" s="128">
        <f t="shared" si="12"/>
        <v>99.501567085191923</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0.14285000000000003</v>
      </c>
      <c r="F137" s="128">
        <f t="shared" ref="F137:F200" si="14">SUMPRODUCT($K$2:$AI$2,$K137:$AI137)</f>
        <v>34.284000000000006</v>
      </c>
      <c r="G137" s="122">
        <f t="shared" ref="G137:G200" si="15">SUMPRODUCT($K$3:$AI$3,$K137:$AI137)/$J$3</f>
        <v>0.18855193570117157</v>
      </c>
      <c r="H137" s="128">
        <f t="shared" ref="H137:H200" si="16">SUMPRODUCT($K$3:$AI$3,$K137:$AI137)</f>
        <v>28550.156999999996</v>
      </c>
      <c r="I137" s="122">
        <f t="shared" ref="I137:I200" si="17">CORREL($K$4:$AI$4,$K137:$AI137)</f>
        <v>-0.70906231141989939</v>
      </c>
      <c r="J137" s="128">
        <f t="shared" si="12"/>
        <v>75.761619454491992</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0.10873749999999999</v>
      </c>
      <c r="F138" s="128">
        <f t="shared" si="14"/>
        <v>26.096999999999998</v>
      </c>
      <c r="G138" s="122">
        <f t="shared" si="15"/>
        <v>0.1076300505884373</v>
      </c>
      <c r="H138" s="128">
        <f t="shared" si="16"/>
        <v>16297.127</v>
      </c>
      <c r="I138" s="122">
        <f t="shared" si="17"/>
        <v>-4.2885997740606509E-2</v>
      </c>
      <c r="J138" s="128">
        <f t="shared" ref="J138:J201" si="18">$E138/$G138*100</f>
        <v>101.02894071451981</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0.10489999999999999</v>
      </c>
      <c r="F139" s="128">
        <f t="shared" si="14"/>
        <v>25.175999999999998</v>
      </c>
      <c r="G139" s="122">
        <f t="shared" si="15"/>
        <v>0.11453001624641719</v>
      </c>
      <c r="H139" s="128">
        <f t="shared" si="16"/>
        <v>17341.905999999999</v>
      </c>
      <c r="I139" s="122">
        <f t="shared" si="17"/>
        <v>-0.38536321817461233</v>
      </c>
      <c r="J139" s="128">
        <f t="shared" si="18"/>
        <v>91.591709700190975</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3.5579166666666676E-2</v>
      </c>
      <c r="F140" s="128">
        <f t="shared" si="14"/>
        <v>8.5390000000000015</v>
      </c>
      <c r="G140" s="122">
        <f t="shared" si="15"/>
        <v>6.3700167747559724E-2</v>
      </c>
      <c r="H140" s="128">
        <f t="shared" si="16"/>
        <v>9645.351999999999</v>
      </c>
      <c r="I140" s="122">
        <f t="shared" si="17"/>
        <v>-0.64282819730209562</v>
      </c>
      <c r="J140" s="128">
        <f t="shared" si="18"/>
        <v>55.854117696620463</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0.85714999999999997</v>
      </c>
      <c r="F141" s="128">
        <f t="shared" si="14"/>
        <v>205.71599999999998</v>
      </c>
      <c r="G141" s="122">
        <f t="shared" si="15"/>
        <v>0.81146559854178513</v>
      </c>
      <c r="H141" s="128">
        <f t="shared" si="16"/>
        <v>122870.49800000002</v>
      </c>
      <c r="I141" s="122">
        <f t="shared" si="17"/>
        <v>0.70927192607228329</v>
      </c>
      <c r="J141" s="128">
        <f t="shared" si="18"/>
        <v>105.629862996079</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0.89126249999999985</v>
      </c>
      <c r="F142" s="128">
        <f t="shared" si="14"/>
        <v>213.90299999999996</v>
      </c>
      <c r="G142" s="122">
        <f t="shared" si="15"/>
        <v>0.89237032585293685</v>
      </c>
      <c r="H142" s="128">
        <f t="shared" si="16"/>
        <v>135120.93</v>
      </c>
      <c r="I142" s="122">
        <f t="shared" si="17"/>
        <v>4.1818052235324914E-2</v>
      </c>
      <c r="J142" s="128">
        <f t="shared" si="18"/>
        <v>99.875855816711734</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0.89520000000000011</v>
      </c>
      <c r="F143" s="128">
        <f t="shared" si="14"/>
        <v>214.84800000000001</v>
      </c>
      <c r="G143" s="122">
        <f t="shared" si="15"/>
        <v>0.88547150272754882</v>
      </c>
      <c r="H143" s="128">
        <f t="shared" si="16"/>
        <v>134076.32399999999</v>
      </c>
      <c r="I143" s="122">
        <f t="shared" si="17"/>
        <v>0.38639906481165204</v>
      </c>
      <c r="J143" s="128">
        <f t="shared" si="18"/>
        <v>101.09867988325816</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0.96497083333333333</v>
      </c>
      <c r="F144" s="128">
        <f t="shared" si="14"/>
        <v>231.59299999999999</v>
      </c>
      <c r="G144" s="122">
        <f t="shared" si="15"/>
        <v>0.93639698054392495</v>
      </c>
      <c r="H144" s="128">
        <f t="shared" si="16"/>
        <v>141787.35800000004</v>
      </c>
      <c r="I144" s="122">
        <f t="shared" si="17"/>
        <v>0.64420024702553913</v>
      </c>
      <c r="J144" s="128">
        <f t="shared" si="18"/>
        <v>103.05146784783636</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5.27375E-2</v>
      </c>
      <c r="F145" s="128">
        <f t="shared" si="14"/>
        <v>12.657</v>
      </c>
      <c r="G145" s="122">
        <f t="shared" si="15"/>
        <v>6.5280706388936585E-2</v>
      </c>
      <c r="H145" s="128">
        <f t="shared" si="16"/>
        <v>9884.6740000000009</v>
      </c>
      <c r="I145" s="122">
        <f t="shared" si="17"/>
        <v>-0.52122517536220336</v>
      </c>
      <c r="J145" s="128">
        <f t="shared" si="18"/>
        <v>80.785737344499182</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9.1245833333333318E-2</v>
      </c>
      <c r="F146" s="128">
        <f t="shared" si="14"/>
        <v>21.898999999999997</v>
      </c>
      <c r="G146" s="122">
        <f t="shared" si="15"/>
        <v>0.10651749461754875</v>
      </c>
      <c r="H146" s="128">
        <f t="shared" si="16"/>
        <v>16128.665999999997</v>
      </c>
      <c r="I146" s="122">
        <f t="shared" si="17"/>
        <v>-0.48408060010943355</v>
      </c>
      <c r="J146" s="128">
        <f t="shared" si="18"/>
        <v>85.662767098448612</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8.1270833333333348E-2</v>
      </c>
      <c r="F147" s="128">
        <f t="shared" si="14"/>
        <v>19.505000000000003</v>
      </c>
      <c r="G147" s="122">
        <f t="shared" si="15"/>
        <v>9.8011035676075511E-2</v>
      </c>
      <c r="H147" s="128">
        <f t="shared" si="16"/>
        <v>14840.635000000002</v>
      </c>
      <c r="I147" s="122">
        <f t="shared" si="17"/>
        <v>-0.54603895252093049</v>
      </c>
      <c r="J147" s="128">
        <f t="shared" si="18"/>
        <v>82.920084225955748</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4.0599999999999997E-2</v>
      </c>
      <c r="F148" s="128">
        <f t="shared" si="14"/>
        <v>9.7439999999999998</v>
      </c>
      <c r="G148" s="122">
        <f t="shared" si="15"/>
        <v>4.2904198972381097E-2</v>
      </c>
      <c r="H148" s="128">
        <f t="shared" si="16"/>
        <v>6496.4680000000008</v>
      </c>
      <c r="I148" s="122">
        <f t="shared" si="17"/>
        <v>-0.29151485956216477</v>
      </c>
      <c r="J148" s="128">
        <f t="shared" si="18"/>
        <v>94.629432485467476</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7.6491666666666652E-2</v>
      </c>
      <c r="F149" s="128">
        <f t="shared" si="14"/>
        <v>18.357999999999997</v>
      </c>
      <c r="G149" s="122">
        <f t="shared" si="15"/>
        <v>8.5142552404601834E-2</v>
      </c>
      <c r="H149" s="128">
        <f t="shared" si="16"/>
        <v>12892.115000000002</v>
      </c>
      <c r="I149" s="122">
        <f t="shared" si="17"/>
        <v>-0.55048093013840915</v>
      </c>
      <c r="J149" s="128">
        <f t="shared" si="18"/>
        <v>89.839527364853097</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0.35480833333333334</v>
      </c>
      <c r="F150" s="128">
        <f t="shared" si="14"/>
        <v>85.153999999999996</v>
      </c>
      <c r="G150" s="122">
        <f t="shared" si="15"/>
        <v>0.3868898809916918</v>
      </c>
      <c r="H150" s="128">
        <f t="shared" si="16"/>
        <v>58582.09199999999</v>
      </c>
      <c r="I150" s="122">
        <f t="shared" si="17"/>
        <v>-0.65443490031608287</v>
      </c>
      <c r="J150" s="128">
        <f t="shared" si="18"/>
        <v>91.707834907409378</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0.37682083333333333</v>
      </c>
      <c r="F151" s="128">
        <f t="shared" si="14"/>
        <v>90.436999999999998</v>
      </c>
      <c r="G151" s="122">
        <f t="shared" si="15"/>
        <v>0.4040486798134964</v>
      </c>
      <c r="H151" s="128">
        <f t="shared" si="16"/>
        <v>61180.243000000002</v>
      </c>
      <c r="I151" s="122">
        <f t="shared" si="17"/>
        <v>-0.62003827979319359</v>
      </c>
      <c r="J151" s="128">
        <f t="shared" si="18"/>
        <v>93.261246022946764</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0.40662500000000001</v>
      </c>
      <c r="F152" s="128">
        <f t="shared" si="14"/>
        <v>97.59</v>
      </c>
      <c r="G152" s="122">
        <f t="shared" si="15"/>
        <v>0.44650475504893739</v>
      </c>
      <c r="H152" s="128">
        <f t="shared" si="16"/>
        <v>67608.857000000004</v>
      </c>
      <c r="I152" s="122">
        <f t="shared" si="17"/>
        <v>-0.59089220951277932</v>
      </c>
      <c r="J152" s="128">
        <f t="shared" si="18"/>
        <v>91.068459048198378</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0.36982916666666665</v>
      </c>
      <c r="F153" s="128">
        <f t="shared" si="14"/>
        <v>88.759</v>
      </c>
      <c r="G153" s="122">
        <f t="shared" si="15"/>
        <v>0.37669096804871283</v>
      </c>
      <c r="H153" s="128">
        <f t="shared" si="16"/>
        <v>57037.792999999998</v>
      </c>
      <c r="I153" s="122">
        <f t="shared" si="17"/>
        <v>-0.56558761445063321</v>
      </c>
      <c r="J153" s="128">
        <f t="shared" si="18"/>
        <v>98.178400342967919</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0.43580833333333324</v>
      </c>
      <c r="F154" s="128">
        <f t="shared" si="14"/>
        <v>104.59399999999998</v>
      </c>
      <c r="G154" s="122">
        <f t="shared" si="15"/>
        <v>0.46507040114121173</v>
      </c>
      <c r="H154" s="128">
        <f t="shared" si="16"/>
        <v>70420.03</v>
      </c>
      <c r="I154" s="122">
        <f t="shared" si="17"/>
        <v>-0.6253121524535159</v>
      </c>
      <c r="J154" s="128">
        <f t="shared" si="18"/>
        <v>93.70803479729652</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0.59295416666666667</v>
      </c>
      <c r="F155" s="128">
        <f t="shared" si="14"/>
        <v>142.309</v>
      </c>
      <c r="G155" s="122">
        <f t="shared" si="15"/>
        <v>0.54827043019984423</v>
      </c>
      <c r="H155" s="128">
        <f t="shared" si="16"/>
        <v>83018.012000000017</v>
      </c>
      <c r="I155" s="122">
        <f t="shared" si="17"/>
        <v>0.63856633152199183</v>
      </c>
      <c r="J155" s="128">
        <f t="shared" si="18"/>
        <v>108.14994462687606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0.53192916666666668</v>
      </c>
      <c r="F156" s="128">
        <f t="shared" si="14"/>
        <v>127.66300000000001</v>
      </c>
      <c r="G156" s="122">
        <f t="shared" si="15"/>
        <v>0.48945253536567634</v>
      </c>
      <c r="H156" s="128">
        <f t="shared" si="16"/>
        <v>74111.923999999985</v>
      </c>
      <c r="I156" s="122">
        <f t="shared" si="17"/>
        <v>0.58763175574497828</v>
      </c>
      <c r="J156" s="128">
        <f t="shared" si="18"/>
        <v>108.67839641881831</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0.51211250000000008</v>
      </c>
      <c r="F157" s="128">
        <f t="shared" si="14"/>
        <v>122.90700000000001</v>
      </c>
      <c r="G157" s="122">
        <f t="shared" si="15"/>
        <v>0.45547487088721278</v>
      </c>
      <c r="H157" s="128">
        <f t="shared" si="16"/>
        <v>68967.093999999983</v>
      </c>
      <c r="I157" s="122">
        <f t="shared" si="17"/>
        <v>0.59627619424008627</v>
      </c>
      <c r="J157" s="128">
        <f t="shared" si="18"/>
        <v>112.4348526632136</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0.58950416666666661</v>
      </c>
      <c r="F158" s="128">
        <f t="shared" si="14"/>
        <v>141.48099999999999</v>
      </c>
      <c r="G158" s="122">
        <f t="shared" si="15"/>
        <v>0.58035025558388043</v>
      </c>
      <c r="H158" s="128">
        <f t="shared" si="16"/>
        <v>87875.475000000006</v>
      </c>
      <c r="I158" s="122">
        <f t="shared" si="17"/>
        <v>0.52889456132275059</v>
      </c>
      <c r="J158" s="128">
        <f t="shared" si="18"/>
        <v>101.57730801265463</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0.48772500000000002</v>
      </c>
      <c r="F159" s="128">
        <f t="shared" si="14"/>
        <v>117.054</v>
      </c>
      <c r="G159" s="122">
        <f t="shared" si="15"/>
        <v>0.44972781967797754</v>
      </c>
      <c r="H159" s="128">
        <f t="shared" si="16"/>
        <v>68096.887000000002</v>
      </c>
      <c r="I159" s="122">
        <f t="shared" si="17"/>
        <v>0.62513085997791662</v>
      </c>
      <c r="J159" s="128">
        <f t="shared" si="18"/>
        <v>108.44892814263301</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4.9699999999999994E-2</v>
      </c>
      <c r="F160" s="128">
        <f t="shared" si="14"/>
        <v>11.927999999999999</v>
      </c>
      <c r="G160" s="122">
        <f t="shared" si="15"/>
        <v>5.244063453486375E-2</v>
      </c>
      <c r="H160" s="128">
        <f t="shared" si="16"/>
        <v>7940.4559999999992</v>
      </c>
      <c r="I160" s="122">
        <f t="shared" si="17"/>
        <v>-0.35108920144378475</v>
      </c>
      <c r="J160" s="128">
        <f t="shared" si="18"/>
        <v>94.773834147560294</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0.15709166666666666</v>
      </c>
      <c r="F161" s="128">
        <f t="shared" si="14"/>
        <v>37.701999999999998</v>
      </c>
      <c r="G161" s="122">
        <f t="shared" si="15"/>
        <v>0.15387029283176373</v>
      </c>
      <c r="H161" s="128">
        <f t="shared" si="16"/>
        <v>23298.732</v>
      </c>
      <c r="I161" s="122">
        <f t="shared" si="17"/>
        <v>4.016004813404612E-3</v>
      </c>
      <c r="J161" s="128">
        <f t="shared" si="18"/>
        <v>102.09356450528438</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6.2520833333333331E-2</v>
      </c>
      <c r="F162" s="128">
        <f t="shared" si="14"/>
        <v>15.004999999999999</v>
      </c>
      <c r="G162" s="122">
        <f t="shared" si="15"/>
        <v>7.2868919150959596E-2</v>
      </c>
      <c r="H162" s="128">
        <f t="shared" si="16"/>
        <v>11033.665999999999</v>
      </c>
      <c r="I162" s="122">
        <f t="shared" si="17"/>
        <v>-0.38056048541137005</v>
      </c>
      <c r="J162" s="128">
        <f t="shared" si="18"/>
        <v>85.799040334070881</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0.10194583333333335</v>
      </c>
      <c r="F163" s="128">
        <f t="shared" si="14"/>
        <v>24.467000000000002</v>
      </c>
      <c r="G163" s="122">
        <f t="shared" si="15"/>
        <v>0.11896888745063336</v>
      </c>
      <c r="H163" s="128">
        <f t="shared" si="16"/>
        <v>18014.031000000003</v>
      </c>
      <c r="I163" s="122">
        <f t="shared" si="17"/>
        <v>-0.56910777554486136</v>
      </c>
      <c r="J163" s="128">
        <f t="shared" si="18"/>
        <v>85.691171463325816</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0.18930833333333336</v>
      </c>
      <c r="F164" s="128">
        <f t="shared" si="14"/>
        <v>45.434000000000005</v>
      </c>
      <c r="G164" s="122">
        <f t="shared" si="15"/>
        <v>0.18424111400229828</v>
      </c>
      <c r="H164" s="128">
        <f t="shared" si="16"/>
        <v>27897.421000000002</v>
      </c>
      <c r="I164" s="122">
        <f t="shared" si="17"/>
        <v>-4.2091012084346596E-2</v>
      </c>
      <c r="J164" s="128">
        <f t="shared" si="18"/>
        <v>102.75031952475703</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0.22139583333333329</v>
      </c>
      <c r="F165" s="128">
        <f t="shared" si="14"/>
        <v>53.134999999999991</v>
      </c>
      <c r="G165" s="122">
        <f t="shared" si="15"/>
        <v>0.20902672073333423</v>
      </c>
      <c r="H165" s="128">
        <f t="shared" si="16"/>
        <v>31650.408000000003</v>
      </c>
      <c r="I165" s="122">
        <f t="shared" si="17"/>
        <v>0.58077053462698092</v>
      </c>
      <c r="J165" s="128">
        <f t="shared" si="18"/>
        <v>105.91747914171172</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0.11922916666666668</v>
      </c>
      <c r="F166" s="128">
        <f t="shared" si="14"/>
        <v>28.615000000000002</v>
      </c>
      <c r="G166" s="122">
        <f t="shared" si="15"/>
        <v>0.11312736266494076</v>
      </c>
      <c r="H166" s="128">
        <f t="shared" si="16"/>
        <v>17129.519</v>
      </c>
      <c r="I166" s="122">
        <f t="shared" si="17"/>
        <v>0.36274243615185858</v>
      </c>
      <c r="J166" s="128">
        <f t="shared" si="18"/>
        <v>105.39374724026595</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9.9070833333333344E-2</v>
      </c>
      <c r="F167" s="128">
        <f t="shared" si="14"/>
        <v>23.777000000000001</v>
      </c>
      <c r="G167" s="122">
        <f t="shared" si="15"/>
        <v>9.553313344516505E-2</v>
      </c>
      <c r="H167" s="128">
        <f t="shared" si="16"/>
        <v>14465.436000000002</v>
      </c>
      <c r="I167" s="122">
        <f t="shared" si="17"/>
        <v>0.22660833528730173</v>
      </c>
      <c r="J167" s="128">
        <f t="shared" si="18"/>
        <v>103.70311300445189</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0.85019583333333337</v>
      </c>
      <c r="F168" s="128">
        <f t="shared" si="14"/>
        <v>204.047</v>
      </c>
      <c r="G168" s="122">
        <f t="shared" si="15"/>
        <v>0.83793161315035203</v>
      </c>
      <c r="H168" s="128">
        <f t="shared" si="16"/>
        <v>126877.929</v>
      </c>
      <c r="I168" s="122">
        <f t="shared" si="17"/>
        <v>3.2306228551979031E-2</v>
      </c>
      <c r="J168" s="128">
        <f t="shared" si="18"/>
        <v>101.46363020448315</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4.3654166666666668E-2</v>
      </c>
      <c r="F169" s="128">
        <f t="shared" si="14"/>
        <v>10.477</v>
      </c>
      <c r="G169" s="122">
        <f t="shared" si="15"/>
        <v>4.9673585703152862E-2</v>
      </c>
      <c r="H169" s="128">
        <f t="shared" si="16"/>
        <v>7521.4750000000004</v>
      </c>
      <c r="I169" s="122">
        <f t="shared" si="17"/>
        <v>-7.6697125824709125E-2</v>
      </c>
      <c r="J169" s="128">
        <f t="shared" si="18"/>
        <v>87.882052500783871</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7.903333333333333E-2</v>
      </c>
      <c r="F170" s="128">
        <f t="shared" si="14"/>
        <v>18.968</v>
      </c>
      <c r="G170" s="122">
        <f t="shared" si="15"/>
        <v>8.4365914224200561E-2</v>
      </c>
      <c r="H170" s="128">
        <f t="shared" si="16"/>
        <v>12774.518</v>
      </c>
      <c r="I170" s="122">
        <f t="shared" si="17"/>
        <v>-3.2022525215328168E-2</v>
      </c>
      <c r="J170" s="128">
        <f t="shared" si="18"/>
        <v>93.679223487466729</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2.7191666666666666E-2</v>
      </c>
      <c r="F171" s="128">
        <f t="shared" si="14"/>
        <v>6.5259999999999998</v>
      </c>
      <c r="G171" s="122">
        <f t="shared" si="15"/>
        <v>2.8239575215628251E-2</v>
      </c>
      <c r="H171" s="128">
        <f t="shared" si="16"/>
        <v>4275.9799999999987</v>
      </c>
      <c r="I171" s="122">
        <f t="shared" si="17"/>
        <v>0.10907821708506657</v>
      </c>
      <c r="J171" s="128">
        <f t="shared" si="18"/>
        <v>96.289219859151231</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0.94177500000000003</v>
      </c>
      <c r="F172" s="128">
        <f t="shared" si="14"/>
        <v>226.02600000000001</v>
      </c>
      <c r="G172" s="122">
        <f t="shared" si="15"/>
        <v>0.93819355030445528</v>
      </c>
      <c r="H172" s="128">
        <f t="shared" si="16"/>
        <v>142059.391</v>
      </c>
      <c r="I172" s="122">
        <f t="shared" si="17"/>
        <v>0.24520355821729983</v>
      </c>
      <c r="J172" s="128">
        <f t="shared" si="18"/>
        <v>100.38173889538918</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1.1270833333333334E-2</v>
      </c>
      <c r="F173" s="128">
        <f t="shared" si="14"/>
        <v>2.7050000000000001</v>
      </c>
      <c r="G173" s="122">
        <f t="shared" si="15"/>
        <v>1.1796847138385132E-2</v>
      </c>
      <c r="H173" s="128">
        <f t="shared" si="16"/>
        <v>1786.2549999999999</v>
      </c>
      <c r="I173" s="122">
        <f t="shared" si="17"/>
        <v>-0.27345279176910353</v>
      </c>
      <c r="J173" s="128">
        <f t="shared" si="18"/>
        <v>95.541064499003042</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3.3216666666666665E-2</v>
      </c>
      <c r="F174" s="128">
        <f t="shared" si="14"/>
        <v>7.9720000000000004</v>
      </c>
      <c r="G174" s="122">
        <f t="shared" si="15"/>
        <v>3.2166241794238472E-2</v>
      </c>
      <c r="H174" s="128">
        <f t="shared" si="16"/>
        <v>4870.5480000000007</v>
      </c>
      <c r="I174" s="122">
        <f t="shared" si="17"/>
        <v>-0.20089285199246965</v>
      </c>
      <c r="J174" s="128">
        <f t="shared" si="18"/>
        <v>103.26561268533506</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8.9958333333333348E-3</v>
      </c>
      <c r="F175" s="128">
        <f t="shared" si="14"/>
        <v>2.1590000000000003</v>
      </c>
      <c r="G175" s="122">
        <f t="shared" si="15"/>
        <v>1.2777311812334069E-2</v>
      </c>
      <c r="H175" s="128">
        <f t="shared" si="16"/>
        <v>1934.7150000000001</v>
      </c>
      <c r="I175" s="122">
        <f t="shared" si="17"/>
        <v>-0.32103613098702022</v>
      </c>
      <c r="J175" s="128">
        <f t="shared" si="18"/>
        <v>70.404741352946914</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4.4541666666666662E-3</v>
      </c>
      <c r="F176" s="128">
        <f t="shared" si="14"/>
        <v>1.069</v>
      </c>
      <c r="G176" s="122">
        <f t="shared" si="15"/>
        <v>4.8218507707141816E-3</v>
      </c>
      <c r="H176" s="128">
        <f t="shared" si="16"/>
        <v>730.11500000000001</v>
      </c>
      <c r="I176" s="122">
        <f t="shared" si="17"/>
        <v>-0.199198635338043</v>
      </c>
      <c r="J176" s="128">
        <f t="shared" si="18"/>
        <v>92.37462705646827</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0.92231666666666667</v>
      </c>
      <c r="F177" s="128">
        <f t="shared" si="14"/>
        <v>221.35599999999999</v>
      </c>
      <c r="G177" s="122">
        <f t="shared" si="15"/>
        <v>0.91810912837311276</v>
      </c>
      <c r="H177" s="128">
        <f t="shared" si="16"/>
        <v>139018.24799999999</v>
      </c>
      <c r="I177" s="122">
        <f t="shared" si="17"/>
        <v>0.30009959016816662</v>
      </c>
      <c r="J177" s="128">
        <f t="shared" si="18"/>
        <v>100.45828302578907</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1.3991666666666668E-2</v>
      </c>
      <c r="F178" s="128">
        <f t="shared" si="14"/>
        <v>3.3580000000000001</v>
      </c>
      <c r="G178" s="122">
        <f t="shared" si="15"/>
        <v>1.6138332298669907E-2</v>
      </c>
      <c r="H178" s="128">
        <f t="shared" si="16"/>
        <v>2443.634</v>
      </c>
      <c r="I178" s="122">
        <f t="shared" si="17"/>
        <v>-0.55602018204615067</v>
      </c>
      <c r="J178" s="128">
        <f t="shared" si="18"/>
        <v>86.698342850579664</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2.5041666666666667E-3</v>
      </c>
      <c r="F179" s="128">
        <f t="shared" si="14"/>
        <v>0.60099999999999998</v>
      </c>
      <c r="G179" s="122">
        <f t="shared" si="15"/>
        <v>2.2105892298141566E-3</v>
      </c>
      <c r="H179" s="128">
        <f t="shared" si="16"/>
        <v>334.72299999999996</v>
      </c>
      <c r="I179" s="122">
        <f t="shared" si="17"/>
        <v>6.3846384698289432E-2</v>
      </c>
      <c r="J179" s="128">
        <f t="shared" si="18"/>
        <v>113.28050607019338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4.4666666666666665E-3</v>
      </c>
      <c r="F180" s="128">
        <f t="shared" si="14"/>
        <v>1.0720000000000001</v>
      </c>
      <c r="G180" s="122">
        <f t="shared" si="15"/>
        <v>4.2411470234714503E-3</v>
      </c>
      <c r="H180" s="128">
        <f t="shared" si="16"/>
        <v>642.18600000000004</v>
      </c>
      <c r="I180" s="122">
        <f t="shared" si="17"/>
        <v>0.18627963297272745</v>
      </c>
      <c r="J180" s="128">
        <f t="shared" si="18"/>
        <v>105.31742101717154</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1.8041666666666668E-2</v>
      </c>
      <c r="F181" s="128">
        <f t="shared" si="14"/>
        <v>4.33</v>
      </c>
      <c r="G181" s="122">
        <f t="shared" si="15"/>
        <v>1.8147670686444142E-2</v>
      </c>
      <c r="H181" s="128">
        <f t="shared" si="16"/>
        <v>2747.8839999999991</v>
      </c>
      <c r="I181" s="122">
        <f t="shared" si="17"/>
        <v>-0.21737605862580711</v>
      </c>
      <c r="J181" s="128">
        <f t="shared" si="18"/>
        <v>99.415880849895203</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7.7416666666666667E-3</v>
      </c>
      <c r="F182" s="128">
        <f t="shared" si="14"/>
        <v>1.8580000000000001</v>
      </c>
      <c r="G182" s="122">
        <f t="shared" si="15"/>
        <v>8.1940786432260371E-3</v>
      </c>
      <c r="H182" s="128">
        <f t="shared" si="16"/>
        <v>1240.731</v>
      </c>
      <c r="I182" s="122">
        <f t="shared" si="17"/>
        <v>-0.31441666337352658</v>
      </c>
      <c r="J182" s="128">
        <f t="shared" si="18"/>
        <v>94.478793818590262</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3.1083333333333338E-2</v>
      </c>
      <c r="F183" s="128">
        <f t="shared" si="14"/>
        <v>7.4600000000000009</v>
      </c>
      <c r="G183" s="122">
        <f t="shared" si="15"/>
        <v>3.3045826784133994E-2</v>
      </c>
      <c r="H183" s="128">
        <f t="shared" si="16"/>
        <v>5003.7330000000011</v>
      </c>
      <c r="I183" s="122">
        <f t="shared" si="17"/>
        <v>-0.28955192696523629</v>
      </c>
      <c r="J183" s="128">
        <f t="shared" si="18"/>
        <v>94.061297168867057</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0.46569583333333336</v>
      </c>
      <c r="F184" s="128">
        <f t="shared" si="14"/>
        <v>111.76700000000001</v>
      </c>
      <c r="G184" s="122">
        <f t="shared" si="15"/>
        <v>0.4362301377643345</v>
      </c>
      <c r="H184" s="128">
        <f t="shared" si="16"/>
        <v>66053.095000000001</v>
      </c>
      <c r="I184" s="122">
        <f t="shared" si="17"/>
        <v>0.57218973368107418</v>
      </c>
      <c r="J184" s="128">
        <f t="shared" si="18"/>
        <v>106.75462170495823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4.6416666666666672E-3</v>
      </c>
      <c r="F185" s="128">
        <f t="shared" si="14"/>
        <v>1.1140000000000001</v>
      </c>
      <c r="G185" s="122">
        <f t="shared" si="15"/>
        <v>3.9703403822531009E-3</v>
      </c>
      <c r="H185" s="128">
        <f t="shared" si="16"/>
        <v>601.18100000000004</v>
      </c>
      <c r="I185" s="122">
        <f t="shared" si="17"/>
        <v>2.5119586170703343E-2</v>
      </c>
      <c r="J185" s="128">
        <f t="shared" si="18"/>
        <v>116.9085322612214</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3.1874999999999998E-3</v>
      </c>
      <c r="F186" s="128">
        <f t="shared" si="14"/>
        <v>0.7649999999999999</v>
      </c>
      <c r="G186" s="122">
        <f t="shared" si="15"/>
        <v>3.3776829703205695E-3</v>
      </c>
      <c r="H186" s="128">
        <f t="shared" si="16"/>
        <v>511.44200000000001</v>
      </c>
      <c r="I186" s="122">
        <f t="shared" si="17"/>
        <v>-0.24214890800798172</v>
      </c>
      <c r="J186" s="128">
        <f t="shared" si="18"/>
        <v>94.369425076548268</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1.3966666666666667E-2</v>
      </c>
      <c r="F187" s="128">
        <f t="shared" si="14"/>
        <v>3.3520000000000003</v>
      </c>
      <c r="G187" s="122">
        <f t="shared" si="15"/>
        <v>1.6484275317333479E-2</v>
      </c>
      <c r="H187" s="128">
        <f t="shared" si="16"/>
        <v>2496.0160000000005</v>
      </c>
      <c r="I187" s="122">
        <f t="shared" si="17"/>
        <v>-0.24262410759948885</v>
      </c>
      <c r="J187" s="128">
        <f t="shared" si="18"/>
        <v>84.727210616171249</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1.2591666666666668E-2</v>
      </c>
      <c r="F188" s="128">
        <f t="shared" si="14"/>
        <v>3.0220000000000002</v>
      </c>
      <c r="G188" s="122">
        <f t="shared" si="15"/>
        <v>9.303979711791201E-3</v>
      </c>
      <c r="H188" s="128">
        <f t="shared" si="16"/>
        <v>1408.79</v>
      </c>
      <c r="I188" s="122">
        <f t="shared" si="17"/>
        <v>0.24525895710969473</v>
      </c>
      <c r="J188" s="128">
        <f t="shared" si="18"/>
        <v>135.33635128964099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3.9458333333333333E-3</v>
      </c>
      <c r="F189" s="128">
        <f t="shared" si="14"/>
        <v>0.94699999999999995</v>
      </c>
      <c r="G189" s="122">
        <f t="shared" si="15"/>
        <v>3.1450157841207793E-3</v>
      </c>
      <c r="H189" s="128">
        <f t="shared" si="16"/>
        <v>476.21200000000016</v>
      </c>
      <c r="I189" s="122">
        <f t="shared" si="17"/>
        <v>0.31340030179764816</v>
      </c>
      <c r="J189" s="128">
        <f t="shared" si="18"/>
        <v>125.46306931926672</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8.4958333333333327E-3</v>
      </c>
      <c r="F190" s="128">
        <f t="shared" si="14"/>
        <v>2.0389999999999997</v>
      </c>
      <c r="G190" s="122">
        <f t="shared" si="15"/>
        <v>9.777318416568705E-3</v>
      </c>
      <c r="H190" s="128">
        <f t="shared" si="16"/>
        <v>1480.4620000000002</v>
      </c>
      <c r="I190" s="122">
        <f t="shared" si="17"/>
        <v>-0.58153478476547316</v>
      </c>
      <c r="J190" s="128">
        <f t="shared" si="18"/>
        <v>86.893286802813336</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0.4876416666666667</v>
      </c>
      <c r="F191" s="128">
        <f t="shared" si="14"/>
        <v>117.03400000000001</v>
      </c>
      <c r="G191" s="122">
        <f t="shared" si="15"/>
        <v>0.51793412275951345</v>
      </c>
      <c r="H191" s="128">
        <f t="shared" si="16"/>
        <v>78424.548999999999</v>
      </c>
      <c r="I191" s="122">
        <f t="shared" si="17"/>
        <v>-0.36970342043602844</v>
      </c>
      <c r="J191" s="128">
        <f t="shared" si="18"/>
        <v>94.151291687164601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0.41658333333333336</v>
      </c>
      <c r="F192" s="128">
        <f t="shared" si="14"/>
        <v>99.98</v>
      </c>
      <c r="G192" s="122">
        <f t="shared" si="15"/>
        <v>0.28177529091653564</v>
      </c>
      <c r="H192" s="128">
        <f t="shared" si="16"/>
        <v>42665.850999999995</v>
      </c>
      <c r="I192" s="122">
        <f t="shared" si="17"/>
        <v>0.69621345866556028</v>
      </c>
      <c r="J192" s="128">
        <f t="shared" si="18"/>
        <v>147.84239312762492</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7.2770833333333326E-2</v>
      </c>
      <c r="F193" s="128">
        <f t="shared" si="14"/>
        <v>17.465</v>
      </c>
      <c r="G193" s="122">
        <f t="shared" si="15"/>
        <v>0.14203656104294077</v>
      </c>
      <c r="H193" s="128">
        <f t="shared" si="16"/>
        <v>21506.892000000003</v>
      </c>
      <c r="I193" s="122">
        <f t="shared" si="17"/>
        <v>-0.47203013448803494</v>
      </c>
      <c r="J193" s="128">
        <f t="shared" si="18"/>
        <v>51.233874432747719</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0.38705416666666659</v>
      </c>
      <c r="F194" s="128">
        <f t="shared" si="14"/>
        <v>92.892999999999986</v>
      </c>
      <c r="G194" s="122">
        <f t="shared" si="15"/>
        <v>0.35221096567118837</v>
      </c>
      <c r="H194" s="128">
        <f t="shared" si="16"/>
        <v>53331.08</v>
      </c>
      <c r="I194" s="122">
        <f t="shared" si="17"/>
        <v>0.25177134464059275</v>
      </c>
      <c r="J194" s="128">
        <f t="shared" si="18"/>
        <v>109.89270760752139</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0.1237</v>
      </c>
      <c r="F195" s="128">
        <f t="shared" si="14"/>
        <v>29.688000000000002</v>
      </c>
      <c r="G195" s="122">
        <f t="shared" si="15"/>
        <v>0.22419080294284696</v>
      </c>
      <c r="H195" s="128">
        <f t="shared" si="16"/>
        <v>33946.523000000001</v>
      </c>
      <c r="I195" s="122">
        <f t="shared" si="17"/>
        <v>-0.50680947980665481</v>
      </c>
      <c r="J195" s="128">
        <f t="shared" si="18"/>
        <v>55.176215248907823</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0.45981250000000001</v>
      </c>
      <c r="F196" s="128">
        <f t="shared" si="14"/>
        <v>110.355</v>
      </c>
      <c r="G196" s="122">
        <f t="shared" si="15"/>
        <v>0.38234391551863051</v>
      </c>
      <c r="H196" s="128">
        <f t="shared" si="16"/>
        <v>57893.750999999997</v>
      </c>
      <c r="I196" s="122">
        <f t="shared" si="17"/>
        <v>0.646499537022312</v>
      </c>
      <c r="J196" s="128">
        <f t="shared" si="18"/>
        <v>120.26149268683595</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0.33625833333333333</v>
      </c>
      <c r="F197" s="128">
        <f t="shared" si="14"/>
        <v>80.701999999999998</v>
      </c>
      <c r="G197" s="122">
        <f t="shared" si="15"/>
        <v>0.27111731101982589</v>
      </c>
      <c r="H197" s="128">
        <f t="shared" si="16"/>
        <v>41052.040999999997</v>
      </c>
      <c r="I197" s="122">
        <f t="shared" si="17"/>
        <v>0.74715520641674671</v>
      </c>
      <c r="J197" s="128">
        <f t="shared" si="18"/>
        <v>124.02687680416832</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7.3708333333333325E-3</v>
      </c>
      <c r="F198" s="128">
        <f t="shared" si="14"/>
        <v>1.7689999999999999</v>
      </c>
      <c r="G198" s="122">
        <f t="shared" si="15"/>
        <v>7.6621405645299762E-3</v>
      </c>
      <c r="H198" s="128">
        <f t="shared" si="16"/>
        <v>1160.1859999999999</v>
      </c>
      <c r="I198" s="122">
        <f t="shared" si="17"/>
        <v>-0.33695464298983052</v>
      </c>
      <c r="J198" s="128">
        <f t="shared" si="18"/>
        <v>96.198095966221501</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0.14035000000000003</v>
      </c>
      <c r="F199" s="128">
        <f t="shared" si="14"/>
        <v>33.684000000000005</v>
      </c>
      <c r="G199" s="122">
        <f t="shared" si="15"/>
        <v>0.16948793406332141</v>
      </c>
      <c r="H199" s="128">
        <f t="shared" si="16"/>
        <v>25663.524000000001</v>
      </c>
      <c r="I199" s="122">
        <f t="shared" si="17"/>
        <v>-0.33174957972267405</v>
      </c>
      <c r="J199" s="128">
        <f t="shared" si="18"/>
        <v>82.808254626293746</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5.6320833333333341E-2</v>
      </c>
      <c r="F200" s="128">
        <f t="shared" si="14"/>
        <v>13.517000000000001</v>
      </c>
      <c r="G200" s="122">
        <f t="shared" si="15"/>
        <v>0.16939788532406982</v>
      </c>
      <c r="H200" s="128">
        <f t="shared" si="16"/>
        <v>25649.889000000003</v>
      </c>
      <c r="I200" s="122">
        <f t="shared" si="17"/>
        <v>-0.51300641162682159</v>
      </c>
      <c r="J200" s="128">
        <f t="shared" si="18"/>
        <v>33.247660220543899</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3.4758333333333336E-2</v>
      </c>
      <c r="F201" s="128">
        <f t="shared" ref="F201:F264" si="20">SUMPRODUCT($K$2:$AI$2,$K201:$AI201)</f>
        <v>8.3420000000000005</v>
      </c>
      <c r="G201" s="122">
        <f t="shared" ref="G201:G264" si="21">SUMPRODUCT($K$3:$AI$3,$K201:$AI201)/$J$3</f>
        <v>7.1011537597907792E-2</v>
      </c>
      <c r="H201" s="128">
        <f t="shared" ref="H201:H264" si="22">SUMPRODUCT($K$3:$AI$3,$K201:$AI201)</f>
        <v>10752.425000000003</v>
      </c>
      <c r="I201" s="122">
        <f t="shared" ref="I201:I264" si="23">CORREL($K$4:$AI$4,$K201:$AI201)</f>
        <v>-0.42879184328607561</v>
      </c>
      <c r="J201" s="128">
        <f t="shared" si="18"/>
        <v>48.947445033717194</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0.16994166666666663</v>
      </c>
      <c r="F202" s="128">
        <f t="shared" si="20"/>
        <v>40.785999999999994</v>
      </c>
      <c r="G202" s="122">
        <f t="shared" si="21"/>
        <v>0.24230488449193621</v>
      </c>
      <c r="H202" s="128">
        <f t="shared" si="22"/>
        <v>36689.320999999996</v>
      </c>
      <c r="I202" s="122">
        <f t="shared" si="23"/>
        <v>-0.72178442293779888</v>
      </c>
      <c r="J202" s="128">
        <f t="shared" ref="J202:J265" si="24">$E202/$G202*100</f>
        <v>70.135468801216931</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0.43915416666666668</v>
      </c>
      <c r="F203" s="128">
        <f t="shared" si="20"/>
        <v>105.39700000000001</v>
      </c>
      <c r="G203" s="122">
        <f t="shared" si="21"/>
        <v>0.44434182197625111</v>
      </c>
      <c r="H203" s="128">
        <f t="shared" si="22"/>
        <v>67281.349999999991</v>
      </c>
      <c r="I203" s="122">
        <f t="shared" si="23"/>
        <v>3.6419115569648837E-2</v>
      </c>
      <c r="J203" s="128">
        <f t="shared" si="24"/>
        <v>98.83250798079014</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0.28008333333333335</v>
      </c>
      <c r="F204" s="128">
        <f t="shared" si="20"/>
        <v>67.22</v>
      </c>
      <c r="G204" s="122">
        <f t="shared" si="21"/>
        <v>0.18638124925702357</v>
      </c>
      <c r="H204" s="128">
        <f t="shared" si="22"/>
        <v>28221.475999999995</v>
      </c>
      <c r="I204" s="122">
        <f t="shared" si="23"/>
        <v>0.79265501026068996</v>
      </c>
      <c r="J204" s="128">
        <f t="shared" si="24"/>
        <v>150.2744157203779</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7.5662499999999994E-2</v>
      </c>
      <c r="F205" s="128">
        <f t="shared" si="20"/>
        <v>18.158999999999999</v>
      </c>
      <c r="G205" s="122">
        <f t="shared" si="21"/>
        <v>5.5588747705028467E-2</v>
      </c>
      <c r="H205" s="128">
        <f t="shared" si="22"/>
        <v>8417.1370000000006</v>
      </c>
      <c r="I205" s="122">
        <f t="shared" si="23"/>
        <v>0.52120366330912282</v>
      </c>
      <c r="J205" s="128">
        <f t="shared" si="24"/>
        <v>136.11117919311516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2.3762500000000006E-2</v>
      </c>
      <c r="F206" s="128">
        <f t="shared" si="20"/>
        <v>5.7030000000000012</v>
      </c>
      <c r="G206" s="122">
        <f t="shared" si="21"/>
        <v>0.11065283519792887</v>
      </c>
      <c r="H206" s="128">
        <f t="shared" si="22"/>
        <v>16754.830999999995</v>
      </c>
      <c r="I206" s="122">
        <f t="shared" si="23"/>
        <v>-0.44702673480213734</v>
      </c>
      <c r="J206" s="128">
        <f t="shared" si="24"/>
        <v>21.474822545211005</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7.0958333333333332E-2</v>
      </c>
      <c r="F207" s="128">
        <f t="shared" si="20"/>
        <v>17.03</v>
      </c>
      <c r="G207" s="122">
        <f t="shared" si="21"/>
        <v>0.13719837799997356</v>
      </c>
      <c r="H207" s="128">
        <f t="shared" si="22"/>
        <v>20774.303999999996</v>
      </c>
      <c r="I207" s="122">
        <f t="shared" si="23"/>
        <v>-0.48307974306024987</v>
      </c>
      <c r="J207" s="128">
        <f t="shared" si="24"/>
        <v>51.719513282691288</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0.24839583333333337</v>
      </c>
      <c r="F208" s="128">
        <f t="shared" si="20"/>
        <v>59.615000000000009</v>
      </c>
      <c r="G208" s="122">
        <f t="shared" si="21"/>
        <v>0.25779768587618374</v>
      </c>
      <c r="H208" s="128">
        <f t="shared" si="22"/>
        <v>39035.209999999992</v>
      </c>
      <c r="I208" s="122">
        <f t="shared" si="23"/>
        <v>-3.4797185080600456E-3</v>
      </c>
      <c r="J208" s="128">
        <f t="shared" si="24"/>
        <v>96.353011272814172</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0.41827916666666665</v>
      </c>
      <c r="F209" s="128">
        <f t="shared" si="20"/>
        <v>100.387</v>
      </c>
      <c r="G209" s="122">
        <f t="shared" si="21"/>
        <v>0.32550756845289192</v>
      </c>
      <c r="H209" s="128">
        <f t="shared" si="22"/>
        <v>49287.704999999987</v>
      </c>
      <c r="I209" s="122">
        <f t="shared" si="23"/>
        <v>0.46100136870584602</v>
      </c>
      <c r="J209" s="128">
        <f t="shared" si="24"/>
        <v>128.50059636238561</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0.14345416666666669</v>
      </c>
      <c r="F210" s="128">
        <f t="shared" si="20"/>
        <v>34.429000000000002</v>
      </c>
      <c r="G210" s="122">
        <f t="shared" si="21"/>
        <v>9.9043984202670743E-2</v>
      </c>
      <c r="H210" s="128">
        <f t="shared" si="22"/>
        <v>14997.041999999999</v>
      </c>
      <c r="I210" s="122">
        <f t="shared" si="23"/>
        <v>0.47267955551154034</v>
      </c>
      <c r="J210" s="128">
        <f t="shared" si="24"/>
        <v>144.83884894323387</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5.0920833333333332E-2</v>
      </c>
      <c r="F211" s="128">
        <f t="shared" si="20"/>
        <v>12.221</v>
      </c>
      <c r="G211" s="122">
        <f t="shared" si="21"/>
        <v>3.6235315484288523E-2</v>
      </c>
      <c r="H211" s="128">
        <f t="shared" si="22"/>
        <v>5486.6790000000001</v>
      </c>
      <c r="I211" s="122">
        <f t="shared" si="23"/>
        <v>0.30087716558546185</v>
      </c>
      <c r="J211" s="128">
        <f t="shared" si="24"/>
        <v>140.5281909451358</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4.4662500000000008E-2</v>
      </c>
      <c r="F212" s="128">
        <f t="shared" si="20"/>
        <v>10.719000000000001</v>
      </c>
      <c r="G212" s="122">
        <f t="shared" si="21"/>
        <v>3.3740235639091787E-2</v>
      </c>
      <c r="H212" s="128">
        <f t="shared" si="22"/>
        <v>5108.8789999999999</v>
      </c>
      <c r="I212" s="122">
        <f t="shared" si="23"/>
        <v>8.525232330902301E-3</v>
      </c>
      <c r="J212" s="128">
        <f t="shared" si="24"/>
        <v>132.3716303517856</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0.14897916666666669</v>
      </c>
      <c r="F213" s="128">
        <f t="shared" si="20"/>
        <v>35.755000000000003</v>
      </c>
      <c r="G213" s="122">
        <f t="shared" si="21"/>
        <v>0.15880297586812667</v>
      </c>
      <c r="H213" s="128">
        <f t="shared" si="22"/>
        <v>24045.629000000004</v>
      </c>
      <c r="I213" s="122">
        <f t="shared" si="23"/>
        <v>-0.3207075312321499</v>
      </c>
      <c r="J213" s="128">
        <f t="shared" si="24"/>
        <v>93.813838092292499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0.12667916666666665</v>
      </c>
      <c r="F214" s="128">
        <f t="shared" si="20"/>
        <v>30.402999999999999</v>
      </c>
      <c r="G214" s="122">
        <f t="shared" si="21"/>
        <v>0.16796368331374079</v>
      </c>
      <c r="H214" s="128">
        <f t="shared" si="22"/>
        <v>25432.725000000002</v>
      </c>
      <c r="I214" s="122">
        <f t="shared" si="23"/>
        <v>-0.44892175369453868</v>
      </c>
      <c r="J214" s="128">
        <f t="shared" si="24"/>
        <v>75.420569594226833</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2.1604166666666667E-2</v>
      </c>
      <c r="F215" s="128">
        <f t="shared" si="20"/>
        <v>5.1850000000000005</v>
      </c>
      <c r="G215" s="122">
        <f t="shared" si="21"/>
        <v>3.0785626543739845E-2</v>
      </c>
      <c r="H215" s="128">
        <f t="shared" si="22"/>
        <v>4661.4979999999996</v>
      </c>
      <c r="I215" s="122">
        <f t="shared" si="23"/>
        <v>-0.58729589594133358</v>
      </c>
      <c r="J215" s="128">
        <f t="shared" si="24"/>
        <v>70.176147417275175</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0.33280416666666668</v>
      </c>
      <c r="F216" s="128">
        <f t="shared" si="20"/>
        <v>79.873000000000005</v>
      </c>
      <c r="G216" s="122">
        <f t="shared" si="21"/>
        <v>0.30240027605700776</v>
      </c>
      <c r="H216" s="128">
        <f t="shared" si="22"/>
        <v>45788.845000000001</v>
      </c>
      <c r="I216" s="122">
        <f t="shared" si="23"/>
        <v>0.54624904464409396</v>
      </c>
      <c r="J216" s="128">
        <f t="shared" si="24"/>
        <v>110.0541874518419</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0.20753749999999999</v>
      </c>
      <c r="F217" s="128">
        <f t="shared" si="20"/>
        <v>49.808999999999997</v>
      </c>
      <c r="G217" s="122">
        <f t="shared" si="21"/>
        <v>0.18597672007291077</v>
      </c>
      <c r="H217" s="128">
        <f t="shared" si="22"/>
        <v>28160.223000000005</v>
      </c>
      <c r="I217" s="122">
        <f t="shared" si="23"/>
        <v>0.43885476345155316</v>
      </c>
      <c r="J217" s="128">
        <f t="shared" si="24"/>
        <v>111.59326818896282</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0.31139583333333332</v>
      </c>
      <c r="F218" s="128">
        <f t="shared" si="20"/>
        <v>74.734999999999999</v>
      </c>
      <c r="G218" s="122">
        <f t="shared" si="21"/>
        <v>0.31305189607576378</v>
      </c>
      <c r="H218" s="128">
        <f t="shared" si="22"/>
        <v>47401.692000000003</v>
      </c>
      <c r="I218" s="122">
        <f t="shared" si="23"/>
        <v>-0.12762325260337837</v>
      </c>
      <c r="J218" s="128">
        <f t="shared" si="24"/>
        <v>99.47099418237363</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0.90736666666666665</v>
      </c>
      <c r="F219" s="128">
        <f t="shared" si="20"/>
        <v>217.768</v>
      </c>
      <c r="G219" s="122">
        <f t="shared" si="21"/>
        <v>0.90033996618631884</v>
      </c>
      <c r="H219" s="128">
        <f t="shared" si="22"/>
        <v>136327.67700000003</v>
      </c>
      <c r="I219" s="122">
        <f t="shared" si="23"/>
        <v>0.33964753549769183</v>
      </c>
      <c r="J219" s="128">
        <f t="shared" si="24"/>
        <v>100.78044969058872</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6.5983333333333338E-2</v>
      </c>
      <c r="F220" s="128">
        <f t="shared" si="20"/>
        <v>15.836</v>
      </c>
      <c r="G220" s="122">
        <f t="shared" si="21"/>
        <v>7.406785851087716E-2</v>
      </c>
      <c r="H220" s="128">
        <f t="shared" si="22"/>
        <v>11215.206999999999</v>
      </c>
      <c r="I220" s="122">
        <f t="shared" si="23"/>
        <v>-0.41024843661701471</v>
      </c>
      <c r="J220" s="128">
        <f t="shared" si="24"/>
        <v>89.084975129452985</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2.6637500000000001E-2</v>
      </c>
      <c r="F221" s="128">
        <f t="shared" si="20"/>
        <v>6.3930000000000007</v>
      </c>
      <c r="G221" s="122">
        <f t="shared" si="21"/>
        <v>2.5513003737996809E-2</v>
      </c>
      <c r="H221" s="128">
        <f t="shared" si="22"/>
        <v>3863.1280000000006</v>
      </c>
      <c r="I221" s="122">
        <f t="shared" si="23"/>
        <v>8.9820926263452089E-2</v>
      </c>
      <c r="J221" s="128">
        <f t="shared" si="24"/>
        <v>104.40754163465459</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0.78355833333333336</v>
      </c>
      <c r="F222" s="128">
        <f t="shared" si="20"/>
        <v>188.054</v>
      </c>
      <c r="G222" s="122">
        <f t="shared" si="21"/>
        <v>0.78677292660053633</v>
      </c>
      <c r="H222" s="128">
        <f t="shared" si="22"/>
        <v>119131.58300000001</v>
      </c>
      <c r="I222" s="122">
        <f t="shared" si="23"/>
        <v>2.8646421595327685E-2</v>
      </c>
      <c r="J222" s="128">
        <f t="shared" si="24"/>
        <v>99.591420452011164</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0.1236125</v>
      </c>
      <c r="F223" s="128">
        <f t="shared" si="20"/>
        <v>29.667000000000002</v>
      </c>
      <c r="G223" s="122">
        <f t="shared" si="21"/>
        <v>0.12174575677924686</v>
      </c>
      <c r="H223" s="128">
        <f t="shared" si="22"/>
        <v>18434.499</v>
      </c>
      <c r="I223" s="122">
        <f t="shared" si="23"/>
        <v>-2.2246447053279737E-2</v>
      </c>
      <c r="J223" s="128">
        <f t="shared" si="24"/>
        <v>101.53331275778095</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9.2954166666666657E-2</v>
      </c>
      <c r="F224" s="128">
        <f t="shared" si="20"/>
        <v>22.308999999999997</v>
      </c>
      <c r="G224" s="122">
        <f t="shared" si="21"/>
        <v>9.166556155807104E-2</v>
      </c>
      <c r="H224" s="128">
        <f t="shared" si="22"/>
        <v>13879.816000000001</v>
      </c>
      <c r="I224" s="122">
        <f t="shared" si="23"/>
        <v>-3.2191073191937002E-2</v>
      </c>
      <c r="J224" s="128">
        <f t="shared" si="24"/>
        <v>101.4057679751182</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0.73287083333333336</v>
      </c>
      <c r="F225" s="128">
        <f t="shared" si="20"/>
        <v>175.88900000000001</v>
      </c>
      <c r="G225" s="122">
        <f t="shared" si="21"/>
        <v>0.72843787396478632</v>
      </c>
      <c r="H225" s="128">
        <f t="shared" si="22"/>
        <v>110298.60600000001</v>
      </c>
      <c r="I225" s="122">
        <f t="shared" si="23"/>
        <v>0.19205206235239677</v>
      </c>
      <c r="J225" s="128">
        <f t="shared" si="24"/>
        <v>100.60855695825082</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0.122575</v>
      </c>
      <c r="F226" s="128">
        <f t="shared" si="20"/>
        <v>29.417999999999999</v>
      </c>
      <c r="G226" s="122">
        <f t="shared" si="21"/>
        <v>0.12590590946915162</v>
      </c>
      <c r="H226" s="128">
        <f t="shared" si="22"/>
        <v>19064.420999999998</v>
      </c>
      <c r="I226" s="122">
        <f t="shared" si="23"/>
        <v>-0.22655227035267861</v>
      </c>
      <c r="J226" s="128">
        <f t="shared" si="24"/>
        <v>97.354445487749146</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0.11048333333333334</v>
      </c>
      <c r="F227" s="128">
        <f t="shared" si="20"/>
        <v>26.516000000000002</v>
      </c>
      <c r="G227" s="122">
        <f t="shared" si="21"/>
        <v>0.10607782430094176</v>
      </c>
      <c r="H227" s="128">
        <f t="shared" si="22"/>
        <v>16062.091999999999</v>
      </c>
      <c r="I227" s="122">
        <f t="shared" si="23"/>
        <v>2.4754820253007476E-2</v>
      </c>
      <c r="J227" s="128">
        <f t="shared" si="24"/>
        <v>104.1530914320916</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3.4437500000000003E-2</v>
      </c>
      <c r="F228" s="128">
        <f t="shared" si="20"/>
        <v>8.2650000000000006</v>
      </c>
      <c r="G228" s="122">
        <f t="shared" si="21"/>
        <v>3.9780798848221485E-2</v>
      </c>
      <c r="H228" s="128">
        <f t="shared" si="22"/>
        <v>6023.5290000000005</v>
      </c>
      <c r="I228" s="122">
        <f t="shared" si="23"/>
        <v>-0.35022318514861445</v>
      </c>
      <c r="J228" s="128">
        <f t="shared" si="24"/>
        <v>86.568145932392781</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0.15300416666666669</v>
      </c>
      <c r="F229" s="128">
        <f t="shared" si="20"/>
        <v>36.721000000000004</v>
      </c>
      <c r="G229" s="122">
        <f t="shared" si="21"/>
        <v>0.19068982551612093</v>
      </c>
      <c r="H229" s="128">
        <f t="shared" si="22"/>
        <v>28873.871999999999</v>
      </c>
      <c r="I229" s="122">
        <f t="shared" si="23"/>
        <v>-0.39195429456355957</v>
      </c>
      <c r="J229" s="128">
        <f t="shared" si="24"/>
        <v>80.237194749402988</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0.39905416666666665</v>
      </c>
      <c r="F230" s="128">
        <f t="shared" si="20"/>
        <v>95.772999999999996</v>
      </c>
      <c r="G230" s="122">
        <f t="shared" si="21"/>
        <v>0.38833122878389625</v>
      </c>
      <c r="H230" s="128">
        <f t="shared" si="22"/>
        <v>58800.338000000003</v>
      </c>
      <c r="I230" s="122">
        <f t="shared" si="23"/>
        <v>0.42393277569172999</v>
      </c>
      <c r="J230" s="128">
        <f t="shared" si="24"/>
        <v>102.76128652242326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0.36707499999999998</v>
      </c>
      <c r="F231" s="128">
        <f t="shared" si="20"/>
        <v>88.097999999999999</v>
      </c>
      <c r="G231" s="122">
        <f t="shared" si="21"/>
        <v>0.34146339272741671</v>
      </c>
      <c r="H231" s="128">
        <f t="shared" si="22"/>
        <v>51703.703999999983</v>
      </c>
      <c r="I231" s="122">
        <f t="shared" si="23"/>
        <v>0.24058242945599245</v>
      </c>
      <c r="J231" s="128">
        <f t="shared" si="24"/>
        <v>107.50054261102844</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8.0899999999999986E-2</v>
      </c>
      <c r="F232" s="128">
        <f t="shared" si="20"/>
        <v>19.415999999999997</v>
      </c>
      <c r="G232" s="122">
        <f t="shared" si="21"/>
        <v>7.9690340646422483E-2</v>
      </c>
      <c r="H232" s="128">
        <f t="shared" si="22"/>
        <v>12066.552</v>
      </c>
      <c r="I232" s="122">
        <f t="shared" si="23"/>
        <v>-0.15837540372639491</v>
      </c>
      <c r="J232" s="128">
        <f t="shared" si="24"/>
        <v>101.51794978383219</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0.1640708333333333</v>
      </c>
      <c r="F233" s="128">
        <f t="shared" si="20"/>
        <v>39.376999999999995</v>
      </c>
      <c r="G233" s="122">
        <f t="shared" si="21"/>
        <v>0.13070603230791583</v>
      </c>
      <c r="H233" s="128">
        <f t="shared" si="22"/>
        <v>19791.245999999999</v>
      </c>
      <c r="I233" s="122">
        <f t="shared" si="23"/>
        <v>0.47636947056532303</v>
      </c>
      <c r="J233" s="128">
        <f t="shared" si="24"/>
        <v>125.52659616108386</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0.32037916666666671</v>
      </c>
      <c r="F234" s="128">
        <f t="shared" si="20"/>
        <v>76.891000000000005</v>
      </c>
      <c r="G234" s="122">
        <f t="shared" si="21"/>
        <v>0.2888651415287482</v>
      </c>
      <c r="H234" s="128">
        <f t="shared" si="22"/>
        <v>43739.381999999998</v>
      </c>
      <c r="I234" s="122">
        <f t="shared" si="23"/>
        <v>0.49827698596255143</v>
      </c>
      <c r="J234" s="128">
        <f t="shared" si="24"/>
        <v>110.90959780440734</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0.13227083333333334</v>
      </c>
      <c r="F235" s="128">
        <f t="shared" si="20"/>
        <v>31.745000000000001</v>
      </c>
      <c r="G235" s="122">
        <f t="shared" si="21"/>
        <v>0.13273674199896976</v>
      </c>
      <c r="H235" s="128">
        <f t="shared" si="22"/>
        <v>20098.732000000004</v>
      </c>
      <c r="I235" s="122">
        <f t="shared" si="23"/>
        <v>-0.18415719108386677</v>
      </c>
      <c r="J235" s="128">
        <f t="shared" si="24"/>
        <v>99.648997964979401</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0.10587083333333333</v>
      </c>
      <c r="F236" s="128">
        <f t="shared" si="20"/>
        <v>25.408999999999999</v>
      </c>
      <c r="G236" s="122">
        <f t="shared" si="21"/>
        <v>0.10259603217583116</v>
      </c>
      <c r="H236" s="128">
        <f t="shared" si="22"/>
        <v>15534.886000000002</v>
      </c>
      <c r="I236" s="122">
        <f t="shared" si="23"/>
        <v>0.34671971949666353</v>
      </c>
      <c r="J236" s="128">
        <f t="shared" si="24"/>
        <v>103.19193743466583</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5.8616666666666657E-2</v>
      </c>
      <c r="F237" s="128">
        <f t="shared" si="20"/>
        <v>14.067999999999998</v>
      </c>
      <c r="G237" s="122">
        <f t="shared" si="21"/>
        <v>6.7008083583193559E-2</v>
      </c>
      <c r="H237" s="128">
        <f t="shared" si="22"/>
        <v>10146.230000000001</v>
      </c>
      <c r="I237" s="122">
        <f t="shared" si="23"/>
        <v>-0.41810260364735319</v>
      </c>
      <c r="J237" s="128">
        <f t="shared" si="24"/>
        <v>87.477008044695708</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0.14195416666666669</v>
      </c>
      <c r="F238" s="128">
        <f t="shared" si="20"/>
        <v>34.069000000000003</v>
      </c>
      <c r="G238" s="122">
        <f t="shared" si="21"/>
        <v>0.17782838235876844</v>
      </c>
      <c r="H238" s="128">
        <f t="shared" si="22"/>
        <v>26926.418000000001</v>
      </c>
      <c r="I238" s="122">
        <f t="shared" si="23"/>
        <v>-0.52008256002838005</v>
      </c>
      <c r="J238" s="128">
        <f t="shared" si="24"/>
        <v>79.826496076579275</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7.7137499999999998E-2</v>
      </c>
      <c r="F239" s="128">
        <f t="shared" si="20"/>
        <v>18.512999999999998</v>
      </c>
      <c r="G239" s="122">
        <f t="shared" si="21"/>
        <v>0.10042827140762658</v>
      </c>
      <c r="H239" s="128">
        <f t="shared" si="22"/>
        <v>15206.648000000003</v>
      </c>
      <c r="I239" s="122">
        <f t="shared" si="23"/>
        <v>-0.45377673663814905</v>
      </c>
      <c r="J239" s="128">
        <f t="shared" si="24"/>
        <v>76.808550937721435</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7.4899999999999994E-2</v>
      </c>
      <c r="F240" s="128">
        <f t="shared" si="20"/>
        <v>17.975999999999999</v>
      </c>
      <c r="G240" s="122">
        <f t="shared" si="21"/>
        <v>5.6017732369995646E-2</v>
      </c>
      <c r="H240" s="128">
        <f t="shared" si="22"/>
        <v>8482.0930000000008</v>
      </c>
      <c r="I240" s="122">
        <f t="shared" si="23"/>
        <v>0.52895248739799916</v>
      </c>
      <c r="J240" s="128">
        <f t="shared" si="24"/>
        <v>133.70766154061266</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0.31060416666666668</v>
      </c>
      <c r="F241" s="128">
        <f t="shared" si="20"/>
        <v>74.545000000000002</v>
      </c>
      <c r="G241" s="122">
        <f t="shared" si="21"/>
        <v>0.24757276545721116</v>
      </c>
      <c r="H241" s="128">
        <f t="shared" si="22"/>
        <v>37486.972999999998</v>
      </c>
      <c r="I241" s="122">
        <f t="shared" si="23"/>
        <v>0.56606266174399622</v>
      </c>
      <c r="J241" s="128">
        <f t="shared" si="24"/>
        <v>125.45974759907486</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0.28720416666666665</v>
      </c>
      <c r="F242" s="128">
        <f t="shared" si="20"/>
        <v>68.929000000000002</v>
      </c>
      <c r="G242" s="122">
        <f t="shared" si="21"/>
        <v>0.27278869090861058</v>
      </c>
      <c r="H242" s="128">
        <f t="shared" si="22"/>
        <v>41305.117999999995</v>
      </c>
      <c r="I242" s="122">
        <f t="shared" si="23"/>
        <v>0.35334545571427978</v>
      </c>
      <c r="J242" s="128">
        <f t="shared" si="24"/>
        <v>105.28448437874778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0.1854958333333333</v>
      </c>
      <c r="F243" s="128">
        <f t="shared" si="20"/>
        <v>44.518999999999991</v>
      </c>
      <c r="G243" s="122">
        <f t="shared" si="21"/>
        <v>0.20663275832463782</v>
      </c>
      <c r="H243" s="128">
        <f t="shared" si="22"/>
        <v>31287.919000000009</v>
      </c>
      <c r="I243" s="122">
        <f t="shared" si="23"/>
        <v>-0.3194567555545732</v>
      </c>
      <c r="J243" s="128">
        <f t="shared" si="24"/>
        <v>89.770777313974307</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8.5120833333333326E-2</v>
      </c>
      <c r="F244" s="128">
        <f t="shared" si="20"/>
        <v>20.428999999999998</v>
      </c>
      <c r="G244" s="122">
        <f t="shared" si="21"/>
        <v>0.12525027407573736</v>
      </c>
      <c r="H244" s="128">
        <f t="shared" si="22"/>
        <v>18965.145999999997</v>
      </c>
      <c r="I244" s="122">
        <f t="shared" si="23"/>
        <v>-0.64396094627530387</v>
      </c>
      <c r="J244" s="128">
        <f t="shared" si="24"/>
        <v>67.960596462936095</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5.648750000000001E-2</v>
      </c>
      <c r="F245" s="128">
        <f t="shared" si="20"/>
        <v>13.557000000000002</v>
      </c>
      <c r="G245" s="122">
        <f t="shared" si="21"/>
        <v>9.1525162133960322E-2</v>
      </c>
      <c r="H245" s="128">
        <f t="shared" si="22"/>
        <v>13858.557000000004</v>
      </c>
      <c r="I245" s="122">
        <f t="shared" si="23"/>
        <v>-0.48834443787081577</v>
      </c>
      <c r="J245" s="128">
        <f t="shared" si="24"/>
        <v>61.718000474363954</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7.4795833333333339E-2</v>
      </c>
      <c r="F246" s="128">
        <f t="shared" si="20"/>
        <v>17.951000000000001</v>
      </c>
      <c r="G246" s="122">
        <f t="shared" si="21"/>
        <v>6.4017950309738614E-2</v>
      </c>
      <c r="H246" s="128">
        <f t="shared" si="22"/>
        <v>9693.4700000000012</v>
      </c>
      <c r="I246" s="122">
        <f t="shared" si="23"/>
        <v>0.37150600036156839</v>
      </c>
      <c r="J246" s="128">
        <f t="shared" si="24"/>
        <v>116.83572024947378</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0.23811250000000003</v>
      </c>
      <c r="F247" s="128">
        <f t="shared" si="20"/>
        <v>57.147000000000006</v>
      </c>
      <c r="G247" s="122">
        <f t="shared" si="21"/>
        <v>0.21297238109075536</v>
      </c>
      <c r="H247" s="128">
        <f t="shared" si="22"/>
        <v>32247.851999999995</v>
      </c>
      <c r="I247" s="122">
        <f t="shared" si="23"/>
        <v>0.38419723594660377</v>
      </c>
      <c r="J247" s="128">
        <f t="shared" si="24"/>
        <v>111.80440335995094</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0.14417916666666666</v>
      </c>
      <c r="F248" s="128">
        <f t="shared" si="20"/>
        <v>34.603000000000002</v>
      </c>
      <c r="G248" s="122">
        <f t="shared" si="21"/>
        <v>0.14996102180718276</v>
      </c>
      <c r="H248" s="128">
        <f t="shared" si="22"/>
        <v>22706.797999999999</v>
      </c>
      <c r="I248" s="122">
        <f t="shared" si="23"/>
        <v>-0.16808198216297568</v>
      </c>
      <c r="J248" s="128">
        <f t="shared" si="24"/>
        <v>96.144428018135059</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5.7549999999999997E-2</v>
      </c>
      <c r="F249" s="128">
        <f t="shared" si="20"/>
        <v>13.811999999999999</v>
      </c>
      <c r="G249" s="122">
        <f t="shared" si="21"/>
        <v>5.4834946967995873E-2</v>
      </c>
      <c r="H249" s="128">
        <f t="shared" si="22"/>
        <v>8302.9979999999996</v>
      </c>
      <c r="I249" s="122">
        <f t="shared" si="23"/>
        <v>0.1265592428931494</v>
      </c>
      <c r="J249" s="128">
        <f t="shared" si="24"/>
        <v>104.9513187887074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0.15726666666666667</v>
      </c>
      <c r="F250" s="128">
        <f t="shared" si="20"/>
        <v>37.744</v>
      </c>
      <c r="G250" s="122">
        <f t="shared" si="21"/>
        <v>0.15174656249587234</v>
      </c>
      <c r="H250" s="128">
        <f t="shared" si="22"/>
        <v>22977.161</v>
      </c>
      <c r="I250" s="122">
        <f t="shared" si="23"/>
        <v>0.1980606751621268</v>
      </c>
      <c r="J250" s="128">
        <f t="shared" si="24"/>
        <v>103.6377128285489</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7.9450000000000007E-2</v>
      </c>
      <c r="F251" s="128">
        <f t="shared" si="20"/>
        <v>19.068000000000001</v>
      </c>
      <c r="G251" s="122">
        <f t="shared" si="21"/>
        <v>7.4581251898717463E-2</v>
      </c>
      <c r="H251" s="128">
        <f t="shared" si="22"/>
        <v>11292.944000000001</v>
      </c>
      <c r="I251" s="122">
        <f t="shared" si="23"/>
        <v>0.23116559583014198</v>
      </c>
      <c r="J251" s="128">
        <f t="shared" si="24"/>
        <v>106.52811259845085</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7.1458333333333346E-2</v>
      </c>
      <c r="F252" s="128">
        <f t="shared" si="20"/>
        <v>17.150000000000002</v>
      </c>
      <c r="G252" s="122">
        <f t="shared" si="21"/>
        <v>8.4248556974732214E-2</v>
      </c>
      <c r="H252" s="128">
        <f t="shared" si="22"/>
        <v>12756.748000000001</v>
      </c>
      <c r="I252" s="122">
        <f t="shared" si="23"/>
        <v>-0.49741876555642167</v>
      </c>
      <c r="J252" s="128">
        <f t="shared" si="24"/>
        <v>84.818465620443916</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0.11214166666666667</v>
      </c>
      <c r="F253" s="128">
        <f t="shared" si="20"/>
        <v>26.914000000000001</v>
      </c>
      <c r="G253" s="122">
        <f t="shared" si="21"/>
        <v>0.13227896947522752</v>
      </c>
      <c r="H253" s="128">
        <f t="shared" si="22"/>
        <v>20029.417000000001</v>
      </c>
      <c r="I253" s="122">
        <f t="shared" si="23"/>
        <v>-0.44550259780424606</v>
      </c>
      <c r="J253" s="128">
        <f t="shared" si="24"/>
        <v>84.776640694700873</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4.5562499999999999E-2</v>
      </c>
      <c r="F254" s="128">
        <f t="shared" si="20"/>
        <v>10.935</v>
      </c>
      <c r="G254" s="122">
        <f t="shared" si="21"/>
        <v>4.8391565071523861E-2</v>
      </c>
      <c r="H254" s="128">
        <f t="shared" si="22"/>
        <v>7327.3540000000003</v>
      </c>
      <c r="I254" s="122">
        <f t="shared" si="23"/>
        <v>-0.23512263409039783</v>
      </c>
      <c r="J254" s="128">
        <f t="shared" si="24"/>
        <v>94.153805384590399</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1.9383333333333332E-2</v>
      </c>
      <c r="F255" s="128">
        <f t="shared" si="20"/>
        <v>4.6520000000000001</v>
      </c>
      <c r="G255" s="122">
        <f t="shared" si="21"/>
        <v>2.65688557503071E-2</v>
      </c>
      <c r="H255" s="128">
        <f t="shared" si="22"/>
        <v>4023.0030000000006</v>
      </c>
      <c r="I255" s="122">
        <f t="shared" si="23"/>
        <v>-0.61016553182904576</v>
      </c>
      <c r="J255" s="128">
        <f t="shared" si="24"/>
        <v>72.955092667508978</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0.27932916666666668</v>
      </c>
      <c r="F256" s="128">
        <f t="shared" si="20"/>
        <v>67.039000000000001</v>
      </c>
      <c r="G256" s="122">
        <f t="shared" si="21"/>
        <v>0.22709924183386387</v>
      </c>
      <c r="H256" s="128">
        <f t="shared" si="22"/>
        <v>34386.913</v>
      </c>
      <c r="I256" s="122">
        <f t="shared" si="23"/>
        <v>0.33332815561152107</v>
      </c>
      <c r="J256" s="128">
        <f t="shared" si="24"/>
        <v>122.99872267782031</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0.10785833333333333</v>
      </c>
      <c r="F257" s="128">
        <f t="shared" si="20"/>
        <v>25.885999999999999</v>
      </c>
      <c r="G257" s="122">
        <f t="shared" si="21"/>
        <v>9.9086489056783175E-2</v>
      </c>
      <c r="H257" s="128">
        <f t="shared" si="22"/>
        <v>15003.477999999996</v>
      </c>
      <c r="I257" s="122">
        <f t="shared" si="23"/>
        <v>0.58280389678293332</v>
      </c>
      <c r="J257" s="128">
        <f t="shared" si="24"/>
        <v>108.85271479497402</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9.0825000000000003E-2</v>
      </c>
      <c r="F258" s="128">
        <f t="shared" si="20"/>
        <v>21.798000000000002</v>
      </c>
      <c r="G258" s="122">
        <f t="shared" si="21"/>
        <v>8.7828587090042126E-2</v>
      </c>
      <c r="H258" s="128">
        <f t="shared" si="22"/>
        <v>13298.828999999998</v>
      </c>
      <c r="I258" s="122">
        <f t="shared" si="23"/>
        <v>0.24899188466280087</v>
      </c>
      <c r="J258" s="128">
        <f t="shared" si="24"/>
        <v>103.41166015443916</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0.35499583333333334</v>
      </c>
      <c r="F259" s="128">
        <f t="shared" si="20"/>
        <v>85.198999999999998</v>
      </c>
      <c r="G259" s="122">
        <f t="shared" si="21"/>
        <v>0.36968509688412204</v>
      </c>
      <c r="H259" s="128">
        <f t="shared" si="22"/>
        <v>55976.977999999996</v>
      </c>
      <c r="I259" s="122">
        <f t="shared" si="23"/>
        <v>-0.21106753589502869</v>
      </c>
      <c r="J259" s="128">
        <f t="shared" si="24"/>
        <v>96.026547005925678</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0.1673625</v>
      </c>
      <c r="F260" s="128">
        <f t="shared" si="20"/>
        <v>40.167000000000002</v>
      </c>
      <c r="G260" s="122">
        <f t="shared" si="21"/>
        <v>0.21633355347448791</v>
      </c>
      <c r="H260" s="128">
        <f t="shared" si="22"/>
        <v>32756.794000000009</v>
      </c>
      <c r="I260" s="122">
        <f t="shared" si="23"/>
        <v>-0.41339045602552793</v>
      </c>
      <c r="J260" s="128">
        <f t="shared" si="24"/>
        <v>77.363172430732973</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0.92954999999999999</v>
      </c>
      <c r="F261" s="128">
        <f t="shared" si="20"/>
        <v>223.09199999999998</v>
      </c>
      <c r="G261" s="122">
        <f t="shared" si="21"/>
        <v>0.9117802903221548</v>
      </c>
      <c r="H261" s="128">
        <f t="shared" si="22"/>
        <v>138059.94800000003</v>
      </c>
      <c r="I261" s="122">
        <f t="shared" si="23"/>
        <v>0.5990077235619089</v>
      </c>
      <c r="J261" s="128">
        <f t="shared" si="24"/>
        <v>101.94890258831617</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0.89579999999999993</v>
      </c>
      <c r="F262" s="128">
        <f t="shared" si="20"/>
        <v>214.99199999999999</v>
      </c>
      <c r="G262" s="122">
        <f t="shared" si="21"/>
        <v>0.87416902217701997</v>
      </c>
      <c r="H262" s="128">
        <f t="shared" si="22"/>
        <v>132364.92500000002</v>
      </c>
      <c r="I262" s="122">
        <f t="shared" si="23"/>
        <v>0.57980571586849994</v>
      </c>
      <c r="J262" s="128">
        <f t="shared" si="24"/>
        <v>102.47446172012712</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0.95019583333333324</v>
      </c>
      <c r="F263" s="128">
        <f t="shared" si="20"/>
        <v>228.04699999999997</v>
      </c>
      <c r="G263" s="122">
        <f t="shared" si="21"/>
        <v>0.93684555336882025</v>
      </c>
      <c r="H263" s="128">
        <f t="shared" si="22"/>
        <v>141855.28000000003</v>
      </c>
      <c r="I263" s="122">
        <f t="shared" si="23"/>
        <v>0.58659626621164218</v>
      </c>
      <c r="J263" s="128">
        <f t="shared" si="24"/>
        <v>101.42502463896066</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0.94142916666666665</v>
      </c>
      <c r="F264" s="128">
        <f t="shared" si="20"/>
        <v>225.94299999999998</v>
      </c>
      <c r="G264" s="122">
        <f t="shared" si="21"/>
        <v>0.92392277668441003</v>
      </c>
      <c r="H264" s="128">
        <f t="shared" si="22"/>
        <v>139898.53899999999</v>
      </c>
      <c r="I264" s="122">
        <f t="shared" si="23"/>
        <v>0.60856701871921026</v>
      </c>
      <c r="J264" s="128">
        <f t="shared" si="24"/>
        <v>101.89478930750901</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0.91990000000000005</v>
      </c>
      <c r="F265" s="128">
        <f t="shared" ref="F265:F328" si="26">SUMPRODUCT($K$2:$AI$2,$K265:$AI265)</f>
        <v>220.77600000000001</v>
      </c>
      <c r="G265" s="122">
        <f t="shared" ref="G265:G328" si="27">SUMPRODUCT($K$3:$AI$3,$K265:$AI265)/$J$3</f>
        <v>0.90253477789958925</v>
      </c>
      <c r="H265" s="128">
        <f t="shared" ref="H265:H328" si="28">SUMPRODUCT($K$3:$AI$3,$K265:$AI265)</f>
        <v>136660.011</v>
      </c>
      <c r="I265" s="122">
        <f t="shared" ref="I265:I328" si="29">CORREL($K$4:$AI$4,$K265:$AI265)</f>
        <v>0.54147057566724677</v>
      </c>
      <c r="J265" s="128">
        <f t="shared" si="24"/>
        <v>101.92405018904908</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0.8824708333333332</v>
      </c>
      <c r="F266" s="128">
        <f t="shared" si="26"/>
        <v>211.79299999999998</v>
      </c>
      <c r="G266" s="122">
        <f t="shared" si="27"/>
        <v>0.86194383098442717</v>
      </c>
      <c r="H266" s="128">
        <f t="shared" si="28"/>
        <v>130513.81099999999</v>
      </c>
      <c r="I266" s="122">
        <f t="shared" si="29"/>
        <v>0.51701574982243015</v>
      </c>
      <c r="J266" s="128">
        <f t="shared" ref="J266:J329" si="30">$E266/$G266*100</f>
        <v>102.38147795842592</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0.88691666666666669</v>
      </c>
      <c r="F267" s="128">
        <f t="shared" si="26"/>
        <v>212.86</v>
      </c>
      <c r="G267" s="122">
        <f t="shared" si="27"/>
        <v>0.86912814196462784</v>
      </c>
      <c r="H267" s="128">
        <f t="shared" si="28"/>
        <v>131601.64500000002</v>
      </c>
      <c r="I267" s="122">
        <f t="shared" si="29"/>
        <v>0.4984045686997679</v>
      </c>
      <c r="J267" s="128">
        <f t="shared" si="30"/>
        <v>102.04670909192156</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0.81523749999999995</v>
      </c>
      <c r="F268" s="128">
        <f t="shared" si="26"/>
        <v>195.65699999999998</v>
      </c>
      <c r="G268" s="122">
        <f t="shared" si="27"/>
        <v>0.78982208852316105</v>
      </c>
      <c r="H268" s="128">
        <f t="shared" si="28"/>
        <v>119593.281</v>
      </c>
      <c r="I268" s="122">
        <f t="shared" si="29"/>
        <v>0.49937612327000425</v>
      </c>
      <c r="J268" s="128">
        <f t="shared" si="30"/>
        <v>103.21786537071425</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0.71300416666666655</v>
      </c>
      <c r="F269" s="128">
        <f t="shared" si="26"/>
        <v>171.12099999999998</v>
      </c>
      <c r="G269" s="122">
        <f t="shared" si="27"/>
        <v>0.66284301734272011</v>
      </c>
      <c r="H269" s="128">
        <f t="shared" si="28"/>
        <v>100366.364</v>
      </c>
      <c r="I269" s="122">
        <f t="shared" si="29"/>
        <v>0.56212065308956027</v>
      </c>
      <c r="J269" s="128">
        <f t="shared" si="30"/>
        <v>107.56757603407185</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0.62749583333333325</v>
      </c>
      <c r="F270" s="128">
        <f t="shared" si="26"/>
        <v>150.59899999999999</v>
      </c>
      <c r="G270" s="122">
        <f t="shared" si="27"/>
        <v>0.5773599902257327</v>
      </c>
      <c r="H270" s="128">
        <f t="shared" si="28"/>
        <v>87422.694999999992</v>
      </c>
      <c r="I270" s="122">
        <f t="shared" si="29"/>
        <v>0.56445653249914673</v>
      </c>
      <c r="J270" s="128">
        <f t="shared" si="30"/>
        <v>108.68363654502605</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0.50820833333333337</v>
      </c>
      <c r="F271" s="128">
        <f t="shared" si="26"/>
        <v>121.97</v>
      </c>
      <c r="G271" s="122">
        <f t="shared" si="27"/>
        <v>0.43638062845896786</v>
      </c>
      <c r="H271" s="128">
        <f t="shared" si="28"/>
        <v>66075.881999999998</v>
      </c>
      <c r="I271" s="122">
        <f t="shared" si="29"/>
        <v>0.53556244088980487</v>
      </c>
      <c r="J271" s="128">
        <f t="shared" si="30"/>
        <v>116.45987474925674</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0.42917916666666667</v>
      </c>
      <c r="F272" s="128">
        <f t="shared" si="26"/>
        <v>103.003</v>
      </c>
      <c r="G272" s="122">
        <f t="shared" si="27"/>
        <v>0.36624524825318</v>
      </c>
      <c r="H272" s="128">
        <f t="shared" si="28"/>
        <v>55456.123000000007</v>
      </c>
      <c r="I272" s="122">
        <f t="shared" si="29"/>
        <v>0.42019060281095338</v>
      </c>
      <c r="J272" s="128">
        <f t="shared" si="30"/>
        <v>117.18354537394062</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0.21908750000000002</v>
      </c>
      <c r="F273" s="128">
        <f t="shared" si="26"/>
        <v>52.581000000000003</v>
      </c>
      <c r="G273" s="122">
        <f t="shared" si="27"/>
        <v>0.17860721974930327</v>
      </c>
      <c r="H273" s="128">
        <f t="shared" si="28"/>
        <v>27044.348000000002</v>
      </c>
      <c r="I273" s="122">
        <f t="shared" si="29"/>
        <v>0.3603592263754154</v>
      </c>
      <c r="J273" s="128">
        <f t="shared" si="30"/>
        <v>122.66441429832216</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7.1116666666666661E-2</v>
      </c>
      <c r="F274" s="128">
        <f t="shared" si="26"/>
        <v>17.067999999999998</v>
      </c>
      <c r="G274" s="122">
        <f t="shared" si="27"/>
        <v>6.5682481607206536E-2</v>
      </c>
      <c r="H274" s="128">
        <f t="shared" si="28"/>
        <v>9945.5099999999984</v>
      </c>
      <c r="I274" s="122">
        <f t="shared" si="29"/>
        <v>-0.16162247168637942</v>
      </c>
      <c r="J274" s="128">
        <f t="shared" si="30"/>
        <v>108.27341617808773</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0.69664166666666671</v>
      </c>
      <c r="F275" s="128">
        <f t="shared" si="26"/>
        <v>167.19400000000002</v>
      </c>
      <c r="G275" s="122">
        <f t="shared" si="27"/>
        <v>0.66553061723176909</v>
      </c>
      <c r="H275" s="128">
        <f t="shared" si="28"/>
        <v>100773.31500000002</v>
      </c>
      <c r="I275" s="122">
        <f t="shared" si="29"/>
        <v>0.44998812243674885</v>
      </c>
      <c r="J275" s="128">
        <f t="shared" si="30"/>
        <v>104.67462332000621</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4.3020833333333335E-2</v>
      </c>
      <c r="F276" s="128">
        <f t="shared" si="26"/>
        <v>10.325000000000001</v>
      </c>
      <c r="G276" s="122">
        <f t="shared" si="27"/>
        <v>6.0048488290692009E-2</v>
      </c>
      <c r="H276" s="128">
        <f t="shared" si="28"/>
        <v>9092.4220000000023</v>
      </c>
      <c r="I276" s="122">
        <f t="shared" si="29"/>
        <v>-0.57167760291407577</v>
      </c>
      <c r="J276" s="128">
        <f t="shared" si="30"/>
        <v>71.643491048553017</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3.2683333333333335E-2</v>
      </c>
      <c r="F277" s="128">
        <f t="shared" si="26"/>
        <v>7.8440000000000012</v>
      </c>
      <c r="G277" s="122">
        <f t="shared" si="27"/>
        <v>3.3939029705847383E-2</v>
      </c>
      <c r="H277" s="128">
        <f t="shared" si="28"/>
        <v>5138.9799999999996</v>
      </c>
      <c r="I277" s="122">
        <f t="shared" si="29"/>
        <v>-0.294771000937886</v>
      </c>
      <c r="J277" s="128">
        <f t="shared" si="30"/>
        <v>96.30014062453381</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9.3258333333333318E-2</v>
      </c>
      <c r="F278" s="128">
        <f t="shared" si="26"/>
        <v>22.381999999999998</v>
      </c>
      <c r="G278" s="122">
        <f t="shared" si="27"/>
        <v>0.12217639910710747</v>
      </c>
      <c r="H278" s="128">
        <f t="shared" si="28"/>
        <v>18499.705999999998</v>
      </c>
      <c r="I278" s="122">
        <f t="shared" si="29"/>
        <v>-0.72349489255198141</v>
      </c>
      <c r="J278" s="128">
        <f t="shared" si="30"/>
        <v>76.330890429646104</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9.6124999999999995E-3</v>
      </c>
      <c r="F279" s="128">
        <f t="shared" si="26"/>
        <v>2.3069999999999999</v>
      </c>
      <c r="G279" s="122">
        <f t="shared" si="27"/>
        <v>9.893434069925636E-3</v>
      </c>
      <c r="H279" s="128">
        <f t="shared" si="28"/>
        <v>1498.0439999999999</v>
      </c>
      <c r="I279" s="122">
        <f t="shared" si="29"/>
        <v>-0.21399733100056242</v>
      </c>
      <c r="J279" s="128">
        <f t="shared" si="30"/>
        <v>97.160398826736724</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5.3470833333333335E-2</v>
      </c>
      <c r="F280" s="128">
        <f t="shared" si="26"/>
        <v>12.833</v>
      </c>
      <c r="G280" s="122">
        <f t="shared" si="27"/>
        <v>4.2596553910367332E-2</v>
      </c>
      <c r="H280" s="128">
        <f t="shared" si="28"/>
        <v>6449.8850000000002</v>
      </c>
      <c r="I280" s="122">
        <f t="shared" si="29"/>
        <v>0.5906256501810021</v>
      </c>
      <c r="J280" s="128">
        <f t="shared" si="30"/>
        <v>125.5285426277626</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0.10038333333333332</v>
      </c>
      <c r="F281" s="128">
        <f t="shared" si="26"/>
        <v>24.091999999999999</v>
      </c>
      <c r="G281" s="122">
        <f t="shared" si="27"/>
        <v>0.1862280442219551</v>
      </c>
      <c r="H281" s="128">
        <f t="shared" si="28"/>
        <v>28198.277999999998</v>
      </c>
      <c r="I281" s="122">
        <f t="shared" si="29"/>
        <v>-0.66255094144539872</v>
      </c>
      <c r="J281" s="128">
        <f t="shared" si="30"/>
        <v>53.903446042579858</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0.37637083333333332</v>
      </c>
      <c r="F282" s="128">
        <f t="shared" si="26"/>
        <v>90.328999999999994</v>
      </c>
      <c r="G282" s="122">
        <f t="shared" si="27"/>
        <v>0.39956829439036307</v>
      </c>
      <c r="H282" s="128">
        <f t="shared" si="28"/>
        <v>60501.831999999995</v>
      </c>
      <c r="I282" s="122">
        <f t="shared" si="29"/>
        <v>-0.32151642631024785</v>
      </c>
      <c r="J282" s="128">
        <f t="shared" si="30"/>
        <v>94.194368926988318</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0.39705416666666671</v>
      </c>
      <c r="F283" s="128">
        <f t="shared" si="26"/>
        <v>95.293000000000006</v>
      </c>
      <c r="G283" s="122">
        <f t="shared" si="27"/>
        <v>0.32095333447806729</v>
      </c>
      <c r="H283" s="128">
        <f t="shared" si="28"/>
        <v>48598.111999999994</v>
      </c>
      <c r="I283" s="122">
        <f t="shared" si="29"/>
        <v>0.75488752320275443</v>
      </c>
      <c r="J283" s="128">
        <f t="shared" si="30"/>
        <v>123.71087133659297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0.12638749999999999</v>
      </c>
      <c r="F284" s="128">
        <f t="shared" si="26"/>
        <v>30.332999999999998</v>
      </c>
      <c r="G284" s="122">
        <f t="shared" si="27"/>
        <v>9.3191073716466996E-2</v>
      </c>
      <c r="H284" s="128">
        <f t="shared" si="28"/>
        <v>14110.805999999999</v>
      </c>
      <c r="I284" s="122">
        <f t="shared" si="29"/>
        <v>0.74051644104336767</v>
      </c>
      <c r="J284" s="128">
        <f t="shared" si="30"/>
        <v>135.62189484427748</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0.16075833333333334</v>
      </c>
      <c r="F285" s="128">
        <f t="shared" si="26"/>
        <v>38.582000000000001</v>
      </c>
      <c r="G285" s="122">
        <f t="shared" si="27"/>
        <v>0.13409386598687076</v>
      </c>
      <c r="H285" s="128">
        <f t="shared" si="28"/>
        <v>20304.224999999999</v>
      </c>
      <c r="I285" s="122">
        <f t="shared" si="29"/>
        <v>0.76952706363436663</v>
      </c>
      <c r="J285" s="128">
        <f t="shared" si="30"/>
        <v>119.88492698769181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1.7495833333333332E-2</v>
      </c>
      <c r="F286" s="128">
        <f t="shared" si="26"/>
        <v>4.1989999999999998</v>
      </c>
      <c r="G286" s="122">
        <f t="shared" si="27"/>
        <v>1.5797249996697883E-2</v>
      </c>
      <c r="H286" s="128">
        <f t="shared" si="28"/>
        <v>2391.9879999999998</v>
      </c>
      <c r="I286" s="122">
        <f t="shared" si="29"/>
        <v>0.53458373837485862</v>
      </c>
      <c r="J286" s="128">
        <f t="shared" si="30"/>
        <v>110.75239891114279</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0.98250416666666673</v>
      </c>
      <c r="F287" s="128">
        <f t="shared" si="26"/>
        <v>235.80100000000002</v>
      </c>
      <c r="G287" s="122">
        <f t="shared" si="27"/>
        <v>0.98420275000330204</v>
      </c>
      <c r="H287" s="128">
        <f t="shared" si="28"/>
        <v>149026.01199999999</v>
      </c>
      <c r="I287" s="122">
        <f t="shared" si="29"/>
        <v>-0.5345837383748524</v>
      </c>
      <c r="J287" s="128">
        <f t="shared" si="30"/>
        <v>99.827415302728056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0.17247499999999999</v>
      </c>
      <c r="F288" s="128">
        <f t="shared" si="26"/>
        <v>41.393999999999998</v>
      </c>
      <c r="G288" s="122">
        <f t="shared" si="27"/>
        <v>0.17997316039044234</v>
      </c>
      <c r="H288" s="128">
        <f t="shared" si="28"/>
        <v>27251.175999999999</v>
      </c>
      <c r="I288" s="122">
        <f t="shared" si="29"/>
        <v>-0.46115335734895008</v>
      </c>
      <c r="J288" s="128">
        <f t="shared" si="30"/>
        <v>95.833734111144423</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0.49269999999999997</v>
      </c>
      <c r="F289" s="128">
        <f t="shared" si="26"/>
        <v>118.24799999999999</v>
      </c>
      <c r="G289" s="122">
        <f t="shared" si="27"/>
        <v>0.50230542603917616</v>
      </c>
      <c r="H289" s="128">
        <f t="shared" si="28"/>
        <v>76058.082999999984</v>
      </c>
      <c r="I289" s="122">
        <f t="shared" si="29"/>
        <v>-8.5788375767626573E-2</v>
      </c>
      <c r="J289" s="128">
        <f t="shared" si="30"/>
        <v>98.087731977152288</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7.4170833333333339E-2</v>
      </c>
      <c r="F290" s="128">
        <f t="shared" si="26"/>
        <v>17.801000000000002</v>
      </c>
      <c r="G290" s="122">
        <f t="shared" si="27"/>
        <v>7.03623083120897E-2</v>
      </c>
      <c r="H290" s="128">
        <f t="shared" si="28"/>
        <v>10654.119999999999</v>
      </c>
      <c r="I290" s="122">
        <f t="shared" si="29"/>
        <v>0.51256373363839647</v>
      </c>
      <c r="J290" s="128">
        <f t="shared" si="30"/>
        <v>105.41273461972148</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8.0775E-2</v>
      </c>
      <c r="F291" s="128">
        <f t="shared" si="26"/>
        <v>19.385999999999999</v>
      </c>
      <c r="G291" s="122">
        <f t="shared" si="27"/>
        <v>7.804568809520665E-2</v>
      </c>
      <c r="H291" s="128">
        <f t="shared" si="28"/>
        <v>11817.522000000001</v>
      </c>
      <c r="I291" s="122">
        <f t="shared" si="29"/>
        <v>-0.13319592470216871</v>
      </c>
      <c r="J291" s="128">
        <f t="shared" si="30"/>
        <v>103.49706943638436</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0.17955416666666668</v>
      </c>
      <c r="F292" s="128">
        <f t="shared" si="26"/>
        <v>43.093000000000004</v>
      </c>
      <c r="G292" s="122">
        <f t="shared" si="27"/>
        <v>0.16926907633174393</v>
      </c>
      <c r="H292" s="128">
        <f t="shared" si="28"/>
        <v>25630.385000000002</v>
      </c>
      <c r="I292" s="122">
        <f t="shared" si="29"/>
        <v>0.59406835290269144</v>
      </c>
      <c r="J292" s="128">
        <f t="shared" si="30"/>
        <v>106.07617797521705</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0.41231249999999997</v>
      </c>
      <c r="F293" s="128">
        <f t="shared" si="26"/>
        <v>98.954999999999998</v>
      </c>
      <c r="G293" s="122">
        <f t="shared" si="27"/>
        <v>0.37348543766262932</v>
      </c>
      <c r="H293" s="128">
        <f t="shared" si="28"/>
        <v>56552.418000000005</v>
      </c>
      <c r="I293" s="122">
        <f t="shared" si="29"/>
        <v>0.51084617954481859</v>
      </c>
      <c r="J293" s="128">
        <f t="shared" si="30"/>
        <v>110.39587047365507</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0.58768749999999992</v>
      </c>
      <c r="F294" s="128">
        <f t="shared" si="26"/>
        <v>141.04499999999999</v>
      </c>
      <c r="G294" s="122">
        <f t="shared" si="27"/>
        <v>0.62651456233737068</v>
      </c>
      <c r="H294" s="128">
        <f t="shared" si="28"/>
        <v>94865.581999999995</v>
      </c>
      <c r="I294" s="122">
        <f t="shared" si="29"/>
        <v>-0.51084617954481859</v>
      </c>
      <c r="J294" s="128">
        <f t="shared" si="30"/>
        <v>93.802687970648819</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0.11955416666666666</v>
      </c>
      <c r="F295" s="128">
        <f t="shared" si="26"/>
        <v>28.692999999999998</v>
      </c>
      <c r="G295" s="122">
        <f t="shared" si="27"/>
        <v>0.16826898387245903</v>
      </c>
      <c r="H295" s="128">
        <f t="shared" si="28"/>
        <v>25478.953000000001</v>
      </c>
      <c r="I295" s="122">
        <f t="shared" si="29"/>
        <v>-0.48213695897141029</v>
      </c>
      <c r="J295" s="128">
        <f t="shared" si="30"/>
        <v>71.049437582201008</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0.27726250000000002</v>
      </c>
      <c r="F296" s="128">
        <f t="shared" si="26"/>
        <v>66.543000000000006</v>
      </c>
      <c r="G296" s="122">
        <f t="shared" si="27"/>
        <v>0.31505410189013194</v>
      </c>
      <c r="H296" s="128">
        <f t="shared" si="28"/>
        <v>47704.862000000001</v>
      </c>
      <c r="I296" s="122">
        <f t="shared" si="29"/>
        <v>-0.55932796164804777</v>
      </c>
      <c r="J296" s="128">
        <f t="shared" si="30"/>
        <v>88.004726279262698</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0.21106249999999999</v>
      </c>
      <c r="F297" s="128">
        <f t="shared" si="26"/>
        <v>50.654999999999994</v>
      </c>
      <c r="G297" s="122">
        <f t="shared" si="27"/>
        <v>0.2116378633980108</v>
      </c>
      <c r="H297" s="128">
        <f t="shared" si="28"/>
        <v>32045.781999999999</v>
      </c>
      <c r="I297" s="122">
        <f t="shared" si="29"/>
        <v>5.4805550978264485E-2</v>
      </c>
      <c r="J297" s="128">
        <f t="shared" si="30"/>
        <v>99.728137778007721</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0.1617791666666667</v>
      </c>
      <c r="F298" s="128">
        <f t="shared" si="26"/>
        <v>38.827000000000005</v>
      </c>
      <c r="G298" s="122">
        <f t="shared" si="27"/>
        <v>0.13969867519053217</v>
      </c>
      <c r="H298" s="128">
        <f t="shared" si="28"/>
        <v>21152.894</v>
      </c>
      <c r="I298" s="122">
        <f t="shared" si="29"/>
        <v>0.61287522963355368</v>
      </c>
      <c r="J298" s="128">
        <f t="shared" si="30"/>
        <v>115.80579876367432</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9.8145833333333335E-2</v>
      </c>
      <c r="F299" s="128">
        <f t="shared" si="26"/>
        <v>23.555</v>
      </c>
      <c r="G299" s="122">
        <f t="shared" si="27"/>
        <v>7.3082163283097121E-2</v>
      </c>
      <c r="H299" s="128">
        <f t="shared" si="28"/>
        <v>11065.955</v>
      </c>
      <c r="I299" s="122">
        <f t="shared" si="29"/>
        <v>0.71445566140693706</v>
      </c>
      <c r="J299" s="128">
        <f t="shared" si="30"/>
        <v>134.29519451024939</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0.13238333333333333</v>
      </c>
      <c r="F300" s="128">
        <f t="shared" si="26"/>
        <v>31.771999999999998</v>
      </c>
      <c r="G300" s="122">
        <f t="shared" si="27"/>
        <v>9.2183650556736968E-2</v>
      </c>
      <c r="H300" s="128">
        <f t="shared" si="28"/>
        <v>13958.263999999999</v>
      </c>
      <c r="I300" s="122">
        <f t="shared" si="29"/>
        <v>0.47338478254295785</v>
      </c>
      <c r="J300" s="128">
        <f t="shared" si="30"/>
        <v>143.60825648996658</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507.03345545875004</v>
      </c>
      <c r="F301" s="128">
        <f t="shared" si="26"/>
        <v>121688.02931010001</v>
      </c>
      <c r="G301" s="122">
        <f t="shared" si="27"/>
        <v>423.01439850581374</v>
      </c>
      <c r="H301" s="128">
        <f t="shared" si="28"/>
        <v>64051994.192953303</v>
      </c>
      <c r="I301" s="122">
        <f t="shared" si="29"/>
        <v>0.58918694866354704</v>
      </c>
      <c r="J301" s="128">
        <f t="shared" si="30"/>
        <v>119.86198513566238</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9.8624999999999997E-3</v>
      </c>
      <c r="F302" s="128">
        <f t="shared" si="26"/>
        <v>2.367</v>
      </c>
      <c r="G302" s="122">
        <f t="shared" si="27"/>
        <v>1.9827068116076027E-2</v>
      </c>
      <c r="H302" s="128">
        <f t="shared" si="28"/>
        <v>3002.1749999999997</v>
      </c>
      <c r="I302" s="122">
        <f t="shared" si="29"/>
        <v>-0.56016502729024931</v>
      </c>
      <c r="J302" s="128">
        <f t="shared" si="30"/>
        <v>49.742604112018789</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3.8458333333333335E-3</v>
      </c>
      <c r="F303" s="128">
        <f t="shared" si="26"/>
        <v>0.92300000000000004</v>
      </c>
      <c r="G303" s="122">
        <f t="shared" si="27"/>
        <v>7.286537928119511E-3</v>
      </c>
      <c r="H303" s="128">
        <f t="shared" si="28"/>
        <v>1103.3130000000001</v>
      </c>
      <c r="I303" s="122">
        <f t="shared" si="29"/>
        <v>-0.52034299984657373</v>
      </c>
      <c r="J303" s="128">
        <f t="shared" si="30"/>
        <v>52.779980990586225</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0.13012916666666668</v>
      </c>
      <c r="F304" s="128">
        <f t="shared" si="26"/>
        <v>31.231000000000002</v>
      </c>
      <c r="G304" s="122">
        <f t="shared" si="27"/>
        <v>0.14124916456431863</v>
      </c>
      <c r="H304" s="128">
        <f t="shared" si="28"/>
        <v>21387.665999999997</v>
      </c>
      <c r="I304" s="122">
        <f t="shared" si="29"/>
        <v>-0.23546225217222885</v>
      </c>
      <c r="J304" s="128">
        <f t="shared" si="30"/>
        <v>92.127388553446352</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1.2300000000000002E-2</v>
      </c>
      <c r="F305" s="128">
        <f t="shared" si="26"/>
        <v>2.9520000000000004</v>
      </c>
      <c r="G305" s="122">
        <f t="shared" si="27"/>
        <v>2.2734701290467445E-2</v>
      </c>
      <c r="H305" s="128">
        <f t="shared" si="28"/>
        <v>3442.4429999999998</v>
      </c>
      <c r="I305" s="122">
        <f t="shared" si="29"/>
        <v>-0.58974962101600403</v>
      </c>
      <c r="J305" s="128">
        <f t="shared" si="30"/>
        <v>54.102316291075859</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0.13591666666666669</v>
      </c>
      <c r="F306" s="128">
        <f t="shared" si="26"/>
        <v>32.620000000000005</v>
      </c>
      <c r="G306" s="122">
        <f t="shared" si="27"/>
        <v>0.11282889088483533</v>
      </c>
      <c r="H306" s="128">
        <f t="shared" si="28"/>
        <v>17084.324999999997</v>
      </c>
      <c r="I306" s="122">
        <f t="shared" si="29"/>
        <v>0.55628481980551814</v>
      </c>
      <c r="J306" s="128">
        <f t="shared" si="30"/>
        <v>120.46264533912425</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0.55765416666666667</v>
      </c>
      <c r="F307" s="128">
        <f t="shared" si="26"/>
        <v>133.83699999999999</v>
      </c>
      <c r="G307" s="122">
        <f t="shared" si="27"/>
        <v>0.5323408181325866</v>
      </c>
      <c r="H307" s="128">
        <f t="shared" si="28"/>
        <v>80605.982000000004</v>
      </c>
      <c r="I307" s="122">
        <f t="shared" si="29"/>
        <v>0.63392028233526088</v>
      </c>
      <c r="J307" s="128">
        <f t="shared" si="30"/>
        <v>104.75510193317083</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0.24054583333333335</v>
      </c>
      <c r="F308" s="128">
        <f t="shared" si="26"/>
        <v>57.731000000000002</v>
      </c>
      <c r="G308" s="122">
        <f t="shared" si="27"/>
        <v>0.29055058843730608</v>
      </c>
      <c r="H308" s="128">
        <f t="shared" si="28"/>
        <v>43994.589000000014</v>
      </c>
      <c r="I308" s="122">
        <f t="shared" si="29"/>
        <v>-0.65114642515554644</v>
      </c>
      <c r="J308" s="128">
        <f t="shared" si="30"/>
        <v>82.789656227193447</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6.6133333333333336E-2</v>
      </c>
      <c r="F309" s="128">
        <f t="shared" si="26"/>
        <v>15.872</v>
      </c>
      <c r="G309" s="122">
        <f t="shared" si="27"/>
        <v>6.4571002126563568E-2</v>
      </c>
      <c r="H309" s="128">
        <f t="shared" si="28"/>
        <v>9777.2120000000032</v>
      </c>
      <c r="I309" s="122">
        <f t="shared" si="29"/>
        <v>0.2607901427348322</v>
      </c>
      <c r="J309" s="128">
        <f t="shared" si="30"/>
        <v>102.41955545882266</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0.15249583333333333</v>
      </c>
      <c r="F310" s="128">
        <f t="shared" si="26"/>
        <v>36.598999999999997</v>
      </c>
      <c r="G310" s="122">
        <f t="shared" si="27"/>
        <v>0.13023285870900422</v>
      </c>
      <c r="H310" s="128">
        <f t="shared" si="28"/>
        <v>19719.599000000002</v>
      </c>
      <c r="I310" s="122">
        <f t="shared" si="29"/>
        <v>0.63650895396578344</v>
      </c>
      <c r="J310" s="128">
        <f t="shared" si="30"/>
        <v>117.09474463282272</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0.6246624999999999</v>
      </c>
      <c r="F311" s="128">
        <f t="shared" si="26"/>
        <v>149.91899999999998</v>
      </c>
      <c r="G311" s="122">
        <f t="shared" si="27"/>
        <v>0.60259301404060273</v>
      </c>
      <c r="H311" s="128">
        <f t="shared" si="28"/>
        <v>91243.428999999989</v>
      </c>
      <c r="I311" s="122">
        <f t="shared" si="29"/>
        <v>0.22276888218626709</v>
      </c>
      <c r="J311" s="128">
        <f t="shared" si="30"/>
        <v>103.66241981655469</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0.61603333333333332</v>
      </c>
      <c r="F312" s="128">
        <f t="shared" si="26"/>
        <v>147.84799999999998</v>
      </c>
      <c r="G312" s="122">
        <f t="shared" si="27"/>
        <v>0.53481678532274901</v>
      </c>
      <c r="H312" s="128">
        <f t="shared" si="28"/>
        <v>80980.888000000006</v>
      </c>
      <c r="I312" s="122">
        <f t="shared" si="29"/>
        <v>0.67451341463836811</v>
      </c>
      <c r="J312" s="128">
        <f t="shared" si="30"/>
        <v>115.18586369004333</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0.27470833333333339</v>
      </c>
      <c r="F313" s="128">
        <f t="shared" si="26"/>
        <v>65.930000000000007</v>
      </c>
      <c r="G313" s="122">
        <f t="shared" si="27"/>
        <v>0.21990808886658123</v>
      </c>
      <c r="H313" s="128">
        <f t="shared" si="28"/>
        <v>33298.042999999998</v>
      </c>
      <c r="I313" s="122">
        <f t="shared" si="29"/>
        <v>0.642432310558538</v>
      </c>
      <c r="J313" s="128">
        <f t="shared" si="30"/>
        <v>124.91961289336638</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0.18386250000000001</v>
      </c>
      <c r="F314" s="128">
        <f t="shared" si="26"/>
        <v>44.127000000000002</v>
      </c>
      <c r="G314" s="122">
        <f t="shared" si="27"/>
        <v>0.13974903247962595</v>
      </c>
      <c r="H314" s="128">
        <f t="shared" si="28"/>
        <v>21160.519</v>
      </c>
      <c r="I314" s="122">
        <f t="shared" si="29"/>
        <v>0.60967524478777058</v>
      </c>
      <c r="J314" s="128">
        <f t="shared" si="30"/>
        <v>131.56620603209211</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0.26704583333333332</v>
      </c>
      <c r="F315" s="128">
        <f t="shared" si="26"/>
        <v>64.090999999999994</v>
      </c>
      <c r="G315" s="122">
        <f t="shared" si="27"/>
        <v>0.20961002654902325</v>
      </c>
      <c r="H315" s="128">
        <f t="shared" si="28"/>
        <v>31738.731000000003</v>
      </c>
      <c r="I315" s="122">
        <f t="shared" si="29"/>
        <v>0.60736333978760493</v>
      </c>
      <c r="J315" s="128">
        <f t="shared" si="30"/>
        <v>127.40126878943794</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8.4062499999999998E-2</v>
      </c>
      <c r="F316" s="128">
        <f t="shared" si="26"/>
        <v>20.175000000000001</v>
      </c>
      <c r="G316" s="122">
        <f t="shared" si="27"/>
        <v>8.1599605066768804E-2</v>
      </c>
      <c r="H316" s="128">
        <f t="shared" si="28"/>
        <v>12355.648999999999</v>
      </c>
      <c r="I316" s="122">
        <f t="shared" si="29"/>
        <v>3.7817107107796732E-2</v>
      </c>
      <c r="J316" s="128">
        <f t="shared" si="30"/>
        <v>103.01826820266584</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0.46844583333333339</v>
      </c>
      <c r="F317" s="128">
        <f t="shared" si="26"/>
        <v>112.42700000000002</v>
      </c>
      <c r="G317" s="122">
        <f t="shared" si="27"/>
        <v>0.38650303794793217</v>
      </c>
      <c r="H317" s="128">
        <f t="shared" si="28"/>
        <v>58523.516999999993</v>
      </c>
      <c r="I317" s="122">
        <f t="shared" si="29"/>
        <v>0.7079669141270557</v>
      </c>
      <c r="J317" s="128">
        <f t="shared" si="30"/>
        <v>121.20107407705297</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0.89873749999999986</v>
      </c>
      <c r="F318" s="128">
        <f t="shared" si="26"/>
        <v>215.69699999999997</v>
      </c>
      <c r="G318" s="122">
        <f t="shared" si="27"/>
        <v>0.90224438970267729</v>
      </c>
      <c r="H318" s="128">
        <f t="shared" si="28"/>
        <v>136616.041</v>
      </c>
      <c r="I318" s="122">
        <f t="shared" si="29"/>
        <v>-0.20997812913143776</v>
      </c>
      <c r="J318" s="128">
        <f t="shared" si="30"/>
        <v>99.611314878462906</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0.6379541666666666</v>
      </c>
      <c r="F319" s="128">
        <f t="shared" si="26"/>
        <v>153.10899999999998</v>
      </c>
      <c r="G319" s="122">
        <f t="shared" si="27"/>
        <v>0.58034568545351284</v>
      </c>
      <c r="H319" s="128">
        <f t="shared" si="28"/>
        <v>87874.78300000001</v>
      </c>
      <c r="I319" s="122">
        <f t="shared" si="29"/>
        <v>0.65975183550096361</v>
      </c>
      <c r="J319" s="128">
        <f t="shared" si="30"/>
        <v>109.92658042561916</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0.88579166666666664</v>
      </c>
      <c r="F320" s="128">
        <f t="shared" si="26"/>
        <v>212.59</v>
      </c>
      <c r="G320" s="122">
        <f t="shared" si="27"/>
        <v>0.85516336234793755</v>
      </c>
      <c r="H320" s="128">
        <f t="shared" si="28"/>
        <v>129487.126</v>
      </c>
      <c r="I320" s="122">
        <f t="shared" si="29"/>
        <v>0.57587496789573167</v>
      </c>
      <c r="J320" s="128">
        <f t="shared" si="30"/>
        <v>103.58157349428956</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0.65176250000000002</v>
      </c>
      <c r="F321" s="128">
        <f t="shared" si="26"/>
        <v>156.423</v>
      </c>
      <c r="G321" s="122">
        <f t="shared" si="27"/>
        <v>0.61991716308497002</v>
      </c>
      <c r="H321" s="128">
        <f t="shared" si="28"/>
        <v>93866.616999999998</v>
      </c>
      <c r="I321" s="122">
        <f t="shared" si="29"/>
        <v>0.58420952448087415</v>
      </c>
      <c r="J321" s="128">
        <f t="shared" si="30"/>
        <v>105.13703101178133</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0.47221666666666667</v>
      </c>
      <c r="F322" s="128">
        <f t="shared" si="26"/>
        <v>113.33200000000001</v>
      </c>
      <c r="G322" s="122">
        <f t="shared" si="27"/>
        <v>0.43310079382900313</v>
      </c>
      <c r="H322" s="128">
        <f t="shared" si="28"/>
        <v>65579.255999999994</v>
      </c>
      <c r="I322" s="122">
        <f t="shared" si="29"/>
        <v>0.5992827370461643</v>
      </c>
      <c r="J322" s="128">
        <f t="shared" si="30"/>
        <v>109.03158650249607</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0.30883749999999999</v>
      </c>
      <c r="F323" s="128">
        <f t="shared" si="26"/>
        <v>74.120999999999995</v>
      </c>
      <c r="G323" s="122">
        <f t="shared" si="27"/>
        <v>0.27632477644665759</v>
      </c>
      <c r="H323" s="128">
        <f t="shared" si="28"/>
        <v>41840.544999999998</v>
      </c>
      <c r="I323" s="122">
        <f t="shared" si="29"/>
        <v>0.69554633583461134</v>
      </c>
      <c r="J323" s="128">
        <f t="shared" si="30"/>
        <v>111.76612679160847</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0.13610833333333333</v>
      </c>
      <c r="F324" s="128">
        <f t="shared" si="26"/>
        <v>32.665999999999997</v>
      </c>
      <c r="G324" s="122">
        <f t="shared" si="27"/>
        <v>0.10629117410083344</v>
      </c>
      <c r="H324" s="128">
        <f t="shared" si="28"/>
        <v>16094.396999999997</v>
      </c>
      <c r="I324" s="122">
        <f t="shared" si="29"/>
        <v>0.5923622117393007</v>
      </c>
      <c r="J324" s="128">
        <f t="shared" si="30"/>
        <v>128.0523378208371</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1.7791666666666667E-2</v>
      </c>
      <c r="F325" s="128">
        <f t="shared" si="26"/>
        <v>4.2700000000000005</v>
      </c>
      <c r="G325" s="122">
        <f t="shared" si="27"/>
        <v>1.4119972526383917E-2</v>
      </c>
      <c r="H325" s="128">
        <f t="shared" si="28"/>
        <v>2138.018</v>
      </c>
      <c r="I325" s="122">
        <f t="shared" si="29"/>
        <v>0.40570596292730743</v>
      </c>
      <c r="J325" s="128">
        <f t="shared" si="30"/>
        <v>126.00355017279243</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0.12735000000000002</v>
      </c>
      <c r="F326" s="128">
        <f t="shared" si="26"/>
        <v>30.564000000000004</v>
      </c>
      <c r="G326" s="122">
        <f t="shared" si="27"/>
        <v>9.8409356879631218E-2</v>
      </c>
      <c r="H326" s="128">
        <f t="shared" si="28"/>
        <v>14900.948</v>
      </c>
      <c r="I326" s="122">
        <f t="shared" si="29"/>
        <v>0.63390219499578138</v>
      </c>
      <c r="J326" s="128">
        <f t="shared" si="30"/>
        <v>129.40842622898893</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3.3725000000000005E-2</v>
      </c>
      <c r="F327" s="128">
        <f t="shared" si="26"/>
        <v>8.0940000000000012</v>
      </c>
      <c r="G327" s="122">
        <f t="shared" si="27"/>
        <v>2.6878422644599716E-2</v>
      </c>
      <c r="H327" s="128">
        <f t="shared" si="28"/>
        <v>4069.877</v>
      </c>
      <c r="I327" s="122">
        <f t="shared" si="29"/>
        <v>0.58921364481397331</v>
      </c>
      <c r="J327" s="128">
        <f t="shared" si="30"/>
        <v>125.47239265461833</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0.23806666666666665</v>
      </c>
      <c r="F328" s="128">
        <f t="shared" si="26"/>
        <v>57.135999999999996</v>
      </c>
      <c r="G328" s="122">
        <f t="shared" si="27"/>
        <v>0.19371003447410481</v>
      </c>
      <c r="H328" s="128">
        <f t="shared" si="28"/>
        <v>29331.186000000002</v>
      </c>
      <c r="I328" s="122">
        <f t="shared" si="29"/>
        <v>0.69193924629631154</v>
      </c>
      <c r="J328" s="128">
        <f t="shared" si="30"/>
        <v>122.8984689992874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0.26743749999999999</v>
      </c>
      <c r="F329" s="128">
        <f t="shared" ref="F329:F392" si="32">SUMPRODUCT($K$2:$AI$2,$K329:$AI329)</f>
        <v>64.185000000000002</v>
      </c>
      <c r="G329" s="122">
        <f t="shared" ref="G329:G392" si="33">SUMPRODUCT($K$3:$AI$3,$K329:$AI329)/$J$3</f>
        <v>0.21265735249441944</v>
      </c>
      <c r="H329" s="128">
        <f t="shared" ref="H329:H392" si="34">SUMPRODUCT($K$3:$AI$3,$K329:$AI329)</f>
        <v>32200.151000000005</v>
      </c>
      <c r="I329" s="122">
        <f t="shared" ref="I329:I392" si="35">CORREL($K$4:$AI$4,$K329:$AI329)</f>
        <v>0.58978322833334174</v>
      </c>
      <c r="J329" s="128">
        <f t="shared" si="30"/>
        <v>125.75981825364731</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8.8612499999999997E-2</v>
      </c>
      <c r="F330" s="128">
        <f t="shared" si="32"/>
        <v>21.266999999999999</v>
      </c>
      <c r="G330" s="122">
        <f t="shared" si="33"/>
        <v>6.5865795347977124E-2</v>
      </c>
      <c r="H330" s="128">
        <f t="shared" si="34"/>
        <v>9973.2669999999998</v>
      </c>
      <c r="I330" s="122">
        <f t="shared" si="35"/>
        <v>0.55728826025297473</v>
      </c>
      <c r="J330" s="128">
        <f t="shared" ref="J330:J393" si="36">$E330/$G330*100</f>
        <v>134.53492747160985</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0.12497499999999999</v>
      </c>
      <c r="F331" s="128">
        <f t="shared" si="32"/>
        <v>29.993999999999996</v>
      </c>
      <c r="G331" s="122">
        <f t="shared" si="33"/>
        <v>0.1316044393665218</v>
      </c>
      <c r="H331" s="128">
        <f t="shared" si="34"/>
        <v>19927.280999999999</v>
      </c>
      <c r="I331" s="122">
        <f t="shared" si="35"/>
        <v>-0.30905927996016658</v>
      </c>
      <c r="J331" s="128">
        <f t="shared" si="36"/>
        <v>94.962602022824896</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0.10439166666666666</v>
      </c>
      <c r="F332" s="128">
        <f t="shared" si="32"/>
        <v>25.053999999999998</v>
      </c>
      <c r="G332" s="122">
        <f t="shared" si="33"/>
        <v>0.10570558321996062</v>
      </c>
      <c r="H332" s="128">
        <f t="shared" si="34"/>
        <v>16005.727999999997</v>
      </c>
      <c r="I332" s="122">
        <f t="shared" si="35"/>
        <v>2.2399010926941181E-2</v>
      </c>
      <c r="J332" s="128">
        <f t="shared" si="36"/>
        <v>98.757003638530747</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0.13807916666666667</v>
      </c>
      <c r="F333" s="128">
        <f t="shared" si="32"/>
        <v>33.139000000000003</v>
      </c>
      <c r="G333" s="122">
        <f t="shared" si="33"/>
        <v>0.12775848974362358</v>
      </c>
      <c r="H333" s="128">
        <f t="shared" si="34"/>
        <v>19344.934999999998</v>
      </c>
      <c r="I333" s="122">
        <f t="shared" si="35"/>
        <v>0.55232023015696352</v>
      </c>
      <c r="J333" s="128">
        <f t="shared" si="36"/>
        <v>108.07827091863238</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0.27032083333333329</v>
      </c>
      <c r="F334" s="128">
        <f t="shared" si="32"/>
        <v>64.876999999999995</v>
      </c>
      <c r="G334" s="122">
        <f t="shared" si="33"/>
        <v>0.21515459192434191</v>
      </c>
      <c r="H334" s="128">
        <f t="shared" si="34"/>
        <v>32578.278000000006</v>
      </c>
      <c r="I334" s="122">
        <f t="shared" si="35"/>
        <v>0.6730887834658158</v>
      </c>
      <c r="J334" s="128">
        <f t="shared" si="36"/>
        <v>125.64028074678058</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0.137625</v>
      </c>
      <c r="F335" s="128">
        <f t="shared" si="32"/>
        <v>33.03</v>
      </c>
      <c r="G335" s="122">
        <f t="shared" si="33"/>
        <v>0.1233877081984969</v>
      </c>
      <c r="H335" s="128">
        <f t="shared" si="34"/>
        <v>18683.120000000003</v>
      </c>
      <c r="I335" s="122">
        <f t="shared" si="35"/>
        <v>0.69274886179586281</v>
      </c>
      <c r="J335" s="128">
        <f t="shared" si="36"/>
        <v>111.53866297492065</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7.0266666666666658E-2</v>
      </c>
      <c r="F336" s="128">
        <f t="shared" si="32"/>
        <v>16.863999999999997</v>
      </c>
      <c r="G336" s="122">
        <f t="shared" si="33"/>
        <v>6.6695108903829112E-2</v>
      </c>
      <c r="H336" s="128">
        <f t="shared" si="34"/>
        <v>10098.839999999997</v>
      </c>
      <c r="I336" s="122">
        <f t="shared" si="35"/>
        <v>0.44782234627983086</v>
      </c>
      <c r="J336" s="128">
        <f t="shared" si="36"/>
        <v>105.35505199937157</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2.7533333333333333E-2</v>
      </c>
      <c r="F337" s="128">
        <f t="shared" si="32"/>
        <v>6.6079999999999997</v>
      </c>
      <c r="G337" s="122">
        <f t="shared" si="33"/>
        <v>2.5043396425788213E-2</v>
      </c>
      <c r="H337" s="128">
        <f t="shared" si="34"/>
        <v>3792.0209999999997</v>
      </c>
      <c r="I337" s="122">
        <f t="shared" si="35"/>
        <v>0.38194048859902513</v>
      </c>
      <c r="J337" s="128">
        <f t="shared" si="36"/>
        <v>109.94248889092827</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1.4174999999999997E-2</v>
      </c>
      <c r="F338" s="128">
        <f t="shared" si="32"/>
        <v>3.4019999999999992</v>
      </c>
      <c r="G338" s="122">
        <f t="shared" si="33"/>
        <v>1.1837965103224185E-2</v>
      </c>
      <c r="H338" s="128">
        <f t="shared" si="34"/>
        <v>1792.4809999999998</v>
      </c>
      <c r="I338" s="122">
        <f t="shared" si="35"/>
        <v>0.70257221256752733</v>
      </c>
      <c r="J338" s="128">
        <f t="shared" si="36"/>
        <v>119.74186337261037</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4.9970833333333332E-2</v>
      </c>
      <c r="F339" s="128">
        <f t="shared" si="32"/>
        <v>11.993</v>
      </c>
      <c r="G339" s="122">
        <f t="shared" si="33"/>
        <v>4.2896524851734938E-2</v>
      </c>
      <c r="H339" s="128">
        <f t="shared" si="34"/>
        <v>6495.3060000000005</v>
      </c>
      <c r="I339" s="122">
        <f t="shared" si="35"/>
        <v>0.22745743163155382</v>
      </c>
      <c r="J339" s="128">
        <f t="shared" si="36"/>
        <v>116.49156547307649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5.5045833333333336E-2</v>
      </c>
      <c r="F340" s="128">
        <f t="shared" si="32"/>
        <v>13.211</v>
      </c>
      <c r="G340" s="122">
        <f t="shared" si="33"/>
        <v>4.2690142519383426E-2</v>
      </c>
      <c r="H340" s="128">
        <f t="shared" si="34"/>
        <v>6464.0559999999996</v>
      </c>
      <c r="I340" s="122">
        <f t="shared" si="35"/>
        <v>0.4506494670793309</v>
      </c>
      <c r="J340" s="128">
        <f t="shared" si="36"/>
        <v>128.9427256147946</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0.36011249999999995</v>
      </c>
      <c r="F341" s="128">
        <f t="shared" si="32"/>
        <v>86.426999999999992</v>
      </c>
      <c r="G341" s="122">
        <f t="shared" si="33"/>
        <v>0.34063172806403469</v>
      </c>
      <c r="H341" s="128">
        <f t="shared" si="34"/>
        <v>51577.775000000001</v>
      </c>
      <c r="I341" s="122">
        <f t="shared" si="35"/>
        <v>0.64297460257465577</v>
      </c>
      <c r="J341" s="128">
        <f t="shared" si="36"/>
        <v>105.71901274337637</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0.24641250000000003</v>
      </c>
      <c r="F342" s="128">
        <f t="shared" si="32"/>
        <v>59.13900000000001</v>
      </c>
      <c r="G342" s="122">
        <f t="shared" si="33"/>
        <v>0.23923552681979693</v>
      </c>
      <c r="H342" s="128">
        <f t="shared" si="34"/>
        <v>36224.56500000001</v>
      </c>
      <c r="I342" s="122">
        <f t="shared" si="35"/>
        <v>0.42858829463101239</v>
      </c>
      <c r="J342" s="128">
        <f t="shared" si="36"/>
        <v>102.99996128317895</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0.35012083333333333</v>
      </c>
      <c r="F343" s="128">
        <f t="shared" si="32"/>
        <v>84.028999999999996</v>
      </c>
      <c r="G343" s="122">
        <f t="shared" si="33"/>
        <v>0.33859306687447993</v>
      </c>
      <c r="H343" s="128">
        <f t="shared" si="34"/>
        <v>51269.084999999999</v>
      </c>
      <c r="I343" s="122">
        <f t="shared" si="35"/>
        <v>0.13106191922022278</v>
      </c>
      <c r="J343" s="128">
        <f t="shared" si="36"/>
        <v>103.40460794583454</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6.9191666666666679E-2</v>
      </c>
      <c r="F344" s="128">
        <f t="shared" si="32"/>
        <v>16.606000000000002</v>
      </c>
      <c r="G344" s="122">
        <f t="shared" si="33"/>
        <v>6.1435833256283927E-2</v>
      </c>
      <c r="H344" s="128">
        <f t="shared" si="34"/>
        <v>9302.491</v>
      </c>
      <c r="I344" s="122">
        <f t="shared" si="35"/>
        <v>0.42507544998479191</v>
      </c>
      <c r="J344" s="128">
        <f t="shared" si="36"/>
        <v>112.62428292952215</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0.20799583333333332</v>
      </c>
      <c r="F345" s="128">
        <f t="shared" si="32"/>
        <v>49.918999999999997</v>
      </c>
      <c r="G345" s="122">
        <f t="shared" si="33"/>
        <v>0.1851485820708238</v>
      </c>
      <c r="H345" s="128">
        <f t="shared" si="34"/>
        <v>28034.827999999998</v>
      </c>
      <c r="I345" s="122">
        <f t="shared" si="35"/>
        <v>0.40039621416302024</v>
      </c>
      <c r="J345" s="128">
        <f t="shared" si="36"/>
        <v>112.33995475794131</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5.8029166666666666E-2</v>
      </c>
      <c r="F346" s="128">
        <f t="shared" si="32"/>
        <v>13.927</v>
      </c>
      <c r="G346" s="122">
        <f t="shared" si="33"/>
        <v>5.4750861852619896E-2</v>
      </c>
      <c r="H346" s="128">
        <f t="shared" si="34"/>
        <v>8290.2659999999996</v>
      </c>
      <c r="I346" s="122">
        <f t="shared" si="35"/>
        <v>-7.35000436832558E-2</v>
      </c>
      <c r="J346" s="128">
        <f t="shared" si="36"/>
        <v>105.9876770942372</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4.7637499999999999E-2</v>
      </c>
      <c r="F347" s="128">
        <f t="shared" si="32"/>
        <v>11.433</v>
      </c>
      <c r="G347" s="122">
        <f t="shared" si="33"/>
        <v>4.6355578596996391E-2</v>
      </c>
      <c r="H347" s="128">
        <f t="shared" si="34"/>
        <v>7019.0689999999995</v>
      </c>
      <c r="I347" s="122">
        <f t="shared" si="35"/>
        <v>-0.13703856573125811</v>
      </c>
      <c r="J347" s="128">
        <f t="shared" si="36"/>
        <v>102.76540913047016</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0.37467083333333334</v>
      </c>
      <c r="F348" s="128">
        <f t="shared" si="32"/>
        <v>89.921000000000006</v>
      </c>
      <c r="G348" s="122">
        <f t="shared" si="33"/>
        <v>0.38727181048488285</v>
      </c>
      <c r="H348" s="128">
        <f t="shared" si="34"/>
        <v>58639.922999999995</v>
      </c>
      <c r="I348" s="122">
        <f t="shared" si="35"/>
        <v>-0.65637398008429859</v>
      </c>
      <c r="J348" s="128">
        <f t="shared" si="36"/>
        <v>96.746218854459741</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0.40330833333333338</v>
      </c>
      <c r="F349" s="128">
        <f t="shared" si="32"/>
        <v>96.794000000000011</v>
      </c>
      <c r="G349" s="122">
        <f t="shared" si="33"/>
        <v>0.38745178908716271</v>
      </c>
      <c r="H349" s="128">
        <f t="shared" si="34"/>
        <v>58667.175000000003</v>
      </c>
      <c r="I349" s="122">
        <f t="shared" si="35"/>
        <v>0.69981639323600187</v>
      </c>
      <c r="J349" s="128">
        <f t="shared" si="36"/>
        <v>104.09252059037557</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0.11626666666666666</v>
      </c>
      <c r="F350" s="128">
        <f t="shared" si="32"/>
        <v>27.903999999999996</v>
      </c>
      <c r="G350" s="122">
        <f t="shared" si="33"/>
        <v>0.11810364685836557</v>
      </c>
      <c r="H350" s="128">
        <f t="shared" si="34"/>
        <v>17883.017999999996</v>
      </c>
      <c r="I350" s="122">
        <f t="shared" si="35"/>
        <v>-0.3264710709702428</v>
      </c>
      <c r="J350" s="128">
        <f t="shared" si="36"/>
        <v>98.444603328886288</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4.8158333333333331E-2</v>
      </c>
      <c r="F351" s="128">
        <f t="shared" si="32"/>
        <v>11.558</v>
      </c>
      <c r="G351" s="122">
        <f t="shared" si="33"/>
        <v>5.0733730467976065E-2</v>
      </c>
      <c r="H351" s="128">
        <f t="shared" si="34"/>
        <v>7682</v>
      </c>
      <c r="I351" s="122">
        <f t="shared" si="35"/>
        <v>-0.64526499374532942</v>
      </c>
      <c r="J351" s="128">
        <f t="shared" si="36"/>
        <v>94.923698472619975</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5.7654166666666673E-2</v>
      </c>
      <c r="F352" s="128">
        <f t="shared" si="32"/>
        <v>13.837000000000002</v>
      </c>
      <c r="G352" s="122">
        <f t="shared" si="33"/>
        <v>5.6445891505633408E-2</v>
      </c>
      <c r="H352" s="128">
        <f t="shared" si="34"/>
        <v>8546.9239999999991</v>
      </c>
      <c r="I352" s="122">
        <f t="shared" si="35"/>
        <v>0.2561160320498404</v>
      </c>
      <c r="J352" s="128">
        <f t="shared" si="36"/>
        <v>102.14059009221721</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0.13183333333333333</v>
      </c>
      <c r="F353" s="128">
        <f t="shared" si="32"/>
        <v>31.64</v>
      </c>
      <c r="G353" s="122">
        <f t="shared" si="33"/>
        <v>0.14323974692572877</v>
      </c>
      <c r="H353" s="128">
        <f t="shared" si="34"/>
        <v>21689.075999999997</v>
      </c>
      <c r="I353" s="122">
        <f t="shared" si="35"/>
        <v>-0.66213445286693196</v>
      </c>
      <c r="J353" s="128">
        <f t="shared" si="36"/>
        <v>92.036837653511228</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0.39977916666666663</v>
      </c>
      <c r="F354" s="128">
        <f t="shared" si="32"/>
        <v>95.946999999999989</v>
      </c>
      <c r="G354" s="122">
        <f t="shared" si="33"/>
        <v>0.38495620071589909</v>
      </c>
      <c r="H354" s="128">
        <f t="shared" si="34"/>
        <v>58289.29800000001</v>
      </c>
      <c r="I354" s="122">
        <f t="shared" si="35"/>
        <v>0.45323708257245443</v>
      </c>
      <c r="J354" s="128">
        <f t="shared" si="36"/>
        <v>103.85055908261809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0.2150125</v>
      </c>
      <c r="F355" s="128">
        <f t="shared" si="32"/>
        <v>51.603000000000002</v>
      </c>
      <c r="G355" s="122">
        <f t="shared" si="33"/>
        <v>0.21040800961576558</v>
      </c>
      <c r="H355" s="128">
        <f t="shared" si="34"/>
        <v>31859.559999999994</v>
      </c>
      <c r="I355" s="122">
        <f t="shared" si="35"/>
        <v>0.40502083081435758</v>
      </c>
      <c r="J355" s="128">
        <f t="shared" si="36"/>
        <v>102.18836269239124</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7.0874999999999994E-2</v>
      </c>
      <c r="F356" s="128">
        <f t="shared" si="32"/>
        <v>17.009999999999998</v>
      </c>
      <c r="G356" s="122">
        <f t="shared" si="33"/>
        <v>8.4025571596507684E-2</v>
      </c>
      <c r="H356" s="128">
        <f t="shared" si="34"/>
        <v>12722.984</v>
      </c>
      <c r="I356" s="122">
        <f t="shared" si="35"/>
        <v>-0.55840606722451647</v>
      </c>
      <c r="J356" s="128">
        <f t="shared" si="36"/>
        <v>84.349322061554105</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0.18232499999999999</v>
      </c>
      <c r="F357" s="128">
        <f t="shared" si="32"/>
        <v>43.757999999999996</v>
      </c>
      <c r="G357" s="122">
        <f t="shared" si="33"/>
        <v>0.17714439498606505</v>
      </c>
      <c r="H357" s="128">
        <f t="shared" si="34"/>
        <v>26822.85</v>
      </c>
      <c r="I357" s="122">
        <f t="shared" si="35"/>
        <v>0.33423898512609745</v>
      </c>
      <c r="J357" s="128">
        <f t="shared" si="36"/>
        <v>102.92450969975226</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0.59477916666666664</v>
      </c>
      <c r="F358" s="128">
        <f t="shared" si="32"/>
        <v>142.74699999999999</v>
      </c>
      <c r="G358" s="122">
        <f t="shared" si="33"/>
        <v>0.61109903049835557</v>
      </c>
      <c r="H358" s="128">
        <f t="shared" si="34"/>
        <v>92531.393000000011</v>
      </c>
      <c r="I358" s="122">
        <f t="shared" si="35"/>
        <v>-0.15685856484482474</v>
      </c>
      <c r="J358" s="128">
        <f t="shared" si="36"/>
        <v>97.329424034860608</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0.1139125</v>
      </c>
      <c r="F359" s="128">
        <f t="shared" si="32"/>
        <v>27.338999999999999</v>
      </c>
      <c r="G359" s="122">
        <f t="shared" si="33"/>
        <v>0.10246448903036626</v>
      </c>
      <c r="H359" s="128">
        <f t="shared" si="34"/>
        <v>15514.967999999999</v>
      </c>
      <c r="I359" s="122">
        <f t="shared" si="35"/>
        <v>0.49645486552435775</v>
      </c>
      <c r="J359" s="128">
        <f t="shared" si="36"/>
        <v>111.17266194168111</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0.19872916666666668</v>
      </c>
      <c r="F360" s="128">
        <f t="shared" si="32"/>
        <v>47.695</v>
      </c>
      <c r="G360" s="122">
        <f t="shared" si="33"/>
        <v>0.18741485820708237</v>
      </c>
      <c r="H360" s="128">
        <f t="shared" si="34"/>
        <v>28377.982999999997</v>
      </c>
      <c r="I360" s="122">
        <f t="shared" si="35"/>
        <v>0.25036174775448583</v>
      </c>
      <c r="J360" s="128">
        <f t="shared" si="36"/>
        <v>106.03703920159984</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5.4950000000000006E-2</v>
      </c>
      <c r="F361" s="128">
        <f t="shared" si="32"/>
        <v>13.188000000000001</v>
      </c>
      <c r="G361" s="122">
        <f t="shared" si="33"/>
        <v>5.9695201363114028E-2</v>
      </c>
      <c r="H361" s="128">
        <f t="shared" si="34"/>
        <v>9038.9279999999999</v>
      </c>
      <c r="I361" s="122">
        <f t="shared" si="35"/>
        <v>-0.33408035297387684</v>
      </c>
      <c r="J361" s="128">
        <f t="shared" si="36"/>
        <v>92.050950068415204</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9.0083333333333335E-3</v>
      </c>
      <c r="F362" s="128">
        <f t="shared" si="32"/>
        <v>2.1619999999999999</v>
      </c>
      <c r="G362" s="122">
        <f t="shared" si="33"/>
        <v>9.5477155952396649E-3</v>
      </c>
      <c r="H362" s="128">
        <f t="shared" si="34"/>
        <v>1445.6959999999997</v>
      </c>
      <c r="I362" s="122">
        <f t="shared" si="35"/>
        <v>-0.20850093581388793</v>
      </c>
      <c r="J362" s="128">
        <f t="shared" si="36"/>
        <v>94.35066685296681</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2.8612499999999999E-2</v>
      </c>
      <c r="F363" s="128">
        <f t="shared" si="32"/>
        <v>6.867</v>
      </c>
      <c r="G363" s="122">
        <f t="shared" si="33"/>
        <v>2.9892271724629833E-2</v>
      </c>
      <c r="H363" s="128">
        <f t="shared" si="34"/>
        <v>4526.2280000000001</v>
      </c>
      <c r="I363" s="122">
        <f t="shared" si="35"/>
        <v>-0.17757346604837512</v>
      </c>
      <c r="J363" s="128">
        <f t="shared" si="36"/>
        <v>95.718720422391442</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0.55565833333333337</v>
      </c>
      <c r="F364" s="128">
        <f t="shared" si="32"/>
        <v>133.358</v>
      </c>
      <c r="G364" s="122">
        <f t="shared" si="33"/>
        <v>0.57424652947469912</v>
      </c>
      <c r="H364" s="128">
        <f t="shared" si="34"/>
        <v>86951.260999999984</v>
      </c>
      <c r="I364" s="122">
        <f t="shared" si="35"/>
        <v>-0.49614272332879911</v>
      </c>
      <c r="J364" s="128">
        <f t="shared" si="36"/>
        <v>96.763028562250156</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0.633525</v>
      </c>
      <c r="F365" s="128">
        <f t="shared" si="32"/>
        <v>152.04599999999999</v>
      </c>
      <c r="G365" s="122">
        <f t="shared" si="33"/>
        <v>0.58811882999379184</v>
      </c>
      <c r="H365" s="128">
        <f t="shared" si="34"/>
        <v>89051.776999999973</v>
      </c>
      <c r="I365" s="122">
        <f t="shared" si="35"/>
        <v>0.45614661695977182</v>
      </c>
      <c r="J365" s="128">
        <f t="shared" si="36"/>
        <v>107.72057749055364</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0.3913416666666667</v>
      </c>
      <c r="F366" s="128">
        <f t="shared" si="32"/>
        <v>93.922000000000011</v>
      </c>
      <c r="G366" s="122">
        <f t="shared" si="33"/>
        <v>0.37499342878653796</v>
      </c>
      <c r="H366" s="128">
        <f t="shared" si="34"/>
        <v>56780.755000000005</v>
      </c>
      <c r="I366" s="122">
        <f t="shared" si="35"/>
        <v>0.15745823524722599</v>
      </c>
      <c r="J366" s="128">
        <f t="shared" si="36"/>
        <v>104.35960649578071</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0.45685833333333331</v>
      </c>
      <c r="F367" s="128">
        <f t="shared" si="32"/>
        <v>109.646</v>
      </c>
      <c r="G367" s="122">
        <f t="shared" si="33"/>
        <v>0.40283647254619659</v>
      </c>
      <c r="H367" s="128">
        <f t="shared" si="34"/>
        <v>60996.692999999992</v>
      </c>
      <c r="I367" s="122">
        <f t="shared" si="35"/>
        <v>0.55489494259541616</v>
      </c>
      <c r="J367" s="128">
        <f t="shared" si="36"/>
        <v>113.41036983212626</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7.3016666666666674E-2</v>
      </c>
      <c r="F368" s="128">
        <f t="shared" si="32"/>
        <v>17.524000000000001</v>
      </c>
      <c r="G368" s="122">
        <f t="shared" si="33"/>
        <v>6.9362480022190226E-2</v>
      </c>
      <c r="H368" s="128">
        <f t="shared" si="34"/>
        <v>10502.727999999999</v>
      </c>
      <c r="I368" s="122">
        <f t="shared" si="35"/>
        <v>8.952256497905986E-2</v>
      </c>
      <c r="J368" s="128">
        <f t="shared" si="36"/>
        <v>105.2682468148593</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0.2399833333333333</v>
      </c>
      <c r="F369" s="128">
        <f t="shared" si="32"/>
        <v>57.595999999999989</v>
      </c>
      <c r="G369" s="122">
        <f t="shared" si="33"/>
        <v>0.2545115045767346</v>
      </c>
      <c r="H369" s="128">
        <f t="shared" si="34"/>
        <v>38537.623</v>
      </c>
      <c r="I369" s="122">
        <f t="shared" si="35"/>
        <v>-0.13208528437924694</v>
      </c>
      <c r="J369" s="128">
        <f t="shared" si="36"/>
        <v>94.291742816277647</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0.18204583333333335</v>
      </c>
      <c r="F370" s="128">
        <f t="shared" si="32"/>
        <v>43.691000000000003</v>
      </c>
      <c r="G370" s="122">
        <f t="shared" si="33"/>
        <v>0.18030343156031645</v>
      </c>
      <c r="H370" s="128">
        <f t="shared" si="34"/>
        <v>27301.184999999998</v>
      </c>
      <c r="I370" s="122">
        <f t="shared" si="35"/>
        <v>0.21779713328853478</v>
      </c>
      <c r="J370" s="128">
        <f t="shared" si="36"/>
        <v>100.96637194197496</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0.39742500000000003</v>
      </c>
      <c r="F371" s="128">
        <f t="shared" si="32"/>
        <v>95.382000000000005</v>
      </c>
      <c r="G371" s="122">
        <f t="shared" si="33"/>
        <v>0.34789057443632848</v>
      </c>
      <c r="H371" s="128">
        <f t="shared" si="34"/>
        <v>52676.89499999999</v>
      </c>
      <c r="I371" s="122">
        <f t="shared" si="35"/>
        <v>0.57095641553033982</v>
      </c>
      <c r="J371" s="128">
        <f t="shared" si="36"/>
        <v>114.23850750884239</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0.21216666666666667</v>
      </c>
      <c r="F372" s="128">
        <f t="shared" si="32"/>
        <v>50.92</v>
      </c>
      <c r="G372" s="122">
        <f t="shared" si="33"/>
        <v>0.19199862631919587</v>
      </c>
      <c r="H372" s="128">
        <f t="shared" si="34"/>
        <v>29072.047999999999</v>
      </c>
      <c r="I372" s="122">
        <f t="shared" si="35"/>
        <v>0.37306272449867478</v>
      </c>
      <c r="J372" s="128">
        <f t="shared" si="36"/>
        <v>110.50426283464216</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0.25050833333333339</v>
      </c>
      <c r="F373" s="128">
        <f t="shared" si="32"/>
        <v>60.122000000000007</v>
      </c>
      <c r="G373" s="122">
        <f t="shared" si="33"/>
        <v>0.21305822953677897</v>
      </c>
      <c r="H373" s="128">
        <f t="shared" si="34"/>
        <v>32260.850999999999</v>
      </c>
      <c r="I373" s="122">
        <f t="shared" si="35"/>
        <v>0.61257305685346897</v>
      </c>
      <c r="J373" s="128">
        <f t="shared" si="36"/>
        <v>117.57740307801141</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8.2058333333333344E-2</v>
      </c>
      <c r="F374" s="128">
        <f t="shared" si="32"/>
        <v>19.694000000000003</v>
      </c>
      <c r="G374" s="122">
        <f t="shared" si="33"/>
        <v>8.0801212537479017E-2</v>
      </c>
      <c r="H374" s="128">
        <f t="shared" si="34"/>
        <v>12234.757999999998</v>
      </c>
      <c r="I374" s="122">
        <f t="shared" si="35"/>
        <v>-5.5683197058334034E-3</v>
      </c>
      <c r="J374" s="128">
        <f t="shared" si="36"/>
        <v>101.55581922148906</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0.11310416666666666</v>
      </c>
      <c r="F375" s="128">
        <f t="shared" si="32"/>
        <v>27.145</v>
      </c>
      <c r="G375" s="122">
        <f t="shared" si="33"/>
        <v>0.10754310583946426</v>
      </c>
      <c r="H375" s="128">
        <f t="shared" si="34"/>
        <v>16283.962</v>
      </c>
      <c r="I375" s="122">
        <f t="shared" si="35"/>
        <v>0.50467717417854252</v>
      </c>
      <c r="J375" s="128">
        <f t="shared" si="36"/>
        <v>105.17100634558918</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3.045833333333333E-2</v>
      </c>
      <c r="F376" s="128">
        <f t="shared" si="32"/>
        <v>7.31</v>
      </c>
      <c r="G376" s="122">
        <f t="shared" si="33"/>
        <v>3.3295143245849243E-2</v>
      </c>
      <c r="H376" s="128">
        <f t="shared" si="34"/>
        <v>5041.4840000000004</v>
      </c>
      <c r="I376" s="122">
        <f t="shared" si="35"/>
        <v>-0.65645413052172752</v>
      </c>
      <c r="J376" s="128">
        <f t="shared" si="36"/>
        <v>91.479808656868997</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0.40111666666666668</v>
      </c>
      <c r="F377" s="128">
        <f t="shared" si="32"/>
        <v>96.268000000000001</v>
      </c>
      <c r="G377" s="122">
        <f t="shared" si="33"/>
        <v>0.3723251925134396</v>
      </c>
      <c r="H377" s="128">
        <f t="shared" si="34"/>
        <v>56376.735999999997</v>
      </c>
      <c r="I377" s="122">
        <f t="shared" si="35"/>
        <v>0.42181315839523953</v>
      </c>
      <c r="J377" s="128">
        <f t="shared" si="36"/>
        <v>107.73288370815462</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0.25499583333333331</v>
      </c>
      <c r="F378" s="128">
        <f t="shared" si="32"/>
        <v>61.198999999999998</v>
      </c>
      <c r="G378" s="122">
        <f t="shared" si="33"/>
        <v>0.24506102312802966</v>
      </c>
      <c r="H378" s="128">
        <f t="shared" si="34"/>
        <v>37106.649999999994</v>
      </c>
      <c r="I378" s="122">
        <f t="shared" si="35"/>
        <v>0.18846299367720445</v>
      </c>
      <c r="J378" s="128">
        <f t="shared" si="36"/>
        <v>104.05401482393768</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0.18310000000000001</v>
      </c>
      <c r="F379" s="128">
        <f t="shared" si="32"/>
        <v>43.944000000000003</v>
      </c>
      <c r="G379" s="122">
        <f t="shared" si="33"/>
        <v>0.16056623386915692</v>
      </c>
      <c r="H379" s="128">
        <f t="shared" si="34"/>
        <v>24312.618000000002</v>
      </c>
      <c r="I379" s="122">
        <f t="shared" si="35"/>
        <v>0.59565513558319194</v>
      </c>
      <c r="J379" s="128">
        <f t="shared" si="36"/>
        <v>114.03393826201686</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1.2045833333333334E-2</v>
      </c>
      <c r="F380" s="128">
        <f t="shared" si="32"/>
        <v>2.891</v>
      </c>
      <c r="G380" s="122">
        <f t="shared" si="33"/>
        <v>1.200507205219987E-2</v>
      </c>
      <c r="H380" s="128">
        <f t="shared" si="34"/>
        <v>1817.7839999999999</v>
      </c>
      <c r="I380" s="122">
        <f t="shared" si="35"/>
        <v>-0.16686611821233927</v>
      </c>
      <c r="J380" s="128">
        <f t="shared" si="36"/>
        <v>100.33953383166904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5.7035041666666659</v>
      </c>
      <c r="F381" s="128">
        <f t="shared" si="32"/>
        <v>1368.8409999999999</v>
      </c>
      <c r="G381" s="122">
        <f t="shared" si="33"/>
        <v>4.8935454371342901</v>
      </c>
      <c r="H381" s="128">
        <f t="shared" si="34"/>
        <v>740970.8629999999</v>
      </c>
      <c r="I381" s="122">
        <f t="shared" si="35"/>
        <v>0.50971397625485959</v>
      </c>
      <c r="J381" s="128">
        <f t="shared" si="36"/>
        <v>116.55157267747155</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0.67822083333333338</v>
      </c>
      <c r="F382" s="128">
        <f t="shared" si="32"/>
        <v>162.77300000000002</v>
      </c>
      <c r="G382" s="122">
        <f t="shared" si="33"/>
        <v>0.60593096593535778</v>
      </c>
      <c r="H382" s="128">
        <f t="shared" si="34"/>
        <v>91748.85500000001</v>
      </c>
      <c r="I382" s="122">
        <f t="shared" si="35"/>
        <v>0.66470064280595931</v>
      </c>
      <c r="J382" s="128">
        <f t="shared" si="36"/>
        <v>111.93038010301781</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0.10418750000000002</v>
      </c>
      <c r="F383" s="128">
        <f t="shared" si="32"/>
        <v>25.005000000000003</v>
      </c>
      <c r="G383" s="122">
        <f t="shared" si="33"/>
        <v>8.8273501168949539E-2</v>
      </c>
      <c r="H383" s="128">
        <f t="shared" si="34"/>
        <v>13366.197000000002</v>
      </c>
      <c r="I383" s="122">
        <f t="shared" si="35"/>
        <v>0.65896296175678204</v>
      </c>
      <c r="J383" s="128">
        <f t="shared" si="36"/>
        <v>118.02805895349292</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2.6695833333333332E-2</v>
      </c>
      <c r="F384" s="128">
        <f t="shared" si="32"/>
        <v>6.407</v>
      </c>
      <c r="G384" s="122">
        <f t="shared" si="33"/>
        <v>3.698947284999142E-2</v>
      </c>
      <c r="H384" s="128">
        <f t="shared" si="34"/>
        <v>5600.8720000000003</v>
      </c>
      <c r="I384" s="122">
        <f t="shared" si="35"/>
        <v>-0.52593719599400801</v>
      </c>
      <c r="J384" s="128">
        <f t="shared" si="36"/>
        <v>72.171434942035205</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0.29213749999999999</v>
      </c>
      <c r="F385" s="128">
        <f t="shared" si="32"/>
        <v>70.113</v>
      </c>
      <c r="G385" s="122">
        <f t="shared" si="33"/>
        <v>0.24254991480537322</v>
      </c>
      <c r="H385" s="128">
        <f t="shared" si="34"/>
        <v>36726.423000000003</v>
      </c>
      <c r="I385" s="122">
        <f t="shared" si="35"/>
        <v>0.52261719868715351</v>
      </c>
      <c r="J385" s="128">
        <f t="shared" si="36"/>
        <v>120.44428060690799</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0.67502916666666668</v>
      </c>
      <c r="F386" s="128">
        <f t="shared" si="32"/>
        <v>162.00700000000001</v>
      </c>
      <c r="G386" s="122">
        <f t="shared" si="33"/>
        <v>0.70191489783249028</v>
      </c>
      <c r="H386" s="128">
        <f t="shared" si="34"/>
        <v>106282.55000000002</v>
      </c>
      <c r="I386" s="122">
        <f t="shared" si="35"/>
        <v>-0.27019569618386835</v>
      </c>
      <c r="J386" s="128">
        <f t="shared" si="36"/>
        <v>96.169659420415982</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0.4960458333333333</v>
      </c>
      <c r="F387" s="128">
        <f t="shared" si="32"/>
        <v>119.05099999999999</v>
      </c>
      <c r="G387" s="122">
        <f t="shared" si="33"/>
        <v>0.40008750610891702</v>
      </c>
      <c r="H387" s="128">
        <f t="shared" si="34"/>
        <v>60580.45</v>
      </c>
      <c r="I387" s="122">
        <f t="shared" si="35"/>
        <v>0.67371015234189446</v>
      </c>
      <c r="J387" s="128">
        <f t="shared" si="36"/>
        <v>123.98433486655622</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2.9791666666666669E-3</v>
      </c>
      <c r="F388" s="128">
        <f t="shared" si="32"/>
        <v>0.71500000000000008</v>
      </c>
      <c r="G388" s="122">
        <f t="shared" si="33"/>
        <v>2.420518036164789E-3</v>
      </c>
      <c r="H388" s="128">
        <f t="shared" si="34"/>
        <v>366.51000000000005</v>
      </c>
      <c r="I388" s="122">
        <f t="shared" si="35"/>
        <v>0.50926339126423215</v>
      </c>
      <c r="J388" s="128">
        <f t="shared" si="36"/>
        <v>123.0797136049039</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1.8087499999999999E-2</v>
      </c>
      <c r="F389" s="128">
        <f t="shared" si="32"/>
        <v>4.3410000000000002</v>
      </c>
      <c r="G389" s="122">
        <f t="shared" si="33"/>
        <v>1.5683531680513545E-2</v>
      </c>
      <c r="H389" s="128">
        <f t="shared" si="34"/>
        <v>2374.7690000000002</v>
      </c>
      <c r="I389" s="122">
        <f t="shared" si="35"/>
        <v>0.61223621971310527</v>
      </c>
      <c r="J389" s="128">
        <f t="shared" si="36"/>
        <v>115.32797821598648</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1.983333333333333E-3</v>
      </c>
      <c r="F390" s="128">
        <f t="shared" si="32"/>
        <v>0.47599999999999998</v>
      </c>
      <c r="G390" s="122">
        <f t="shared" si="33"/>
        <v>1.8699560157973295E-3</v>
      </c>
      <c r="H390" s="128">
        <f t="shared" si="34"/>
        <v>283.14500000000004</v>
      </c>
      <c r="I390" s="122">
        <f t="shared" si="35"/>
        <v>-9.0294816600565139E-2</v>
      </c>
      <c r="J390" s="128">
        <f t="shared" si="36"/>
        <v>106.06310076698038</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2.2150000000000003E-2</v>
      </c>
      <c r="F391" s="128">
        <f t="shared" si="32"/>
        <v>5.3160000000000007</v>
      </c>
      <c r="G391" s="122">
        <f t="shared" si="33"/>
        <v>1.7614471198932755E-2</v>
      </c>
      <c r="H391" s="128">
        <f t="shared" si="34"/>
        <v>2667.1480000000001</v>
      </c>
      <c r="I391" s="122">
        <f t="shared" si="35"/>
        <v>0.68454744754141728</v>
      </c>
      <c r="J391" s="128">
        <f t="shared" si="36"/>
        <v>125.74887857741679</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5.5000000000000003E-4</v>
      </c>
      <c r="F392" s="128">
        <f t="shared" si="32"/>
        <v>0.13200000000000001</v>
      </c>
      <c r="G392" s="122">
        <f t="shared" si="33"/>
        <v>2.2511854601170274E-4</v>
      </c>
      <c r="H392" s="128">
        <f t="shared" si="34"/>
        <v>34.087000000000003</v>
      </c>
      <c r="I392" s="122">
        <f t="shared" si="35"/>
        <v>0.54670077282283314</v>
      </c>
      <c r="J392" s="128">
        <f t="shared" si="36"/>
        <v>244.31572153606945</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5.8083333333333338E-3</v>
      </c>
      <c r="F393" s="128">
        <f t="shared" ref="F393:F456" si="38">SUMPRODUCT($K$2:$AI$2,$K393:$AI393)</f>
        <v>1.3940000000000001</v>
      </c>
      <c r="G393" s="122">
        <f t="shared" ref="G393:G456" si="39">SUMPRODUCT($K$3:$AI$3,$K393:$AI393)/$J$3</f>
        <v>4.3611261540900028E-3</v>
      </c>
      <c r="H393" s="128">
        <f t="shared" ref="H393:H456" si="40">SUMPRODUCT($K$3:$AI$3,$K393:$AI393)</f>
        <v>660.35300000000007</v>
      </c>
      <c r="I393" s="122">
        <f t="shared" ref="I393:I456" si="41">CORREL($K$4:$AI$4,$K393:$AI393)</f>
        <v>0.53064150523459297</v>
      </c>
      <c r="J393" s="128">
        <f t="shared" si="36"/>
        <v>133.18425397729195</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2.954166666666667E-3</v>
      </c>
      <c r="F394" s="128">
        <f t="shared" si="38"/>
        <v>0.70900000000000007</v>
      </c>
      <c r="G394" s="122">
        <f t="shared" si="39"/>
        <v>2.3452627824961368E-3</v>
      </c>
      <c r="H394" s="128">
        <f t="shared" si="40"/>
        <v>355.11500000000001</v>
      </c>
      <c r="I394" s="122">
        <f t="shared" si="41"/>
        <v>0.47807406607928538</v>
      </c>
      <c r="J394" s="128">
        <f t="shared" ref="J394:J457" si="42">$E394/$G394*100</f>
        <v>125.96314104820505</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3.7083333333333331E-4</v>
      </c>
      <c r="F395" s="128">
        <f t="shared" si="38"/>
        <v>8.8999999999999996E-2</v>
      </c>
      <c r="G395" s="122">
        <f t="shared" si="39"/>
        <v>1.679456867743597E-4</v>
      </c>
      <c r="H395" s="128">
        <f t="shared" si="40"/>
        <v>25.43</v>
      </c>
      <c r="I395" s="122">
        <f t="shared" si="41"/>
        <v>0.48227519493193133</v>
      </c>
      <c r="J395" s="128">
        <f t="shared" si="42"/>
        <v>220.80551186262943</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1.9500000000000001E-3</v>
      </c>
      <c r="F396" s="128">
        <f t="shared" si="38"/>
        <v>0.46800000000000003</v>
      </c>
      <c r="G396" s="122">
        <f t="shared" si="39"/>
        <v>1.3564569602028821E-3</v>
      </c>
      <c r="H396" s="128">
        <f t="shared" si="40"/>
        <v>205.392</v>
      </c>
      <c r="I396" s="122">
        <f t="shared" si="41"/>
        <v>0.55313824400822786</v>
      </c>
      <c r="J396" s="128">
        <f t="shared" si="42"/>
        <v>143.7568649217107</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1.3420833333333333E-2</v>
      </c>
      <c r="F397" s="128">
        <f t="shared" si="38"/>
        <v>3.2210000000000001</v>
      </c>
      <c r="G397" s="122">
        <f t="shared" si="39"/>
        <v>1.0444900870438128E-2</v>
      </c>
      <c r="H397" s="128">
        <f t="shared" si="40"/>
        <v>1581.5460000000005</v>
      </c>
      <c r="I397" s="122">
        <f t="shared" si="41"/>
        <v>0.68604979703445945</v>
      </c>
      <c r="J397" s="128">
        <f t="shared" si="42"/>
        <v>128.49172529073869</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2.0650000000000002E-2</v>
      </c>
      <c r="F398" s="128">
        <f t="shared" si="38"/>
        <v>4.9560000000000004</v>
      </c>
      <c r="G398" s="122">
        <f t="shared" si="39"/>
        <v>1.3988185024237541E-2</v>
      </c>
      <c r="H398" s="128">
        <f t="shared" si="40"/>
        <v>2118.0630000000001</v>
      </c>
      <c r="I398" s="122">
        <f t="shared" si="41"/>
        <v>0.62076325810952049</v>
      </c>
      <c r="J398" s="128">
        <f t="shared" si="42"/>
        <v>147.62458434900191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8.9916666666666686E-3</v>
      </c>
      <c r="F400" s="128">
        <f t="shared" si="38"/>
        <v>2.1580000000000004</v>
      </c>
      <c r="G400" s="122">
        <f t="shared" si="39"/>
        <v>7.3761970175276383E-3</v>
      </c>
      <c r="H400" s="128">
        <f t="shared" si="40"/>
        <v>1116.8889999999999</v>
      </c>
      <c r="I400" s="122">
        <f t="shared" si="41"/>
        <v>0.3334728116366143</v>
      </c>
      <c r="J400" s="128">
        <f t="shared" si="42"/>
        <v>121.90111849372083</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1.5416666666666667E-3</v>
      </c>
      <c r="F401" s="128">
        <f t="shared" si="38"/>
        <v>0.37</v>
      </c>
      <c r="G401" s="122">
        <f t="shared" si="39"/>
        <v>7.5742646184733648E-4</v>
      </c>
      <c r="H401" s="128">
        <f t="shared" si="40"/>
        <v>114.688</v>
      </c>
      <c r="I401" s="122">
        <f t="shared" si="41"/>
        <v>0.57692872469843726</v>
      </c>
      <c r="J401" s="128">
        <f t="shared" si="42"/>
        <v>203.54011172340032</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1.0028833333333333</v>
      </c>
      <c r="F402" s="128">
        <f t="shared" si="38"/>
        <v>240.69200000000001</v>
      </c>
      <c r="G402" s="122">
        <f t="shared" si="39"/>
        <v>0.81798162701924471</v>
      </c>
      <c r="H402" s="128">
        <f t="shared" si="40"/>
        <v>123857.14199999999</v>
      </c>
      <c r="I402" s="122">
        <f t="shared" si="41"/>
        <v>0.68910518729254511</v>
      </c>
      <c r="J402" s="128">
        <f t="shared" si="42"/>
        <v>122.60462829561065</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0.18049166666666666</v>
      </c>
      <c r="F403" s="128">
        <f t="shared" si="38"/>
        <v>43.317999999999998</v>
      </c>
      <c r="G403" s="122">
        <f t="shared" si="39"/>
        <v>0.16627541639699375</v>
      </c>
      <c r="H403" s="128">
        <f t="shared" si="40"/>
        <v>25177.091</v>
      </c>
      <c r="I403" s="122">
        <f t="shared" si="41"/>
        <v>0.47970028994356895</v>
      </c>
      <c r="J403" s="128">
        <f t="shared" si="42"/>
        <v>108.54982088015383</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0.95128749999999984</v>
      </c>
      <c r="F404" s="128">
        <f t="shared" si="38"/>
        <v>228.30899999999997</v>
      </c>
      <c r="G404" s="122">
        <f t="shared" si="39"/>
        <v>0.76848142228797112</v>
      </c>
      <c r="H404" s="128">
        <f t="shared" si="40"/>
        <v>116361.92000000001</v>
      </c>
      <c r="I404" s="122">
        <f t="shared" si="41"/>
        <v>0.6949422150086082</v>
      </c>
      <c r="J404" s="128">
        <f t="shared" si="42"/>
        <v>123.78796317128487</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9.3670833333333314E-2</v>
      </c>
      <c r="F405" s="128">
        <f t="shared" si="38"/>
        <v>22.480999999999995</v>
      </c>
      <c r="G405" s="122">
        <f t="shared" si="39"/>
        <v>7.6332576047761821E-2</v>
      </c>
      <c r="H405" s="128">
        <f t="shared" si="40"/>
        <v>11558.126</v>
      </c>
      <c r="I405" s="122">
        <f t="shared" si="41"/>
        <v>3.4175589308562578E-2</v>
      </c>
      <c r="J405" s="128">
        <f t="shared" si="42"/>
        <v>122.71409951463295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0.56809583333333336</v>
      </c>
      <c r="F406" s="128">
        <f t="shared" si="38"/>
        <v>136.34300000000002</v>
      </c>
      <c r="G406" s="122">
        <f t="shared" si="39"/>
        <v>0.47234429196000477</v>
      </c>
      <c r="H406" s="128">
        <f t="shared" si="40"/>
        <v>71521.428</v>
      </c>
      <c r="I406" s="122">
        <f t="shared" si="41"/>
        <v>0.44531766366976561</v>
      </c>
      <c r="J406" s="128">
        <f t="shared" si="42"/>
        <v>120.27155678668311</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0.53390833333333332</v>
      </c>
      <c r="F407" s="128">
        <f t="shared" si="38"/>
        <v>128.13800000000001</v>
      </c>
      <c r="G407" s="122">
        <f t="shared" si="39"/>
        <v>0.43772399582612365</v>
      </c>
      <c r="H407" s="128">
        <f t="shared" si="40"/>
        <v>66279.291999999987</v>
      </c>
      <c r="I407" s="122">
        <f t="shared" si="41"/>
        <v>0.59374075189220421</v>
      </c>
      <c r="J407" s="128">
        <f t="shared" si="42"/>
        <v>121.97374108441996</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0.23742916666666666</v>
      </c>
      <c r="F408" s="128">
        <f t="shared" si="38"/>
        <v>56.982999999999997</v>
      </c>
      <c r="G408" s="122">
        <f t="shared" si="39"/>
        <v>0.1873534454292092</v>
      </c>
      <c r="H408" s="128">
        <f t="shared" si="40"/>
        <v>28368.684000000001</v>
      </c>
      <c r="I408" s="122">
        <f t="shared" si="41"/>
        <v>0.45879885914625296</v>
      </c>
      <c r="J408" s="128">
        <f t="shared" si="42"/>
        <v>126.72794253809354</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0.92967083333333334</v>
      </c>
      <c r="F409" s="128">
        <f t="shared" si="38"/>
        <v>223.12100000000001</v>
      </c>
      <c r="G409" s="122">
        <f t="shared" si="39"/>
        <v>0.89804866660502725</v>
      </c>
      <c r="H409" s="128">
        <f t="shared" si="40"/>
        <v>135980.73300000001</v>
      </c>
      <c r="I409" s="122">
        <f t="shared" si="41"/>
        <v>0.38788291735450725</v>
      </c>
      <c r="J409" s="128">
        <f t="shared" si="42"/>
        <v>103.5212085830326</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5.9687499999999998E-2</v>
      </c>
      <c r="F410" s="128">
        <f t="shared" si="38"/>
        <v>14.324999999999999</v>
      </c>
      <c r="G410" s="122">
        <f t="shared" si="39"/>
        <v>8.767013168843861E-2</v>
      </c>
      <c r="H410" s="128">
        <f t="shared" si="40"/>
        <v>13274.835999999998</v>
      </c>
      <c r="I410" s="122">
        <f t="shared" si="41"/>
        <v>-0.38968259472450029</v>
      </c>
      <c r="J410" s="128">
        <f t="shared" si="42"/>
        <v>68.081909825477325</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2.3075000000000002E-2</v>
      </c>
      <c r="F411" s="128">
        <f t="shared" si="38"/>
        <v>5.5380000000000003</v>
      </c>
      <c r="G411" s="122">
        <f t="shared" si="39"/>
        <v>2.3910644705385099E-2</v>
      </c>
      <c r="H411" s="128">
        <f t="shared" si="40"/>
        <v>3620.5020000000009</v>
      </c>
      <c r="I411" s="122">
        <f t="shared" si="41"/>
        <v>8.084129455519137E-3</v>
      </c>
      <c r="J411" s="128">
        <f t="shared" si="42"/>
        <v>96.505135199483377</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0.40852499999999997</v>
      </c>
      <c r="F412" s="128">
        <f t="shared" si="38"/>
        <v>98.045999999999992</v>
      </c>
      <c r="G412" s="122">
        <f t="shared" si="39"/>
        <v>0.4198674133854628</v>
      </c>
      <c r="H412" s="128">
        <f t="shared" si="40"/>
        <v>63575.484000000004</v>
      </c>
      <c r="I412" s="122">
        <f t="shared" si="41"/>
        <v>-0.14767624293962681</v>
      </c>
      <c r="J412" s="128">
        <f t="shared" si="42"/>
        <v>97.298572591283758</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0.49892916666666665</v>
      </c>
      <c r="F413" s="128">
        <f t="shared" si="38"/>
        <v>119.74299999999999</v>
      </c>
      <c r="G413" s="122">
        <f t="shared" si="39"/>
        <v>0.45413358385396713</v>
      </c>
      <c r="H413" s="128">
        <f t="shared" si="40"/>
        <v>68763.998999999996</v>
      </c>
      <c r="I413" s="122">
        <f t="shared" si="41"/>
        <v>0.3387961031263178</v>
      </c>
      <c r="J413" s="128">
        <f t="shared" si="42"/>
        <v>109.86396611158891</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7.8704166666666672E-2</v>
      </c>
      <c r="F414" s="128">
        <f t="shared" si="38"/>
        <v>18.889000000000003</v>
      </c>
      <c r="G414" s="122">
        <f t="shared" si="39"/>
        <v>0.11263865590616703</v>
      </c>
      <c r="H414" s="128">
        <f t="shared" si="40"/>
        <v>17055.52</v>
      </c>
      <c r="I414" s="122">
        <f t="shared" si="41"/>
        <v>-0.39112792781071626</v>
      </c>
      <c r="J414" s="128">
        <f t="shared" si="42"/>
        <v>69.873140826743096</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8.8858333333333331E-2</v>
      </c>
      <c r="F415" s="128">
        <f t="shared" si="38"/>
        <v>21.326000000000001</v>
      </c>
      <c r="G415" s="122">
        <f t="shared" si="39"/>
        <v>9.1546454186424334E-2</v>
      </c>
      <c r="H415" s="128">
        <f t="shared" si="40"/>
        <v>13861.780999999999</v>
      </c>
      <c r="I415" s="122">
        <f t="shared" si="41"/>
        <v>6.9320507031280482E-2</v>
      </c>
      <c r="J415" s="128">
        <f t="shared" si="42"/>
        <v>97.063653773398002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0.23375833333333335</v>
      </c>
      <c r="F416" s="128">
        <f t="shared" si="38"/>
        <v>56.102000000000004</v>
      </c>
      <c r="G416" s="122">
        <f t="shared" si="39"/>
        <v>0.24631241992365505</v>
      </c>
      <c r="H416" s="128">
        <f t="shared" si="40"/>
        <v>37296.133999999998</v>
      </c>
      <c r="I416" s="122">
        <f t="shared" si="41"/>
        <v>-0.29161390207922055</v>
      </c>
      <c r="J416" s="128">
        <f t="shared" si="42"/>
        <v>94.903185720714831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0.28129166666666661</v>
      </c>
      <c r="F417" s="128">
        <f t="shared" si="38"/>
        <v>67.509999999999991</v>
      </c>
      <c r="G417" s="122">
        <f t="shared" si="39"/>
        <v>0.2605573181523993</v>
      </c>
      <c r="H417" s="128">
        <f t="shared" si="40"/>
        <v>39453.067999999999</v>
      </c>
      <c r="I417" s="122">
        <f t="shared" si="41"/>
        <v>0.44250464702629211</v>
      </c>
      <c r="J417" s="128">
        <f t="shared" si="42"/>
        <v>107.95769186653197</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0.31702083333333331</v>
      </c>
      <c r="F418" s="128">
        <f t="shared" si="38"/>
        <v>76.084999999999994</v>
      </c>
      <c r="G418" s="122">
        <f t="shared" si="39"/>
        <v>0.28854043772867161</v>
      </c>
      <c r="H418" s="128">
        <f t="shared" si="40"/>
        <v>43690.216</v>
      </c>
      <c r="I418" s="122">
        <f t="shared" si="41"/>
        <v>0.27883836223516772</v>
      </c>
      <c r="J418" s="128">
        <f t="shared" si="42"/>
        <v>109.87050405442413</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9.0000000000000011E-2</v>
      </c>
      <c r="F419" s="128">
        <f t="shared" si="38"/>
        <v>21.6</v>
      </c>
      <c r="G419" s="122">
        <f t="shared" si="39"/>
        <v>7.7982994095814231E-2</v>
      </c>
      <c r="H419" s="128">
        <f t="shared" si="40"/>
        <v>11808.028999999999</v>
      </c>
      <c r="I419" s="122">
        <f t="shared" si="41"/>
        <v>0.68212314314359501</v>
      </c>
      <c r="J419" s="128">
        <f t="shared" si="42"/>
        <v>115.40977753357484</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0.24074999999999999</v>
      </c>
      <c r="F420" s="128">
        <f t="shared" si="38"/>
        <v>57.78</v>
      </c>
      <c r="G420" s="122">
        <f t="shared" si="39"/>
        <v>0.22638863939558046</v>
      </c>
      <c r="H420" s="128">
        <f t="shared" si="40"/>
        <v>34279.315000000002</v>
      </c>
      <c r="I420" s="122">
        <f t="shared" si="41"/>
        <v>0.25648297478922366</v>
      </c>
      <c r="J420" s="128">
        <f t="shared" si="42"/>
        <v>106.34367547892948</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0.90154999999999985</v>
      </c>
      <c r="F421" s="128">
        <f t="shared" si="38"/>
        <v>216.37199999999996</v>
      </c>
      <c r="G421" s="122">
        <f t="shared" si="39"/>
        <v>0.88916369255966932</v>
      </c>
      <c r="H421" s="128">
        <f t="shared" si="40"/>
        <v>134635.38800000001</v>
      </c>
      <c r="I421" s="122">
        <f t="shared" si="41"/>
        <v>0.44790973694726849</v>
      </c>
      <c r="J421" s="128">
        <f t="shared" si="42"/>
        <v>101.39302892639191</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0.77404166666666663</v>
      </c>
      <c r="F422" s="128">
        <f t="shared" si="38"/>
        <v>185.76999999999998</v>
      </c>
      <c r="G422" s="122">
        <f t="shared" si="39"/>
        <v>0.74022456379030233</v>
      </c>
      <c r="H422" s="128">
        <f t="shared" si="40"/>
        <v>112083.323</v>
      </c>
      <c r="I422" s="122">
        <f t="shared" si="41"/>
        <v>0.29382001162218457</v>
      </c>
      <c r="J422" s="128">
        <f t="shared" si="42"/>
        <v>104.56849239144465</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0.3515625</v>
      </c>
      <c r="F423" s="128">
        <f t="shared" si="38"/>
        <v>84.375</v>
      </c>
      <c r="G423" s="122">
        <f t="shared" si="39"/>
        <v>0.31491588846768542</v>
      </c>
      <c r="H423" s="128">
        <f t="shared" si="40"/>
        <v>47683.933999999994</v>
      </c>
      <c r="I423" s="122">
        <f t="shared" si="41"/>
        <v>0.34382121690431078</v>
      </c>
      <c r="J423" s="128">
        <f t="shared" si="42"/>
        <v>111.63695223846256</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0.5222416666666666</v>
      </c>
      <c r="F424" s="128">
        <f t="shared" si="38"/>
        <v>125.33799999999999</v>
      </c>
      <c r="G424" s="122">
        <f t="shared" si="39"/>
        <v>0.47334081813258666</v>
      </c>
      <c r="H424" s="128">
        <f t="shared" si="40"/>
        <v>71672.320000000007</v>
      </c>
      <c r="I424" s="122">
        <f t="shared" si="41"/>
        <v>0.71925255664522925</v>
      </c>
      <c r="J424" s="128">
        <f t="shared" si="42"/>
        <v>110.33100181957738</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3.7499999999999999E-2</v>
      </c>
      <c r="F425" s="128">
        <f t="shared" si="38"/>
        <v>9</v>
      </c>
      <c r="G425" s="122">
        <f t="shared" si="39"/>
        <v>3.6301608791557145E-2</v>
      </c>
      <c r="H425" s="128">
        <f t="shared" si="40"/>
        <v>5496.7169999999996</v>
      </c>
      <c r="I425" s="122">
        <f t="shared" si="41"/>
        <v>0.34617808944303369</v>
      </c>
      <c r="J425" s="128">
        <f t="shared" si="42"/>
        <v>103.30120688403642</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5.2024999999999995E-2</v>
      </c>
      <c r="F426" s="128">
        <f t="shared" si="38"/>
        <v>12.485999999999999</v>
      </c>
      <c r="G426" s="122">
        <f t="shared" si="39"/>
        <v>5.0970241318733567E-2</v>
      </c>
      <c r="H426" s="128">
        <f t="shared" si="40"/>
        <v>7717.811999999999</v>
      </c>
      <c r="I426" s="122">
        <f t="shared" si="41"/>
        <v>6.7768021506811021E-2</v>
      </c>
      <c r="J426" s="128">
        <f t="shared" si="42"/>
        <v>102.06936175693318</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0.16322916666666668</v>
      </c>
      <c r="F427" s="128">
        <f t="shared" si="38"/>
        <v>39.175000000000004</v>
      </c>
      <c r="G427" s="122">
        <f t="shared" si="39"/>
        <v>0.15540460843492845</v>
      </c>
      <c r="H427" s="128">
        <f t="shared" si="40"/>
        <v>23531.054999999997</v>
      </c>
      <c r="I427" s="122">
        <f t="shared" si="41"/>
        <v>0.16355959797160891</v>
      </c>
      <c r="J427" s="128">
        <f t="shared" si="42"/>
        <v>105.03495894397143</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0.50465833333333332</v>
      </c>
      <c r="F428" s="128">
        <f t="shared" si="38"/>
        <v>121.11799999999999</v>
      </c>
      <c r="G428" s="122">
        <f t="shared" si="39"/>
        <v>0.50198383943784752</v>
      </c>
      <c r="H428" s="128">
        <f t="shared" si="40"/>
        <v>76009.388999999996</v>
      </c>
      <c r="I428" s="122">
        <f t="shared" si="41"/>
        <v>5.8997135518883456E-2</v>
      </c>
      <c r="J428" s="128">
        <f t="shared" si="42"/>
        <v>100.53278485986338</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0.2313583333333333</v>
      </c>
      <c r="F429" s="128">
        <f t="shared" si="38"/>
        <v>55.525999999999996</v>
      </c>
      <c r="G429" s="122">
        <f t="shared" si="39"/>
        <v>0.23724907210503368</v>
      </c>
      <c r="H429" s="128">
        <f t="shared" si="40"/>
        <v>35923.779999999992</v>
      </c>
      <c r="I429" s="122">
        <f t="shared" si="41"/>
        <v>-0.28614285737205669</v>
      </c>
      <c r="J429" s="128">
        <f t="shared" si="42"/>
        <v>97.51706562245586</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0.11832500000000001</v>
      </c>
      <c r="F430" s="128">
        <f t="shared" si="38"/>
        <v>28.398000000000003</v>
      </c>
      <c r="G430" s="122">
        <f t="shared" si="39"/>
        <v>0.12308522104373323</v>
      </c>
      <c r="H430" s="128">
        <f t="shared" si="40"/>
        <v>18637.317999999999</v>
      </c>
      <c r="I430" s="122">
        <f t="shared" si="41"/>
        <v>-0.30887835561134791</v>
      </c>
      <c r="J430" s="128">
        <f t="shared" si="42"/>
        <v>96.132581147137174</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0.27057499999999995</v>
      </c>
      <c r="F431" s="128">
        <f t="shared" si="38"/>
        <v>64.937999999999988</v>
      </c>
      <c r="G431" s="122">
        <f t="shared" si="39"/>
        <v>0.26889186226208239</v>
      </c>
      <c r="H431" s="128">
        <f t="shared" si="40"/>
        <v>40715.067999999992</v>
      </c>
      <c r="I431" s="122">
        <f t="shared" si="41"/>
        <v>-0.1424842011059318</v>
      </c>
      <c r="J431" s="128">
        <f t="shared" si="42"/>
        <v>100.62595339396216</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0.12987500000000002</v>
      </c>
      <c r="F432" s="128">
        <f t="shared" si="38"/>
        <v>31.17</v>
      </c>
      <c r="G432" s="122">
        <f t="shared" si="39"/>
        <v>0.13212858444834824</v>
      </c>
      <c r="H432" s="128">
        <f t="shared" si="40"/>
        <v>20006.645999999993</v>
      </c>
      <c r="I432" s="122">
        <f t="shared" si="41"/>
        <v>-0.24913498953167187</v>
      </c>
      <c r="J432" s="128">
        <f t="shared" si="42"/>
        <v>98.294400520707015</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0.16807916666666667</v>
      </c>
      <c r="F433" s="128">
        <f t="shared" si="38"/>
        <v>40.338999999999999</v>
      </c>
      <c r="G433" s="122">
        <f t="shared" si="39"/>
        <v>0.17133054854772881</v>
      </c>
      <c r="H433" s="128">
        <f t="shared" si="40"/>
        <v>25942.528999999999</v>
      </c>
      <c r="I433" s="122">
        <f t="shared" si="41"/>
        <v>-0.23343671627997264</v>
      </c>
      <c r="J433" s="128">
        <f t="shared" si="42"/>
        <v>98.102275450220503</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0.19375833333333331</v>
      </c>
      <c r="F434" s="128">
        <f t="shared" si="38"/>
        <v>46.501999999999995</v>
      </c>
      <c r="G434" s="122">
        <f t="shared" si="39"/>
        <v>0.19234205312446342</v>
      </c>
      <c r="H434" s="128">
        <f t="shared" si="40"/>
        <v>29124.049000000003</v>
      </c>
      <c r="I434" s="122">
        <f t="shared" si="41"/>
        <v>-0.18974515097493708</v>
      </c>
      <c r="J434" s="128">
        <f t="shared" si="42"/>
        <v>100.73633414319094</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0.46209583333333332</v>
      </c>
      <c r="F435" s="128">
        <f t="shared" si="38"/>
        <v>110.90299999999999</v>
      </c>
      <c r="G435" s="122">
        <f t="shared" si="39"/>
        <v>0.46277986765113793</v>
      </c>
      <c r="H435" s="128">
        <f t="shared" si="40"/>
        <v>70073.202000000005</v>
      </c>
      <c r="I435" s="122">
        <f t="shared" si="41"/>
        <v>-0.19300914147018219</v>
      </c>
      <c r="J435" s="128">
        <f t="shared" si="42"/>
        <v>99.852190130638903</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0.22871249999999999</v>
      </c>
      <c r="F436" s="128">
        <f t="shared" si="38"/>
        <v>54.890999999999998</v>
      </c>
      <c r="G436" s="122">
        <f t="shared" si="39"/>
        <v>0.23078772008611922</v>
      </c>
      <c r="H436" s="128">
        <f t="shared" si="40"/>
        <v>34945.415000000001</v>
      </c>
      <c r="I436" s="122">
        <f t="shared" si="41"/>
        <v>-0.22256112536111111</v>
      </c>
      <c r="J436" s="128">
        <f t="shared" si="42"/>
        <v>99.100810006119531</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0.21835416666666665</v>
      </c>
      <c r="F437" s="128">
        <f t="shared" si="38"/>
        <v>52.404999999999994</v>
      </c>
      <c r="G437" s="122">
        <f t="shared" si="39"/>
        <v>0.21824923721089962</v>
      </c>
      <c r="H437" s="128">
        <f t="shared" si="40"/>
        <v>33046.862999999998</v>
      </c>
      <c r="I437" s="122">
        <f t="shared" si="41"/>
        <v>-0.18929479196930857</v>
      </c>
      <c r="J437" s="128">
        <f t="shared" si="42"/>
        <v>100.04807781099628</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0.71396249999999994</v>
      </c>
      <c r="F438" s="128">
        <f t="shared" si="38"/>
        <v>171.351</v>
      </c>
      <c r="G438" s="122">
        <f t="shared" si="39"/>
        <v>0.68837276281551729</v>
      </c>
      <c r="H438" s="128">
        <f t="shared" si="40"/>
        <v>104232.027</v>
      </c>
      <c r="I438" s="122">
        <f t="shared" si="41"/>
        <v>0.17222285974432702</v>
      </c>
      <c r="J438" s="128">
        <f t="shared" si="42"/>
        <v>103.71742441984746</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0.32898749999999999</v>
      </c>
      <c r="F439" s="128">
        <f t="shared" si="38"/>
        <v>78.956999999999994</v>
      </c>
      <c r="G439" s="122">
        <f t="shared" si="39"/>
        <v>0.31949282119695144</v>
      </c>
      <c r="H439" s="128">
        <f t="shared" si="40"/>
        <v>48376.963999999993</v>
      </c>
      <c r="I439" s="122">
        <f t="shared" si="41"/>
        <v>-8.7442922596093126E-2</v>
      </c>
      <c r="J439" s="128">
        <f t="shared" si="42"/>
        <v>102.97179722770534</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0.22892083333333332</v>
      </c>
      <c r="F440" s="128">
        <f t="shared" si="38"/>
        <v>54.940999999999995</v>
      </c>
      <c r="G440" s="122">
        <f t="shared" si="39"/>
        <v>0.22098192420980334</v>
      </c>
      <c r="H440" s="128">
        <f t="shared" si="40"/>
        <v>33460.641000000003</v>
      </c>
      <c r="I440" s="122">
        <f t="shared" si="41"/>
        <v>-0.12002953878334616</v>
      </c>
      <c r="J440" s="128">
        <f t="shared" si="42"/>
        <v>103.59256041050338</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5.5912500000000004E-2</v>
      </c>
      <c r="F441" s="128">
        <f t="shared" si="38"/>
        <v>13.419</v>
      </c>
      <c r="G441" s="122">
        <f t="shared" si="39"/>
        <v>5.7510428086489054E-2</v>
      </c>
      <c r="H441" s="128">
        <f t="shared" si="40"/>
        <v>8708.1139999999996</v>
      </c>
      <c r="I441" s="122">
        <f t="shared" si="41"/>
        <v>-0.20932210344382243</v>
      </c>
      <c r="J441" s="128">
        <f t="shared" si="42"/>
        <v>97.22149853573346</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5.244583333333333E-2</v>
      </c>
      <c r="F442" s="128">
        <f t="shared" si="38"/>
        <v>12.587</v>
      </c>
      <c r="G442" s="122">
        <f t="shared" si="39"/>
        <v>5.5055601051394149E-2</v>
      </c>
      <c r="H442" s="128">
        <f t="shared" si="40"/>
        <v>8336.4089999999997</v>
      </c>
      <c r="I442" s="122">
        <f t="shared" si="41"/>
        <v>-0.22647700888298608</v>
      </c>
      <c r="J442" s="128">
        <f t="shared" si="42"/>
        <v>95.259759827842743</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0.8267458333333334</v>
      </c>
      <c r="F443" s="128">
        <f t="shared" si="38"/>
        <v>198.41900000000001</v>
      </c>
      <c r="G443" s="122">
        <f t="shared" si="39"/>
        <v>0.79565486930219664</v>
      </c>
      <c r="H443" s="128">
        <f t="shared" si="40"/>
        <v>120476.46900000001</v>
      </c>
      <c r="I443" s="122">
        <f t="shared" si="41"/>
        <v>0.37005533443414601</v>
      </c>
      <c r="J443" s="128">
        <f t="shared" si="42"/>
        <v>103.90759426362892</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0.63012499999999994</v>
      </c>
      <c r="F444" s="128">
        <f t="shared" si="38"/>
        <v>151.22999999999999</v>
      </c>
      <c r="G444" s="122">
        <f t="shared" si="39"/>
        <v>0.6209622898202326</v>
      </c>
      <c r="H444" s="128">
        <f t="shared" si="40"/>
        <v>94024.867999999988</v>
      </c>
      <c r="I444" s="122">
        <f t="shared" si="41"/>
        <v>0.15653224820639466</v>
      </c>
      <c r="J444" s="128">
        <f t="shared" si="42"/>
        <v>101.47556628316671</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0.44680833333333336</v>
      </c>
      <c r="F445" s="128">
        <f t="shared" si="38"/>
        <v>107.23400000000001</v>
      </c>
      <c r="G445" s="122">
        <f t="shared" si="39"/>
        <v>0.45306335442285595</v>
      </c>
      <c r="H445" s="128">
        <f t="shared" si="40"/>
        <v>68601.947</v>
      </c>
      <c r="I445" s="122">
        <f t="shared" si="41"/>
        <v>-0.23856325411634322</v>
      </c>
      <c r="J445" s="128">
        <f t="shared" si="42"/>
        <v>98.619393727508438</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5.2341666666666668E-2</v>
      </c>
      <c r="F446" s="128">
        <f t="shared" si="38"/>
        <v>12.562000000000001</v>
      </c>
      <c r="G446" s="122">
        <f t="shared" si="39"/>
        <v>5.3236590101573132E-2</v>
      </c>
      <c r="H446" s="128">
        <f t="shared" si="40"/>
        <v>8060.978000000001</v>
      </c>
      <c r="I446" s="122">
        <f t="shared" si="41"/>
        <v>-0.20936953561726487</v>
      </c>
      <c r="J446" s="128">
        <f t="shared" si="42"/>
        <v>98.318969278086769</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0.37248749999999997</v>
      </c>
      <c r="F447" s="128">
        <f t="shared" si="38"/>
        <v>89.396999999999991</v>
      </c>
      <c r="G447" s="122">
        <f t="shared" si="39"/>
        <v>0.36580804131609185</v>
      </c>
      <c r="H447" s="128">
        <f t="shared" si="40"/>
        <v>55389.921999999999</v>
      </c>
      <c r="I447" s="122">
        <f t="shared" si="41"/>
        <v>-0.11292412423866136</v>
      </c>
      <c r="J447" s="128">
        <f t="shared" si="42"/>
        <v>101.82594637883766</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0.15949166666666667</v>
      </c>
      <c r="F448" s="128">
        <f t="shared" si="38"/>
        <v>38.277999999999999</v>
      </c>
      <c r="G448" s="122">
        <f t="shared" si="39"/>
        <v>0.14928911357962726</v>
      </c>
      <c r="H448" s="128">
        <f t="shared" si="40"/>
        <v>22605.059000000001</v>
      </c>
      <c r="I448" s="122">
        <f t="shared" si="41"/>
        <v>-6.9466225850224689E-2</v>
      </c>
      <c r="J448" s="128">
        <f t="shared" si="42"/>
        <v>106.83409047210775</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0.15765416666666665</v>
      </c>
      <c r="F449" s="128">
        <f t="shared" si="38"/>
        <v>37.836999999999996</v>
      </c>
      <c r="G449" s="122">
        <f t="shared" si="39"/>
        <v>0.15460086647558413</v>
      </c>
      <c r="H449" s="128">
        <f t="shared" si="40"/>
        <v>23409.353999999999</v>
      </c>
      <c r="I449" s="122">
        <f t="shared" si="41"/>
        <v>-0.14887876005577191</v>
      </c>
      <c r="J449" s="128">
        <f t="shared" si="42"/>
        <v>101.97495671317259</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0.10474166666666668</v>
      </c>
      <c r="F450" s="128">
        <f t="shared" si="38"/>
        <v>25.138000000000002</v>
      </c>
      <c r="G450" s="122">
        <f t="shared" si="39"/>
        <v>0.10807553263152332</v>
      </c>
      <c r="H450" s="128">
        <f t="shared" si="40"/>
        <v>16364.580999999998</v>
      </c>
      <c r="I450" s="122">
        <f t="shared" si="41"/>
        <v>-0.2485994888308338</v>
      </c>
      <c r="J450" s="128">
        <f t="shared" si="42"/>
        <v>96.915244474229652</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0.1095</v>
      </c>
      <c r="F451" s="128">
        <f t="shared" si="38"/>
        <v>26.28</v>
      </c>
      <c r="G451" s="122">
        <f t="shared" si="39"/>
        <v>0.1058775046559854</v>
      </c>
      <c r="H451" s="128">
        <f t="shared" si="40"/>
        <v>16031.759999999998</v>
      </c>
      <c r="I451" s="122">
        <f t="shared" si="41"/>
        <v>-0.14805344517348154</v>
      </c>
      <c r="J451" s="128">
        <f t="shared" si="42"/>
        <v>103.421402266501</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0.19177083333333336</v>
      </c>
      <c r="F452" s="128">
        <f t="shared" si="38"/>
        <v>46.025000000000006</v>
      </c>
      <c r="G452" s="122">
        <f t="shared" si="39"/>
        <v>0.19583193543700222</v>
      </c>
      <c r="H452" s="128">
        <f t="shared" si="40"/>
        <v>29652.480000000003</v>
      </c>
      <c r="I452" s="122">
        <f t="shared" si="41"/>
        <v>-0.22093661199958706</v>
      </c>
      <c r="J452" s="128">
        <f t="shared" si="42"/>
        <v>97.926230931330764</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0.14139166666666667</v>
      </c>
      <c r="F453" s="128">
        <f t="shared" si="38"/>
        <v>33.933999999999997</v>
      </c>
      <c r="G453" s="122">
        <f t="shared" si="39"/>
        <v>0.14374555204797315</v>
      </c>
      <c r="H453" s="128">
        <f t="shared" si="40"/>
        <v>21765.663999999997</v>
      </c>
      <c r="I453" s="122">
        <f t="shared" si="41"/>
        <v>-0.2232543483027461</v>
      </c>
      <c r="J453" s="128">
        <f t="shared" si="42"/>
        <v>98.36246384825813</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6.5525E-2</v>
      </c>
      <c r="F454" s="128">
        <f t="shared" si="38"/>
        <v>15.726000000000001</v>
      </c>
      <c r="G454" s="122">
        <f t="shared" si="39"/>
        <v>6.7877029151091686E-2</v>
      </c>
      <c r="H454" s="128">
        <f t="shared" si="40"/>
        <v>10277.804</v>
      </c>
      <c r="I454" s="122">
        <f t="shared" si="41"/>
        <v>-0.20755433513373867</v>
      </c>
      <c r="J454" s="128">
        <f t="shared" si="42"/>
        <v>96.534867273203488</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6.0787500000000001E-2</v>
      </c>
      <c r="F455" s="128">
        <f t="shared" si="38"/>
        <v>14.589</v>
      </c>
      <c r="G455" s="122">
        <f t="shared" si="39"/>
        <v>6.2694613586231476E-2</v>
      </c>
      <c r="H455" s="128">
        <f t="shared" si="40"/>
        <v>9493.0929999999971</v>
      </c>
      <c r="I455" s="122">
        <f t="shared" si="41"/>
        <v>-0.19527513059465226</v>
      </c>
      <c r="J455" s="128">
        <f t="shared" si="42"/>
        <v>96.958090213590054</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0.30573333333333336</v>
      </c>
      <c r="F456" s="128">
        <f t="shared" si="38"/>
        <v>73.376000000000005</v>
      </c>
      <c r="G456" s="122">
        <f t="shared" si="39"/>
        <v>0.29794161196158975</v>
      </c>
      <c r="H456" s="128">
        <f t="shared" si="40"/>
        <v>45113.722999999998</v>
      </c>
      <c r="I456" s="122">
        <f t="shared" si="41"/>
        <v>-2.9807796676956776E-2</v>
      </c>
      <c r="J456" s="128">
        <f t="shared" si="42"/>
        <v>102.61518400214204</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5.2529166666666662E-2</v>
      </c>
      <c r="F457" s="128">
        <f t="shared" ref="F457:F520" si="44">SUMPRODUCT($K$2:$AI$2,$K457:$AI457)</f>
        <v>12.606999999999999</v>
      </c>
      <c r="G457" s="122">
        <f t="shared" ref="G457:G520" si="45">SUMPRODUCT($K$3:$AI$3,$K457:$AI457)/$J$3</f>
        <v>5.3643833626121067E-2</v>
      </c>
      <c r="H457" s="128">
        <f t="shared" ref="H457:H520" si="46">SUMPRODUCT($K$3:$AI$3,$K457:$AI457)</f>
        <v>8122.6419999999998</v>
      </c>
      <c r="I457" s="122">
        <f t="shared" ref="I457:I520" si="47">CORREL($K$4:$AI$4,$K457:$AI457)</f>
        <v>-0.2046699687706193</v>
      </c>
      <c r="J457" s="128">
        <f t="shared" si="42"/>
        <v>97.922096755382455</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0.5803666666666667</v>
      </c>
      <c r="F458" s="128">
        <f t="shared" si="44"/>
        <v>139.28800000000001</v>
      </c>
      <c r="G458" s="122">
        <f t="shared" si="45"/>
        <v>0.54536452733492713</v>
      </c>
      <c r="H458" s="128">
        <f t="shared" si="46"/>
        <v>82578.005999999994</v>
      </c>
      <c r="I458" s="122">
        <f t="shared" si="47"/>
        <v>0.1727997352815705</v>
      </c>
      <c r="J458" s="128">
        <f t="shared" ref="J458:J521" si="48">$E458/$G458*100</f>
        <v>106.41811808017421</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0.58170833333333338</v>
      </c>
      <c r="F459" s="128">
        <f t="shared" si="44"/>
        <v>139.61000000000001</v>
      </c>
      <c r="G459" s="122">
        <f t="shared" si="45"/>
        <v>0.56692323898083452</v>
      </c>
      <c r="H459" s="128">
        <f t="shared" si="46"/>
        <v>85842.383000000002</v>
      </c>
      <c r="I459" s="122">
        <f t="shared" si="47"/>
        <v>0.1162734779492168</v>
      </c>
      <c r="J459" s="128">
        <f t="shared" si="48"/>
        <v>102.60795348221714</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0.42696250000000002</v>
      </c>
      <c r="F460" s="128">
        <f t="shared" si="44"/>
        <v>102.471</v>
      </c>
      <c r="G460" s="122">
        <f t="shared" si="45"/>
        <v>0.41919693827682314</v>
      </c>
      <c r="H460" s="128">
        <f t="shared" si="46"/>
        <v>63473.962000000007</v>
      </c>
      <c r="I460" s="122">
        <f t="shared" si="47"/>
        <v>2.7364175681199778E-3</v>
      </c>
      <c r="J460" s="128">
        <f t="shared" si="48"/>
        <v>101.85248531515963</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0.25462916666666674</v>
      </c>
      <c r="F461" s="128">
        <f t="shared" si="44"/>
        <v>61.111000000000011</v>
      </c>
      <c r="G461" s="122">
        <f t="shared" si="45"/>
        <v>0.24957568452891996</v>
      </c>
      <c r="H461" s="128">
        <f t="shared" si="46"/>
        <v>37790.251000000004</v>
      </c>
      <c r="I461" s="122">
        <f t="shared" si="47"/>
        <v>-4.1917919826265616E-2</v>
      </c>
      <c r="J461" s="128">
        <f t="shared" si="48"/>
        <v>102.02482952106706</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0.11984166666666667</v>
      </c>
      <c r="F462" s="128">
        <f t="shared" si="44"/>
        <v>28.762</v>
      </c>
      <c r="G462" s="122">
        <f t="shared" si="45"/>
        <v>0.11503987636872763</v>
      </c>
      <c r="H462" s="128">
        <f t="shared" si="46"/>
        <v>17419.108</v>
      </c>
      <c r="I462" s="122">
        <f t="shared" si="47"/>
        <v>-5.4608957999587766E-2</v>
      </c>
      <c r="J462" s="128">
        <f t="shared" si="48"/>
        <v>104.17402247769137</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9.8924999999999999E-2</v>
      </c>
      <c r="F463" s="128">
        <f t="shared" si="44"/>
        <v>23.742000000000001</v>
      </c>
      <c r="G463" s="122">
        <f t="shared" si="45"/>
        <v>9.909798042504854E-2</v>
      </c>
      <c r="H463" s="128">
        <f t="shared" si="46"/>
        <v>15005.218000000001</v>
      </c>
      <c r="I463" s="122">
        <f t="shared" si="47"/>
        <v>-0.18535992257449918</v>
      </c>
      <c r="J463" s="128">
        <f t="shared" si="48"/>
        <v>99.82544505518014</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0.11075416666666668</v>
      </c>
      <c r="F464" s="128">
        <f t="shared" si="44"/>
        <v>26.581000000000003</v>
      </c>
      <c r="G464" s="122">
        <f t="shared" si="45"/>
        <v>0.11071544994650569</v>
      </c>
      <c r="H464" s="128">
        <f t="shared" si="46"/>
        <v>16764.311999999998</v>
      </c>
      <c r="I464" s="122">
        <f t="shared" si="47"/>
        <v>-0.17327067652315625</v>
      </c>
      <c r="J464" s="128">
        <f t="shared" si="48"/>
        <v>100.03496957306292</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4.7612499999999995E-2</v>
      </c>
      <c r="F465" s="128">
        <f t="shared" si="44"/>
        <v>11.427</v>
      </c>
      <c r="G465" s="122">
        <f t="shared" si="45"/>
        <v>4.8667721142796765E-2</v>
      </c>
      <c r="H465" s="128">
        <f t="shared" si="46"/>
        <v>7369.1690000000008</v>
      </c>
      <c r="I465" s="122">
        <f t="shared" si="47"/>
        <v>-0.22581108411474568</v>
      </c>
      <c r="J465" s="128">
        <f t="shared" si="48"/>
        <v>97.831784357232124</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5.5845833333333331E-2</v>
      </c>
      <c r="F466" s="128">
        <f t="shared" si="44"/>
        <v>13.402999999999999</v>
      </c>
      <c r="G466" s="122">
        <f t="shared" si="45"/>
        <v>5.9353115217477444E-2</v>
      </c>
      <c r="H466" s="128">
        <f t="shared" si="46"/>
        <v>8987.1299999999992</v>
      </c>
      <c r="I466" s="122">
        <f t="shared" si="47"/>
        <v>-0.24365489490248257</v>
      </c>
      <c r="J466" s="128">
        <f t="shared" si="48"/>
        <v>94.090820892394646</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0.10390416666666666</v>
      </c>
      <c r="F467" s="128">
        <f t="shared" si="44"/>
        <v>24.936999999999998</v>
      </c>
      <c r="G467" s="122">
        <f t="shared" si="45"/>
        <v>0.10194887661968854</v>
      </c>
      <c r="H467" s="128">
        <f t="shared" si="46"/>
        <v>15436.895</v>
      </c>
      <c r="I467" s="122">
        <f t="shared" si="47"/>
        <v>-0.15364156448273344</v>
      </c>
      <c r="J467" s="128">
        <f t="shared" si="48"/>
        <v>101.91791230252802</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0.2058666666666667</v>
      </c>
      <c r="F468" s="128">
        <f t="shared" si="44"/>
        <v>49.408000000000008</v>
      </c>
      <c r="G468" s="122">
        <f t="shared" si="45"/>
        <v>0.19422194851338678</v>
      </c>
      <c r="H468" s="128">
        <f t="shared" si="46"/>
        <v>29408.699000000001</v>
      </c>
      <c r="I468" s="122">
        <f t="shared" si="47"/>
        <v>9.3744187235150184E-2</v>
      </c>
      <c r="J468" s="128">
        <f t="shared" si="48"/>
        <v>105.99557271585982</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0.47422083333333337</v>
      </c>
      <c r="F469" s="128">
        <f t="shared" si="44"/>
        <v>113.813</v>
      </c>
      <c r="G469" s="122">
        <f t="shared" si="45"/>
        <v>0.4666252096844497</v>
      </c>
      <c r="H469" s="128">
        <f t="shared" si="46"/>
        <v>70655.456000000006</v>
      </c>
      <c r="I469" s="122">
        <f t="shared" si="47"/>
        <v>-4.9262044545682736E-3</v>
      </c>
      <c r="J469" s="128">
        <f t="shared" si="48"/>
        <v>101.62777824499025</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0.22755416666666667</v>
      </c>
      <c r="F470" s="128">
        <f t="shared" si="44"/>
        <v>54.613</v>
      </c>
      <c r="G470" s="122">
        <f t="shared" si="45"/>
        <v>0.23485590880872814</v>
      </c>
      <c r="H470" s="128">
        <f t="shared" si="46"/>
        <v>35561.411999999997</v>
      </c>
      <c r="I470" s="122">
        <f t="shared" si="47"/>
        <v>-0.31793374943874053</v>
      </c>
      <c r="J470" s="128">
        <f t="shared" si="48"/>
        <v>96.890969369645205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0.29443750000000002</v>
      </c>
      <c r="F471" s="128">
        <f t="shared" si="44"/>
        <v>70.665000000000006</v>
      </c>
      <c r="G471" s="122">
        <f t="shared" si="45"/>
        <v>0.28292761758839768</v>
      </c>
      <c r="H471" s="128">
        <f t="shared" si="46"/>
        <v>42840.334000000003</v>
      </c>
      <c r="I471" s="122">
        <f t="shared" si="47"/>
        <v>0.11160101835257069</v>
      </c>
      <c r="J471" s="128">
        <f t="shared" si="48"/>
        <v>104.068136758691</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0.18702083333333333</v>
      </c>
      <c r="F472" s="128">
        <f t="shared" si="44"/>
        <v>44.884999999999998</v>
      </c>
      <c r="G472" s="122">
        <f t="shared" si="45"/>
        <v>0.1817973886856252</v>
      </c>
      <c r="H472" s="128">
        <f t="shared" si="46"/>
        <v>27527.396999999997</v>
      </c>
      <c r="I472" s="122">
        <f t="shared" si="47"/>
        <v>1.7527528421567011E-2</v>
      </c>
      <c r="J472" s="128">
        <f t="shared" si="48"/>
        <v>102.87322314444287</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0.15892083333333332</v>
      </c>
      <c r="F473" s="128">
        <f t="shared" si="44"/>
        <v>38.140999999999998</v>
      </c>
      <c r="G473" s="122">
        <f t="shared" si="45"/>
        <v>0.15782650675613205</v>
      </c>
      <c r="H473" s="128">
        <f t="shared" si="46"/>
        <v>23897.774000000005</v>
      </c>
      <c r="I473" s="122">
        <f t="shared" si="47"/>
        <v>-0.14916210900518817</v>
      </c>
      <c r="J473" s="128">
        <f t="shared" si="48"/>
        <v>100.69337312197639</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7.5370833333333345E-2</v>
      </c>
      <c r="F474" s="128">
        <f t="shared" si="44"/>
        <v>18.089000000000002</v>
      </c>
      <c r="G474" s="122">
        <f t="shared" si="45"/>
        <v>7.7976429486586799E-2</v>
      </c>
      <c r="H474" s="128">
        <f t="shared" si="46"/>
        <v>11807.035</v>
      </c>
      <c r="I474" s="122">
        <f t="shared" si="47"/>
        <v>-0.25709372615992948</v>
      </c>
      <c r="J474" s="128">
        <f t="shared" si="48"/>
        <v>96.658482351129379</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5.4533333333333336E-2</v>
      </c>
      <c r="F475" s="128">
        <f t="shared" si="44"/>
        <v>13.088000000000001</v>
      </c>
      <c r="G475" s="122">
        <f t="shared" si="45"/>
        <v>5.5948236008928925E-2</v>
      </c>
      <c r="H475" s="128">
        <f t="shared" si="46"/>
        <v>8471.57</v>
      </c>
      <c r="I475" s="122">
        <f t="shared" si="47"/>
        <v>-0.22762612180285657</v>
      </c>
      <c r="J475" s="128">
        <f t="shared" si="48"/>
        <v>97.471050427095179</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5.8204166666666675E-2</v>
      </c>
      <c r="F476" s="128">
        <f t="shared" si="44"/>
        <v>13.969000000000001</v>
      </c>
      <c r="G476" s="122">
        <f t="shared" si="45"/>
        <v>6.1286471885773158E-2</v>
      </c>
      <c r="H476" s="128">
        <f t="shared" si="46"/>
        <v>9279.875</v>
      </c>
      <c r="I476" s="122">
        <f t="shared" si="47"/>
        <v>-0.33769907381542891</v>
      </c>
      <c r="J476" s="128">
        <f t="shared" si="48"/>
        <v>94.970659716142023</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0.12929583333333333</v>
      </c>
      <c r="F477" s="128">
        <f t="shared" si="44"/>
        <v>31.031000000000002</v>
      </c>
      <c r="G477" s="122">
        <f t="shared" si="45"/>
        <v>0.13668334015770914</v>
      </c>
      <c r="H477" s="128">
        <f t="shared" si="46"/>
        <v>20696.318000000003</v>
      </c>
      <c r="I477" s="122">
        <f t="shared" si="47"/>
        <v>-0.35555562128149831</v>
      </c>
      <c r="J477" s="128">
        <f t="shared" si="48"/>
        <v>94.595166597588346</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0.60233750000000008</v>
      </c>
      <c r="F478" s="128">
        <f t="shared" si="44"/>
        <v>144.56100000000001</v>
      </c>
      <c r="G478" s="122">
        <f t="shared" si="45"/>
        <v>0.59298479044763508</v>
      </c>
      <c r="H478" s="128">
        <f t="shared" si="46"/>
        <v>89788.571000000011</v>
      </c>
      <c r="I478" s="122">
        <f t="shared" si="47"/>
        <v>7.0229415974108977E-2</v>
      </c>
      <c r="J478" s="128">
        <f t="shared" si="48"/>
        <v>101.57722587544021</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0.20385833333333331</v>
      </c>
      <c r="F479" s="128">
        <f t="shared" si="44"/>
        <v>48.925999999999995</v>
      </c>
      <c r="G479" s="122">
        <f t="shared" si="45"/>
        <v>0.20394737745842631</v>
      </c>
      <c r="H479" s="128">
        <f t="shared" si="46"/>
        <v>30881.303999999996</v>
      </c>
      <c r="I479" s="122">
        <f t="shared" si="47"/>
        <v>-0.20194226454331757</v>
      </c>
      <c r="J479" s="128">
        <f t="shared" si="48"/>
        <v>99.956339656727806</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0.28807083333333333</v>
      </c>
      <c r="F480" s="128">
        <f t="shared" si="44"/>
        <v>69.137</v>
      </c>
      <c r="G480" s="122">
        <f t="shared" si="45"/>
        <v>0.27970980332589257</v>
      </c>
      <c r="H480" s="128">
        <f t="shared" si="46"/>
        <v>42353.099000000002</v>
      </c>
      <c r="I480" s="122">
        <f t="shared" si="47"/>
        <v>1.8516344849930064E-2</v>
      </c>
      <c r="J480" s="128">
        <f t="shared" si="48"/>
        <v>102.98918018175402</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0.55501666666666671</v>
      </c>
      <c r="F481" s="128">
        <f t="shared" si="44"/>
        <v>133.20400000000001</v>
      </c>
      <c r="G481" s="122">
        <f t="shared" si="45"/>
        <v>0.53143749091917736</v>
      </c>
      <c r="H481" s="128">
        <f t="shared" si="46"/>
        <v>80469.202000000005</v>
      </c>
      <c r="I481" s="122">
        <f t="shared" si="47"/>
        <v>0.15539562484266342</v>
      </c>
      <c r="J481" s="128">
        <f t="shared" si="48"/>
        <v>104.43686720459009</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0.85317499999999991</v>
      </c>
      <c r="F482" s="128">
        <f t="shared" si="44"/>
        <v>204.76199999999997</v>
      </c>
      <c r="G482" s="122">
        <f t="shared" si="45"/>
        <v>0.82217704632210165</v>
      </c>
      <c r="H482" s="128">
        <f t="shared" si="46"/>
        <v>124492.40399999999</v>
      </c>
      <c r="I482" s="122">
        <f t="shared" si="47"/>
        <v>0.34898692071543669</v>
      </c>
      <c r="J482" s="128">
        <f t="shared" si="48"/>
        <v>103.77022854342182</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0.51744583333333338</v>
      </c>
      <c r="F483" s="128">
        <f t="shared" si="44"/>
        <v>124.18700000000001</v>
      </c>
      <c r="G483" s="122">
        <f t="shared" si="45"/>
        <v>0.50310474316131493</v>
      </c>
      <c r="H483" s="128">
        <f t="shared" si="46"/>
        <v>76179.113999999987</v>
      </c>
      <c r="I483" s="122">
        <f t="shared" si="47"/>
        <v>0.26678359480813396</v>
      </c>
      <c r="J483" s="128">
        <f t="shared" si="48"/>
        <v>102.85051778321639</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0.75437083333333332</v>
      </c>
      <c r="F484" s="128">
        <f t="shared" si="44"/>
        <v>181.04900000000001</v>
      </c>
      <c r="G484" s="122">
        <f t="shared" si="45"/>
        <v>0.72984647135743441</v>
      </c>
      <c r="H484" s="128">
        <f t="shared" si="46"/>
        <v>110511.893</v>
      </c>
      <c r="I484" s="122">
        <f t="shared" si="47"/>
        <v>0.4122260517810476</v>
      </c>
      <c r="J484" s="128">
        <f t="shared" si="48"/>
        <v>103.36020833673227</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0.76678749999999996</v>
      </c>
      <c r="F485" s="128">
        <f t="shared" si="44"/>
        <v>184.029</v>
      </c>
      <c r="G485" s="122">
        <f t="shared" si="45"/>
        <v>0.73583387708198489</v>
      </c>
      <c r="H485" s="128">
        <f t="shared" si="46"/>
        <v>111418.49399999999</v>
      </c>
      <c r="I485" s="122">
        <f t="shared" si="47"/>
        <v>0.47147853902673748</v>
      </c>
      <c r="J485" s="128">
        <f t="shared" si="48"/>
        <v>104.20660476258099</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0.60687083333333336</v>
      </c>
      <c r="F486" s="128">
        <f t="shared" si="44"/>
        <v>145.649</v>
      </c>
      <c r="G486" s="122">
        <f t="shared" si="45"/>
        <v>0.59415070203014164</v>
      </c>
      <c r="H486" s="128">
        <f t="shared" si="46"/>
        <v>89965.11099999999</v>
      </c>
      <c r="I486" s="122">
        <f t="shared" si="47"/>
        <v>0.32043615255529512</v>
      </c>
      <c r="J486" s="128">
        <f t="shared" si="48"/>
        <v>102.14089308650627</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0.34675833333333339</v>
      </c>
      <c r="F487" s="128">
        <f t="shared" si="44"/>
        <v>83.222000000000008</v>
      </c>
      <c r="G487" s="122">
        <f t="shared" si="45"/>
        <v>0.33761288618262031</v>
      </c>
      <c r="H487" s="128">
        <f t="shared" si="46"/>
        <v>51120.667999999998</v>
      </c>
      <c r="I487" s="122">
        <f t="shared" si="47"/>
        <v>0.32239374299059959</v>
      </c>
      <c r="J487" s="128">
        <f t="shared" si="48"/>
        <v>102.70885606711295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0.82166666666666677</v>
      </c>
      <c r="F488" s="128">
        <f t="shared" si="44"/>
        <v>197.20000000000002</v>
      </c>
      <c r="G488" s="122">
        <f t="shared" si="45"/>
        <v>0.79604523900725144</v>
      </c>
      <c r="H488" s="128">
        <f t="shared" si="46"/>
        <v>120535.57799999999</v>
      </c>
      <c r="I488" s="122">
        <f t="shared" si="47"/>
        <v>0.39494504861949342</v>
      </c>
      <c r="J488" s="128">
        <f t="shared" si="48"/>
        <v>103.21858939717646</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0.69663333333333333</v>
      </c>
      <c r="F489" s="128">
        <f t="shared" si="44"/>
        <v>167.19200000000001</v>
      </c>
      <c r="G489" s="122">
        <f t="shared" si="45"/>
        <v>0.67757534110871886</v>
      </c>
      <c r="H489" s="128">
        <f t="shared" si="46"/>
        <v>102597.10299999999</v>
      </c>
      <c r="I489" s="122">
        <f t="shared" si="47"/>
        <v>0.42314954382588427</v>
      </c>
      <c r="J489" s="128">
        <f t="shared" si="48"/>
        <v>102.81267499986492</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0.67044999999999999</v>
      </c>
      <c r="F490" s="128">
        <f t="shared" si="44"/>
        <v>160.90799999999999</v>
      </c>
      <c r="G490" s="122">
        <f t="shared" si="45"/>
        <v>0.65962422565348899</v>
      </c>
      <c r="H490" s="128">
        <f t="shared" si="46"/>
        <v>99878.981</v>
      </c>
      <c r="I490" s="122">
        <f t="shared" si="47"/>
        <v>0.31799839260403212</v>
      </c>
      <c r="J490" s="128">
        <f t="shared" si="48"/>
        <v>101.64120326778263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0.81867083333333335</v>
      </c>
      <c r="F491" s="128">
        <f t="shared" si="44"/>
        <v>196.48099999999999</v>
      </c>
      <c r="G491" s="122">
        <f t="shared" si="45"/>
        <v>0.79480078326222792</v>
      </c>
      <c r="H491" s="128">
        <f t="shared" si="46"/>
        <v>120347.14500000002</v>
      </c>
      <c r="I491" s="122">
        <f t="shared" si="47"/>
        <v>0.40831275123404975</v>
      </c>
      <c r="J491" s="128">
        <f t="shared" si="48"/>
        <v>103.00327460337064</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0.76253750000000009</v>
      </c>
      <c r="F492" s="128">
        <f t="shared" si="44"/>
        <v>183.00900000000001</v>
      </c>
      <c r="G492" s="122">
        <f t="shared" si="45"/>
        <v>0.74253269096144447</v>
      </c>
      <c r="H492" s="128">
        <f t="shared" si="46"/>
        <v>112432.815</v>
      </c>
      <c r="I492" s="122">
        <f t="shared" si="47"/>
        <v>0.33044478324417237</v>
      </c>
      <c r="J492" s="128">
        <f t="shared" si="48"/>
        <v>102.69413175770794</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0.50850000000000006</v>
      </c>
      <c r="F493" s="128">
        <f t="shared" si="44"/>
        <v>122.04000000000002</v>
      </c>
      <c r="G493" s="122">
        <f t="shared" si="45"/>
        <v>0.49409436130446843</v>
      </c>
      <c r="H493" s="128">
        <f t="shared" si="46"/>
        <v>74814.78</v>
      </c>
      <c r="I493" s="122">
        <f t="shared" si="47"/>
        <v>0.25686570771668898</v>
      </c>
      <c r="J493" s="128">
        <f t="shared" si="48"/>
        <v>102.91556427753983</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0.28800416666666667</v>
      </c>
      <c r="F494" s="128">
        <f t="shared" si="44"/>
        <v>69.120999999999995</v>
      </c>
      <c r="G494" s="122">
        <f t="shared" si="45"/>
        <v>0.27602300915346922</v>
      </c>
      <c r="H494" s="128">
        <f t="shared" si="46"/>
        <v>41794.852000000006</v>
      </c>
      <c r="I494" s="122">
        <f t="shared" si="47"/>
        <v>0.34569031963895347</v>
      </c>
      <c r="J494" s="128">
        <f t="shared" si="48"/>
        <v>104.34063723525885</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0.77645000000000008</v>
      </c>
      <c r="F495" s="128">
        <f t="shared" si="44"/>
        <v>186.34800000000001</v>
      </c>
      <c r="G495" s="122">
        <f t="shared" si="45"/>
        <v>0.74541302222985395</v>
      </c>
      <c r="H495" s="128">
        <f t="shared" si="46"/>
        <v>112868.94900000002</v>
      </c>
      <c r="I495" s="122">
        <f t="shared" si="47"/>
        <v>0.48414882692157574</v>
      </c>
      <c r="J495" s="128">
        <f t="shared" si="48"/>
        <v>104.16372894550474</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0.63287499999999997</v>
      </c>
      <c r="F496" s="128">
        <f t="shared" si="44"/>
        <v>151.88999999999999</v>
      </c>
      <c r="G496" s="122">
        <f t="shared" si="45"/>
        <v>0.60738048977004044</v>
      </c>
      <c r="H496" s="128">
        <f t="shared" si="46"/>
        <v>91968.338999999978</v>
      </c>
      <c r="I496" s="122">
        <f t="shared" si="47"/>
        <v>0.48309877960777559</v>
      </c>
      <c r="J496" s="128">
        <f t="shared" si="48"/>
        <v>104.19745294084306</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0.51956666666666662</v>
      </c>
      <c r="F497" s="128">
        <f t="shared" si="44"/>
        <v>124.696</v>
      </c>
      <c r="G497" s="122">
        <f t="shared" si="45"/>
        <v>0.51160291378832112</v>
      </c>
      <c r="H497" s="128">
        <f t="shared" si="46"/>
        <v>77465.89</v>
      </c>
      <c r="I497" s="122">
        <f t="shared" si="47"/>
        <v>5.4350420469035363E-2</v>
      </c>
      <c r="J497" s="128">
        <f t="shared" si="48"/>
        <v>101.556627740717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9.7150000000000014E-2</v>
      </c>
      <c r="F498" s="128">
        <f t="shared" si="44"/>
        <v>23.316000000000003</v>
      </c>
      <c r="G498" s="122">
        <f t="shared" si="45"/>
        <v>9.4819526080122576E-2</v>
      </c>
      <c r="H498" s="128">
        <f t="shared" si="46"/>
        <v>14357.383</v>
      </c>
      <c r="I498" s="122">
        <f t="shared" si="47"/>
        <v>0.11772754630433552</v>
      </c>
      <c r="J498" s="128">
        <f t="shared" si="48"/>
        <v>102.45779958645669</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0.46813750000000004</v>
      </c>
      <c r="F499" s="128">
        <f t="shared" si="44"/>
        <v>112.35300000000001</v>
      </c>
      <c r="G499" s="122">
        <f t="shared" si="45"/>
        <v>0.45247447463313478</v>
      </c>
      <c r="H499" s="128">
        <f t="shared" si="46"/>
        <v>68512.78</v>
      </c>
      <c r="I499" s="122">
        <f t="shared" si="47"/>
        <v>0.3811401975392501</v>
      </c>
      <c r="J499" s="128">
        <f t="shared" si="48"/>
        <v>103.46163733977806</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0.43179166666666668</v>
      </c>
      <c r="F500" s="128">
        <f t="shared" si="44"/>
        <v>103.63000000000001</v>
      </c>
      <c r="G500" s="122">
        <f t="shared" si="45"/>
        <v>0.40074310187692347</v>
      </c>
      <c r="H500" s="128">
        <f t="shared" si="46"/>
        <v>60679.718999999997</v>
      </c>
      <c r="I500" s="122">
        <f t="shared" si="47"/>
        <v>0.37765561128693148</v>
      </c>
      <c r="J500" s="128">
        <f t="shared" si="48"/>
        <v>107.74774778263779</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0.43732916666666666</v>
      </c>
      <c r="F501" s="128">
        <f t="shared" si="44"/>
        <v>104.959</v>
      </c>
      <c r="G501" s="122">
        <f t="shared" si="45"/>
        <v>0.42482686998903696</v>
      </c>
      <c r="H501" s="128">
        <f t="shared" si="46"/>
        <v>64326.434999999998</v>
      </c>
      <c r="I501" s="122">
        <f t="shared" si="47"/>
        <v>0.3324753798042181</v>
      </c>
      <c r="J501" s="128">
        <f t="shared" si="48"/>
        <v>102.94291570539131</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0.22691250000000002</v>
      </c>
      <c r="F502" s="128">
        <f t="shared" si="44"/>
        <v>54.459000000000003</v>
      </c>
      <c r="G502" s="122">
        <f t="shared" si="45"/>
        <v>0.21852380166162541</v>
      </c>
      <c r="H502" s="128">
        <f t="shared" si="46"/>
        <v>33088.436999999998</v>
      </c>
      <c r="I502" s="122">
        <f t="shared" si="47"/>
        <v>0.27222151679568979</v>
      </c>
      <c r="J502" s="128">
        <f t="shared" si="48"/>
        <v>103.83880303865669</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0.51387083333333339</v>
      </c>
      <c r="F503" s="128">
        <f t="shared" si="44"/>
        <v>123.32900000000001</v>
      </c>
      <c r="G503" s="122">
        <f t="shared" si="45"/>
        <v>0.47836442827140763</v>
      </c>
      <c r="H503" s="128">
        <f t="shared" si="46"/>
        <v>72432.985000000001</v>
      </c>
      <c r="I503" s="122">
        <f t="shared" si="47"/>
        <v>0.43986249269065819</v>
      </c>
      <c r="J503" s="128">
        <f t="shared" si="48"/>
        <v>107.42245931417389</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0.38067083333333329</v>
      </c>
      <c r="F504" s="128">
        <f t="shared" si="44"/>
        <v>91.36099999999999</v>
      </c>
      <c r="G504" s="122">
        <f t="shared" si="45"/>
        <v>0.37468226366746366</v>
      </c>
      <c r="H504" s="128">
        <f t="shared" si="46"/>
        <v>56733.63900000001</v>
      </c>
      <c r="I504" s="122">
        <f t="shared" si="47"/>
        <v>0.28531593805263367</v>
      </c>
      <c r="J504" s="128">
        <f t="shared" si="48"/>
        <v>101.59830615072418</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0.20137083333333333</v>
      </c>
      <c r="F505" s="128">
        <f t="shared" si="44"/>
        <v>48.329000000000001</v>
      </c>
      <c r="G505" s="122">
        <f t="shared" si="45"/>
        <v>0.20033597062436434</v>
      </c>
      <c r="H505" s="128">
        <f t="shared" si="46"/>
        <v>30334.471999999998</v>
      </c>
      <c r="I505" s="122">
        <f t="shared" si="47"/>
        <v>-2.3645959066206729E-2</v>
      </c>
      <c r="J505" s="128">
        <f t="shared" si="48"/>
        <v>100.51656360350253</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0.44142916666666665</v>
      </c>
      <c r="F506" s="128">
        <f t="shared" si="44"/>
        <v>105.943</v>
      </c>
      <c r="G506" s="122">
        <f t="shared" si="45"/>
        <v>0.42543290758034047</v>
      </c>
      <c r="H506" s="128">
        <f t="shared" si="46"/>
        <v>64418.19999999999</v>
      </c>
      <c r="I506" s="122">
        <f t="shared" si="47"/>
        <v>0.27214849637595062</v>
      </c>
      <c r="J506" s="128">
        <f t="shared" si="48"/>
        <v>103.7599957129093</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0.49482500000000001</v>
      </c>
      <c r="F507" s="128">
        <f t="shared" si="44"/>
        <v>118.75800000000001</v>
      </c>
      <c r="G507" s="122">
        <f t="shared" si="45"/>
        <v>0.47354543053005582</v>
      </c>
      <c r="H507" s="128">
        <f t="shared" si="46"/>
        <v>71703.301999999996</v>
      </c>
      <c r="I507" s="122">
        <f t="shared" si="47"/>
        <v>0.45629312408613609</v>
      </c>
      <c r="J507" s="128">
        <f t="shared" si="48"/>
        <v>104.49367011019942</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0.2925416666666667</v>
      </c>
      <c r="F508" s="128">
        <f t="shared" si="44"/>
        <v>70.210000000000008</v>
      </c>
      <c r="G508" s="122">
        <f t="shared" si="45"/>
        <v>0.27718590920498232</v>
      </c>
      <c r="H508" s="128">
        <f t="shared" si="46"/>
        <v>41970.936000000009</v>
      </c>
      <c r="I508" s="122">
        <f t="shared" si="47"/>
        <v>0.39066284914045096</v>
      </c>
      <c r="J508" s="128">
        <f t="shared" si="48"/>
        <v>105.53987665019748</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0.14940833333333334</v>
      </c>
      <c r="F509" s="128">
        <f t="shared" si="44"/>
        <v>35.858000000000004</v>
      </c>
      <c r="G509" s="122">
        <f t="shared" si="45"/>
        <v>0.13921432062238304</v>
      </c>
      <c r="H509" s="128">
        <f t="shared" si="46"/>
        <v>21079.553999999993</v>
      </c>
      <c r="I509" s="122">
        <f t="shared" si="47"/>
        <v>0.39633676536999157</v>
      </c>
      <c r="J509" s="128">
        <f t="shared" si="48"/>
        <v>107.32253166583445</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0.26785416666666673</v>
      </c>
      <c r="F510" s="128">
        <f t="shared" si="44"/>
        <v>64.285000000000011</v>
      </c>
      <c r="G510" s="122">
        <f t="shared" si="45"/>
        <v>0.26769425035332656</v>
      </c>
      <c r="H510" s="128">
        <f t="shared" si="46"/>
        <v>40533.728000000003</v>
      </c>
      <c r="I510" s="122">
        <f t="shared" si="47"/>
        <v>-3.115414215689612E-2</v>
      </c>
      <c r="J510" s="128">
        <f t="shared" si="48"/>
        <v>100.05973841915883</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0.27840000000000009</v>
      </c>
      <c r="F511" s="128">
        <f t="shared" si="44"/>
        <v>66.816000000000017</v>
      </c>
      <c r="G511" s="122">
        <f t="shared" si="45"/>
        <v>0.2636266824287733</v>
      </c>
      <c r="H511" s="128">
        <f t="shared" si="46"/>
        <v>39917.824999999997</v>
      </c>
      <c r="I511" s="122">
        <f t="shared" si="47"/>
        <v>0.23660072691541534</v>
      </c>
      <c r="J511" s="128">
        <f t="shared" si="48"/>
        <v>105.60387796679808</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0.24269583333333333</v>
      </c>
      <c r="F512" s="128">
        <f t="shared" si="44"/>
        <v>58.247</v>
      </c>
      <c r="G512" s="122">
        <f t="shared" si="45"/>
        <v>0.23739754190386875</v>
      </c>
      <c r="H512" s="128">
        <f t="shared" si="46"/>
        <v>35946.260999999999</v>
      </c>
      <c r="I512" s="122">
        <f t="shared" si="47"/>
        <v>0.12534174381678981</v>
      </c>
      <c r="J512" s="128">
        <f t="shared" si="48"/>
        <v>102.23182236301757</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5.128333333333334E-2</v>
      </c>
      <c r="F513" s="128">
        <f t="shared" si="44"/>
        <v>12.308000000000002</v>
      </c>
      <c r="G513" s="122">
        <f t="shared" si="45"/>
        <v>4.9229635842502208E-2</v>
      </c>
      <c r="H513" s="128">
        <f t="shared" si="46"/>
        <v>7454.2529999999997</v>
      </c>
      <c r="I513" s="122">
        <f t="shared" si="47"/>
        <v>4.5767296440806536E-2</v>
      </c>
      <c r="J513" s="128">
        <f t="shared" si="48"/>
        <v>104.17166906820398</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0.52547083333333333</v>
      </c>
      <c r="F514" s="128">
        <f t="shared" si="44"/>
        <v>126.113</v>
      </c>
      <c r="G514" s="122">
        <f t="shared" si="45"/>
        <v>0.50592774306885568</v>
      </c>
      <c r="H514" s="128">
        <f t="shared" si="46"/>
        <v>76606.566999999995</v>
      </c>
      <c r="I514" s="122">
        <f t="shared" si="47"/>
        <v>0.55745937723643957</v>
      </c>
      <c r="J514" s="128">
        <f t="shared" si="48"/>
        <v>103.86282241529852</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5.5754166666666667E-2</v>
      </c>
      <c r="F515" s="128">
        <f t="shared" si="44"/>
        <v>13.381</v>
      </c>
      <c r="G515" s="122">
        <f t="shared" si="45"/>
        <v>5.6210318456194105E-2</v>
      </c>
      <c r="H515" s="128">
        <f t="shared" si="46"/>
        <v>8511.253999999999</v>
      </c>
      <c r="I515" s="122">
        <f t="shared" si="47"/>
        <v>-0.18480609897416139</v>
      </c>
      <c r="J515" s="128">
        <f t="shared" si="48"/>
        <v>99.188491006534804</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0.13540833333333335</v>
      </c>
      <c r="F516" s="128">
        <f t="shared" si="44"/>
        <v>32.498000000000005</v>
      </c>
      <c r="G516" s="122">
        <f t="shared" si="45"/>
        <v>0.13904031885244819</v>
      </c>
      <c r="H516" s="128">
        <f t="shared" si="46"/>
        <v>21053.207000000002</v>
      </c>
      <c r="I516" s="122">
        <f t="shared" si="47"/>
        <v>-0.36087297209608832</v>
      </c>
      <c r="J516" s="128">
        <f t="shared" si="48"/>
        <v>97.387818476618165</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7.7487500000000001E-2</v>
      </c>
      <c r="F517" s="128">
        <f t="shared" si="44"/>
        <v>18.597000000000001</v>
      </c>
      <c r="G517" s="122">
        <f t="shared" si="45"/>
        <v>7.575946717034962E-2</v>
      </c>
      <c r="H517" s="128">
        <f t="shared" si="46"/>
        <v>11471.347</v>
      </c>
      <c r="I517" s="122">
        <f t="shared" si="47"/>
        <v>5.3090379765867217E-2</v>
      </c>
      <c r="J517" s="128">
        <f t="shared" si="48"/>
        <v>102.28094638755154</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3.1454166666666665E-2</v>
      </c>
      <c r="F518" s="128">
        <f t="shared" si="44"/>
        <v>7.5489999999999995</v>
      </c>
      <c r="G518" s="122">
        <f t="shared" si="45"/>
        <v>3.1414455348769625E-2</v>
      </c>
      <c r="H518" s="128">
        <f t="shared" si="46"/>
        <v>4756.713999999999</v>
      </c>
      <c r="I518" s="122">
        <f t="shared" si="47"/>
        <v>-0.1308827140939767</v>
      </c>
      <c r="J518" s="128">
        <f t="shared" si="48"/>
        <v>100.12641097054255</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3.5975000000000007E-2</v>
      </c>
      <c r="F519" s="128">
        <f t="shared" si="44"/>
        <v>8.6340000000000021</v>
      </c>
      <c r="G519" s="122">
        <f t="shared" si="45"/>
        <v>3.4610000132084699E-2</v>
      </c>
      <c r="H519" s="128">
        <f t="shared" si="46"/>
        <v>5240.5770000000011</v>
      </c>
      <c r="I519" s="122">
        <f t="shared" si="47"/>
        <v>0.42741648709451857</v>
      </c>
      <c r="J519" s="128">
        <f t="shared" si="48"/>
        <v>103.94394643948557</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0.11027083333333333</v>
      </c>
      <c r="F520" s="128">
        <f t="shared" si="44"/>
        <v>26.465</v>
      </c>
      <c r="G520" s="122">
        <f t="shared" si="45"/>
        <v>0.10553181259823799</v>
      </c>
      <c r="H520" s="128">
        <f t="shared" si="46"/>
        <v>15979.415999999999</v>
      </c>
      <c r="I520" s="122">
        <f t="shared" si="47"/>
        <v>0.36481155882535582</v>
      </c>
      <c r="J520" s="128">
        <f t="shared" si="48"/>
        <v>104.49060867848152</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0.31202916666666669</v>
      </c>
      <c r="F521" s="128">
        <f t="shared" ref="F521:F584" si="50">SUMPRODUCT($K$2:$AI$2,$K521:$AI521)</f>
        <v>74.887</v>
      </c>
      <c r="G521" s="122">
        <f t="shared" ref="G521:G584" si="51">SUMPRODUCT($K$3:$AI$3,$K521:$AI521)/$J$3</f>
        <v>0.28006081839675601</v>
      </c>
      <c r="H521" s="128">
        <f t="shared" ref="H521:H584" si="52">SUMPRODUCT($K$3:$AI$3,$K521:$AI521)</f>
        <v>42406.249000000003</v>
      </c>
      <c r="I521" s="122">
        <f t="shared" ref="I521:I584" si="53">CORREL($K$4:$AI$4,$K521:$AI521)</f>
        <v>0.60199661587694941</v>
      </c>
      <c r="J521" s="128">
        <f t="shared" si="48"/>
        <v>111.41478784962409</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0.16450416666666667</v>
      </c>
      <c r="F522" s="128">
        <f t="shared" si="50"/>
        <v>39.481000000000002</v>
      </c>
      <c r="G522" s="122">
        <f t="shared" si="51"/>
        <v>0.15454622964244674</v>
      </c>
      <c r="H522" s="128">
        <f t="shared" si="52"/>
        <v>23401.081000000002</v>
      </c>
      <c r="I522" s="122">
        <f t="shared" si="53"/>
        <v>0.52590136798777531</v>
      </c>
      <c r="J522" s="128">
        <f t="shared" ref="J522:J585" si="54">$E522/$G522*100</f>
        <v>106.44333870017941</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2.5562500000000002E-2</v>
      </c>
      <c r="F523" s="128">
        <f t="shared" si="50"/>
        <v>6.1350000000000007</v>
      </c>
      <c r="G523" s="122">
        <f t="shared" si="51"/>
        <v>2.5607662233023812E-2</v>
      </c>
      <c r="H523" s="128">
        <f t="shared" si="52"/>
        <v>3877.4609999999998</v>
      </c>
      <c r="I523" s="122">
        <f t="shared" si="53"/>
        <v>-0.15983340431576235</v>
      </c>
      <c r="J523" s="128">
        <f t="shared" si="54"/>
        <v>99.823637813507361</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2.0333333333333335E-2</v>
      </c>
      <c r="F524" s="128">
        <f t="shared" si="50"/>
        <v>4.8800000000000008</v>
      </c>
      <c r="G524" s="122">
        <f t="shared" si="51"/>
        <v>2.0227945158435588E-2</v>
      </c>
      <c r="H524" s="128">
        <f t="shared" si="52"/>
        <v>3062.875</v>
      </c>
      <c r="I524" s="122">
        <f t="shared" si="53"/>
        <v>-0.1031869316793385</v>
      </c>
      <c r="J524" s="128">
        <f t="shared" si="54"/>
        <v>100.52100287039683</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0.10839583333333332</v>
      </c>
      <c r="F525" s="128">
        <f t="shared" si="50"/>
        <v>26.014999999999997</v>
      </c>
      <c r="G525" s="122">
        <f t="shared" si="51"/>
        <v>0.10780160879155716</v>
      </c>
      <c r="H525" s="128">
        <f t="shared" si="52"/>
        <v>16323.104000000001</v>
      </c>
      <c r="I525" s="122">
        <f t="shared" si="53"/>
        <v>1.6080203833103303E-2</v>
      </c>
      <c r="J525" s="128">
        <f t="shared" si="54"/>
        <v>100.55122047661193</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3.6749999999999998E-2</v>
      </c>
      <c r="F526" s="128">
        <f t="shared" si="50"/>
        <v>8.82</v>
      </c>
      <c r="G526" s="122">
        <f t="shared" si="51"/>
        <v>3.566329630559114E-2</v>
      </c>
      <c r="H526" s="128">
        <f t="shared" si="52"/>
        <v>5400.0649999999996</v>
      </c>
      <c r="I526" s="122">
        <f t="shared" si="53"/>
        <v>-4.1009090400827786E-2</v>
      </c>
      <c r="J526" s="128">
        <f t="shared" si="54"/>
        <v>103.04712072910233</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1.8262500000000001E-2</v>
      </c>
      <c r="F527" s="128">
        <f t="shared" si="50"/>
        <v>4.383</v>
      </c>
      <c r="G527" s="122">
        <f t="shared" si="51"/>
        <v>1.7938626847534642E-2</v>
      </c>
      <c r="H527" s="128">
        <f t="shared" si="52"/>
        <v>2716.2310000000002</v>
      </c>
      <c r="I527" s="122">
        <f t="shared" si="53"/>
        <v>-1.6575684145401195E-2</v>
      </c>
      <c r="J527" s="128">
        <f t="shared" si="54"/>
        <v>101.80545119321589</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6.6924999999999985E-2</v>
      </c>
      <c r="F528" s="128">
        <f t="shared" si="50"/>
        <v>16.061999999999998</v>
      </c>
      <c r="G528" s="122">
        <f t="shared" si="51"/>
        <v>6.6145669603349666E-2</v>
      </c>
      <c r="H528" s="128">
        <f t="shared" si="52"/>
        <v>10015.645</v>
      </c>
      <c r="I528" s="122">
        <f t="shared" si="53"/>
        <v>0.16631408925481214</v>
      </c>
      <c r="J528" s="128">
        <f t="shared" si="54"/>
        <v>101.17820320109188</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2.6883333333333335E-2</v>
      </c>
      <c r="F529" s="128">
        <f t="shared" si="50"/>
        <v>6.4520000000000008</v>
      </c>
      <c r="G529" s="122">
        <f t="shared" si="51"/>
        <v>2.6941961986025439E-2</v>
      </c>
      <c r="H529" s="128">
        <f t="shared" si="52"/>
        <v>4079.498</v>
      </c>
      <c r="I529" s="122">
        <f t="shared" si="53"/>
        <v>-0.25643618726496692</v>
      </c>
      <c r="J529" s="128">
        <f t="shared" si="54"/>
        <v>99.782389074995677</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6.0579166666666656E-2</v>
      </c>
      <c r="F530" s="128">
        <f t="shared" si="50"/>
        <v>14.538999999999998</v>
      </c>
      <c r="G530" s="122">
        <f t="shared" si="51"/>
        <v>6.1307420518036157E-2</v>
      </c>
      <c r="H530" s="128">
        <f t="shared" si="52"/>
        <v>9283.0469999999987</v>
      </c>
      <c r="I530" s="122">
        <f t="shared" si="53"/>
        <v>-0.18489253078086182</v>
      </c>
      <c r="J530" s="128">
        <f t="shared" si="54"/>
        <v>98.812127724154934</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2.2287500000000002E-2</v>
      </c>
      <c r="F531" s="128">
        <f t="shared" si="50"/>
        <v>5.3490000000000002</v>
      </c>
      <c r="G531" s="122">
        <f t="shared" si="51"/>
        <v>2.1789925900487391E-2</v>
      </c>
      <c r="H531" s="128">
        <f t="shared" si="52"/>
        <v>3299.3869999999997</v>
      </c>
      <c r="I531" s="122">
        <f t="shared" si="53"/>
        <v>7.8157185409066007E-2</v>
      </c>
      <c r="J531" s="128">
        <f t="shared" si="54"/>
        <v>102.28350523900349</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7.2449999999999987E-2</v>
      </c>
      <c r="F532" s="128">
        <f t="shared" si="50"/>
        <v>17.387999999999998</v>
      </c>
      <c r="G532" s="122">
        <f t="shared" si="51"/>
        <v>7.2994353379386867E-2</v>
      </c>
      <c r="H532" s="128">
        <f t="shared" si="52"/>
        <v>11052.659</v>
      </c>
      <c r="I532" s="122">
        <f t="shared" si="53"/>
        <v>-8.2117069146093472E-2</v>
      </c>
      <c r="J532" s="128">
        <f t="shared" si="54"/>
        <v>99.25425275492529</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0.29602499999999998</v>
      </c>
      <c r="F533" s="128">
        <f t="shared" si="50"/>
        <v>71.045999999999992</v>
      </c>
      <c r="G533" s="122">
        <f t="shared" si="51"/>
        <v>0.29674936269135771</v>
      </c>
      <c r="H533" s="128">
        <f t="shared" si="52"/>
        <v>44933.195</v>
      </c>
      <c r="I533" s="122">
        <f t="shared" si="53"/>
        <v>8.9784988336334484E-2</v>
      </c>
      <c r="J533" s="128">
        <f t="shared" si="54"/>
        <v>99.75590084346328</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7.0516666666666658E-2</v>
      </c>
      <c r="F534" s="128">
        <f t="shared" si="50"/>
        <v>16.923999999999999</v>
      </c>
      <c r="G534" s="122">
        <f t="shared" si="51"/>
        <v>6.7588892998190431E-2</v>
      </c>
      <c r="H534" s="128">
        <f t="shared" si="52"/>
        <v>10234.174999999999</v>
      </c>
      <c r="I534" s="122">
        <f t="shared" si="53"/>
        <v>0.21082830749195292</v>
      </c>
      <c r="J534" s="128">
        <f t="shared" si="54"/>
        <v>104.3317378619511</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4.1345833333333339E-2</v>
      </c>
      <c r="F535" s="128">
        <f t="shared" si="50"/>
        <v>9.9230000000000018</v>
      </c>
      <c r="G535" s="122">
        <f t="shared" si="51"/>
        <v>4.0820602570368118E-2</v>
      </c>
      <c r="H535" s="128">
        <f t="shared" si="52"/>
        <v>6180.9739999999993</v>
      </c>
      <c r="I535" s="122">
        <f t="shared" si="53"/>
        <v>-5.8298477295903491E-2</v>
      </c>
      <c r="J535" s="128">
        <f t="shared" si="54"/>
        <v>101.28668057278136</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2.7141666666666672E-2</v>
      </c>
      <c r="F536" s="128">
        <f t="shared" si="50"/>
        <v>6.5140000000000011</v>
      </c>
      <c r="G536" s="122">
        <f t="shared" si="51"/>
        <v>2.6796682032519253E-2</v>
      </c>
      <c r="H536" s="128">
        <f t="shared" si="52"/>
        <v>4057.5000000000005</v>
      </c>
      <c r="I536" s="122">
        <f t="shared" si="53"/>
        <v>0.1522856330591307</v>
      </c>
      <c r="J536" s="128">
        <f t="shared" si="54"/>
        <v>101.28741548572604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2.8716666666666672E-2</v>
      </c>
      <c r="F537" s="128">
        <f t="shared" si="50"/>
        <v>6.8920000000000012</v>
      </c>
      <c r="G537" s="122">
        <f t="shared" si="51"/>
        <v>3.0501868998401776E-2</v>
      </c>
      <c r="H537" s="128">
        <f t="shared" si="52"/>
        <v>4618.5320000000002</v>
      </c>
      <c r="I537" s="122">
        <f t="shared" si="53"/>
        <v>-0.40488812211515601</v>
      </c>
      <c r="J537" s="128">
        <f t="shared" si="54"/>
        <v>94.147236250248639</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0.2402125</v>
      </c>
      <c r="F538" s="128">
        <f t="shared" si="50"/>
        <v>57.650999999999996</v>
      </c>
      <c r="G538" s="122">
        <f t="shared" si="51"/>
        <v>0.2409676392502873</v>
      </c>
      <c r="H538" s="128">
        <f t="shared" si="52"/>
        <v>36486.838000000003</v>
      </c>
      <c r="I538" s="122">
        <f t="shared" si="53"/>
        <v>-0.10008524145348112</v>
      </c>
      <c r="J538" s="128">
        <f t="shared" si="54"/>
        <v>99.68662213206855</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0.42023333333333329</v>
      </c>
      <c r="F539" s="128">
        <f t="shared" si="50"/>
        <v>100.85599999999999</v>
      </c>
      <c r="G539" s="122">
        <f t="shared" si="51"/>
        <v>0.40878987306661024</v>
      </c>
      <c r="H539" s="128">
        <f t="shared" si="52"/>
        <v>61898.14499999999</v>
      </c>
      <c r="I539" s="122">
        <f t="shared" si="53"/>
        <v>0.3828446245170824</v>
      </c>
      <c r="J539" s="128">
        <f t="shared" si="54"/>
        <v>102.79935023362441</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7.2220833333333331E-2</v>
      </c>
      <c r="F540" s="128">
        <f t="shared" si="50"/>
        <v>17.332999999999998</v>
      </c>
      <c r="G540" s="122">
        <f t="shared" si="51"/>
        <v>7.1966318403360235E-2</v>
      </c>
      <c r="H540" s="128">
        <f t="shared" si="52"/>
        <v>10896.996000000001</v>
      </c>
      <c r="I540" s="122">
        <f t="shared" si="53"/>
        <v>5.1133263457828482E-2</v>
      </c>
      <c r="J540" s="128">
        <f t="shared" si="54"/>
        <v>100.35365839967882</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6.4195833333333327E-2</v>
      </c>
      <c r="F541" s="128">
        <f t="shared" si="50"/>
        <v>15.407</v>
      </c>
      <c r="G541" s="122">
        <f t="shared" si="51"/>
        <v>6.6905618882827686E-2</v>
      </c>
      <c r="H541" s="128">
        <f t="shared" si="52"/>
        <v>10130.715000000002</v>
      </c>
      <c r="I541" s="122">
        <f t="shared" si="53"/>
        <v>-0.57404067904247924</v>
      </c>
      <c r="J541" s="128">
        <f t="shared" si="54"/>
        <v>95.949838601388578</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1.2179166666666666E-2</v>
      </c>
      <c r="F542" s="128">
        <f t="shared" si="50"/>
        <v>2.923</v>
      </c>
      <c r="G542" s="122">
        <f t="shared" si="51"/>
        <v>1.0986500944405552E-2</v>
      </c>
      <c r="H542" s="128">
        <f t="shared" si="52"/>
        <v>1663.5539999999999</v>
      </c>
      <c r="I542" s="122">
        <f t="shared" si="53"/>
        <v>8.0204897525208027E-2</v>
      </c>
      <c r="J542" s="128">
        <f t="shared" si="54"/>
        <v>110.8557376756831</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3.9166666666666662E-2</v>
      </c>
      <c r="F543" s="128">
        <f t="shared" si="50"/>
        <v>9.3999999999999986</v>
      </c>
      <c r="G543" s="122">
        <f t="shared" si="51"/>
        <v>3.7911714591396001E-2</v>
      </c>
      <c r="H543" s="128">
        <f t="shared" si="52"/>
        <v>5740.5159999999996</v>
      </c>
      <c r="I543" s="122">
        <f t="shared" si="53"/>
        <v>7.4988009028630043E-4</v>
      </c>
      <c r="J543" s="128">
        <f t="shared" si="54"/>
        <v>103.31019604044886</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4.6016666666666671E-2</v>
      </c>
      <c r="F544" s="128">
        <f t="shared" si="50"/>
        <v>11.044</v>
      </c>
      <c r="G544" s="122">
        <f t="shared" si="51"/>
        <v>4.4521661889603617E-2</v>
      </c>
      <c r="H544" s="128">
        <f t="shared" si="52"/>
        <v>6741.3810000000003</v>
      </c>
      <c r="I544" s="122">
        <f t="shared" si="53"/>
        <v>0.24216204811054251</v>
      </c>
      <c r="J544" s="128">
        <f t="shared" si="54"/>
        <v>103.35792671165349</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2.5687499999999999E-2</v>
      </c>
      <c r="F545" s="128">
        <f t="shared" si="50"/>
        <v>6.165</v>
      </c>
      <c r="G545" s="122">
        <f t="shared" si="51"/>
        <v>2.5374143100556079E-2</v>
      </c>
      <c r="H545" s="128">
        <f t="shared" si="52"/>
        <v>3842.1020000000003</v>
      </c>
      <c r="I545" s="122">
        <f t="shared" si="53"/>
        <v>-1.3241652058149481E-2</v>
      </c>
      <c r="J545" s="128">
        <f t="shared" si="54"/>
        <v>101.23494574063882</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1.2341666666666666E-2</v>
      </c>
      <c r="F546" s="128">
        <f t="shared" si="50"/>
        <v>2.9619999999999997</v>
      </c>
      <c r="G546" s="122">
        <f t="shared" si="51"/>
        <v>1.2772094466972223E-2</v>
      </c>
      <c r="H546" s="128">
        <f t="shared" si="52"/>
        <v>1933.925</v>
      </c>
      <c r="I546" s="122">
        <f t="shared" si="53"/>
        <v>-0.36169355432959005</v>
      </c>
      <c r="J546" s="128">
        <f t="shared" si="54"/>
        <v>96.629935666240058</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8.0404166666666679E-2</v>
      </c>
      <c r="F547" s="128">
        <f t="shared" si="50"/>
        <v>19.297000000000004</v>
      </c>
      <c r="G547" s="122">
        <f t="shared" si="51"/>
        <v>7.8557588926019342E-2</v>
      </c>
      <c r="H547" s="128">
        <f t="shared" si="52"/>
        <v>11895.032999999998</v>
      </c>
      <c r="I547" s="122">
        <f t="shared" si="53"/>
        <v>-0.16902993523770155</v>
      </c>
      <c r="J547" s="128">
        <f t="shared" si="54"/>
        <v>102.35060388931529</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5.2662499999999994E-2</v>
      </c>
      <c r="F548" s="128">
        <f t="shared" si="50"/>
        <v>12.638999999999999</v>
      </c>
      <c r="G548" s="122">
        <f t="shared" si="51"/>
        <v>5.280642327860624E-2</v>
      </c>
      <c r="H548" s="128">
        <f t="shared" si="52"/>
        <v>7995.8429999999998</v>
      </c>
      <c r="I548" s="122">
        <f t="shared" si="53"/>
        <v>-0.17858071625610245</v>
      </c>
      <c r="J548" s="128">
        <f t="shared" si="54"/>
        <v>99.727451189324242</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2.1508333333333338E-2</v>
      </c>
      <c r="F549" s="128">
        <f t="shared" si="50"/>
        <v>5.1620000000000008</v>
      </c>
      <c r="G549" s="122">
        <f t="shared" si="51"/>
        <v>2.061562033575929E-2</v>
      </c>
      <c r="H549" s="128">
        <f t="shared" si="52"/>
        <v>3121.576</v>
      </c>
      <c r="I549" s="122">
        <f t="shared" si="53"/>
        <v>2.0428964063816245E-2</v>
      </c>
      <c r="J549" s="128">
        <f t="shared" si="54"/>
        <v>104.33027472874814</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0.10186666666666667</v>
      </c>
      <c r="F550" s="128">
        <f t="shared" si="50"/>
        <v>24.448</v>
      </c>
      <c r="G550" s="122">
        <f t="shared" si="51"/>
        <v>8.2830310795281942E-2</v>
      </c>
      <c r="H550" s="128">
        <f t="shared" si="52"/>
        <v>12542.000000000002</v>
      </c>
      <c r="I550" s="122">
        <f t="shared" si="53"/>
        <v>0.34684044681289594</v>
      </c>
      <c r="J550" s="128">
        <f t="shared" si="54"/>
        <v>122.9823547546909</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0.10124166666666666</v>
      </c>
      <c r="F551" s="128">
        <f t="shared" si="50"/>
        <v>24.297999999999998</v>
      </c>
      <c r="G551" s="122">
        <f t="shared" si="51"/>
        <v>0.11109638220026682</v>
      </c>
      <c r="H551" s="128">
        <f t="shared" si="52"/>
        <v>16821.992000000002</v>
      </c>
      <c r="I551" s="122">
        <f t="shared" si="53"/>
        <v>-0.53170327160908715</v>
      </c>
      <c r="J551" s="128">
        <f t="shared" si="54"/>
        <v>91.129580155152439</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3.0495833333333333E-2</v>
      </c>
      <c r="F552" s="128">
        <f t="shared" si="50"/>
        <v>7.319</v>
      </c>
      <c r="G552" s="122">
        <f t="shared" si="51"/>
        <v>2.9632315840917196E-2</v>
      </c>
      <c r="H552" s="128">
        <f t="shared" si="52"/>
        <v>4486.866</v>
      </c>
      <c r="I552" s="122">
        <f t="shared" si="53"/>
        <v>5.2791295315600589E-2</v>
      </c>
      <c r="J552" s="128">
        <f t="shared" si="54"/>
        <v>102.91410734500799</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0.14233333333333331</v>
      </c>
      <c r="F553" s="128">
        <f t="shared" si="50"/>
        <v>34.159999999999997</v>
      </c>
      <c r="G553" s="122">
        <f t="shared" si="51"/>
        <v>0.11859768323448996</v>
      </c>
      <c r="H553" s="128">
        <f t="shared" si="52"/>
        <v>17957.824000000001</v>
      </c>
      <c r="I553" s="122">
        <f t="shared" si="53"/>
        <v>0.79851952382963842</v>
      </c>
      <c r="J553" s="128">
        <f t="shared" si="54"/>
        <v>120.01358664984501</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8.6070833333333333E-2</v>
      </c>
      <c r="F554" s="128">
        <f t="shared" si="50"/>
        <v>20.657</v>
      </c>
      <c r="G554" s="122">
        <f t="shared" si="51"/>
        <v>8.3435212458228228E-2</v>
      </c>
      <c r="H554" s="128">
        <f t="shared" si="52"/>
        <v>12633.593000000001</v>
      </c>
      <c r="I554" s="122">
        <f t="shared" si="53"/>
        <v>0.13203827036903565</v>
      </c>
      <c r="J554" s="128">
        <f t="shared" si="54"/>
        <v>103.1588831591034</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0.18339166666666668</v>
      </c>
      <c r="F555" s="128">
        <f t="shared" si="50"/>
        <v>44.014000000000003</v>
      </c>
      <c r="G555" s="122">
        <f t="shared" si="51"/>
        <v>0.16737982934657705</v>
      </c>
      <c r="H555" s="128">
        <f t="shared" si="52"/>
        <v>25344.319000000003</v>
      </c>
      <c r="I555" s="122">
        <f t="shared" si="53"/>
        <v>0.64219291786954025</v>
      </c>
      <c r="J555" s="128">
        <f t="shared" si="54"/>
        <v>109.56616898380001</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8.0449999999999994E-2</v>
      </c>
      <c r="F556" s="128">
        <f t="shared" si="50"/>
        <v>19.308</v>
      </c>
      <c r="G556" s="122">
        <f t="shared" si="51"/>
        <v>7.6255986738696838E-2</v>
      </c>
      <c r="H556" s="128">
        <f t="shared" si="52"/>
        <v>11546.528999999999</v>
      </c>
      <c r="I556" s="122">
        <f t="shared" si="53"/>
        <v>0.44877234874727451</v>
      </c>
      <c r="J556" s="128">
        <f t="shared" si="54"/>
        <v>105.49991343718968</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3.2962499999999999E-2</v>
      </c>
      <c r="F557" s="128">
        <f t="shared" si="50"/>
        <v>7.9109999999999996</v>
      </c>
      <c r="G557" s="122">
        <f t="shared" si="51"/>
        <v>3.3353247302170153E-2</v>
      </c>
      <c r="H557" s="128">
        <f t="shared" si="52"/>
        <v>5050.2820000000002</v>
      </c>
      <c r="I557" s="122">
        <f t="shared" si="53"/>
        <v>-0.2622460937394418</v>
      </c>
      <c r="J557" s="128">
        <f t="shared" si="54"/>
        <v>98.82845799501888</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2.0191666666666667E-2</v>
      </c>
      <c r="F558" s="128">
        <f t="shared" si="50"/>
        <v>4.8460000000000001</v>
      </c>
      <c r="G558" s="122">
        <f t="shared" si="51"/>
        <v>1.957271922756872E-2</v>
      </c>
      <c r="H558" s="128">
        <f t="shared" si="52"/>
        <v>2963.6620000000003</v>
      </c>
      <c r="I558" s="122">
        <f t="shared" si="53"/>
        <v>0.16211907384836066</v>
      </c>
      <c r="J558" s="128">
        <f t="shared" si="54"/>
        <v>103.16229662266929</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0.10800416666666666</v>
      </c>
      <c r="F559" s="128">
        <f t="shared" si="50"/>
        <v>25.920999999999999</v>
      </c>
      <c r="G559" s="122">
        <f t="shared" si="51"/>
        <v>0.10698247896551268</v>
      </c>
      <c r="H559" s="128">
        <f t="shared" si="52"/>
        <v>16199.072999999999</v>
      </c>
      <c r="I559" s="122">
        <f t="shared" si="53"/>
        <v>0.14667627325673982</v>
      </c>
      <c r="J559" s="128">
        <f t="shared" si="54"/>
        <v>100.95500469893143</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5.6558333333333342E-2</v>
      </c>
      <c r="F560" s="128">
        <f t="shared" si="50"/>
        <v>13.574000000000002</v>
      </c>
      <c r="G560" s="122">
        <f t="shared" si="51"/>
        <v>5.4529322801780508E-2</v>
      </c>
      <c r="H560" s="128">
        <f t="shared" si="52"/>
        <v>8256.7210000000014</v>
      </c>
      <c r="I560" s="122">
        <f t="shared" si="53"/>
        <v>8.3477943740718721E-2</v>
      </c>
      <c r="J560" s="128">
        <f t="shared" si="54"/>
        <v>103.72095310797916</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1.4716666666666666E-2</v>
      </c>
      <c r="F561" s="128">
        <f t="shared" si="50"/>
        <v>3.532</v>
      </c>
      <c r="G561" s="122">
        <f t="shared" si="51"/>
        <v>1.5045813575664715E-2</v>
      </c>
      <c r="H561" s="128">
        <f t="shared" si="52"/>
        <v>2278.2069999999999</v>
      </c>
      <c r="I561" s="122">
        <f t="shared" si="53"/>
        <v>-0.21163819664294733</v>
      </c>
      <c r="J561" s="128">
        <f t="shared" si="54"/>
        <v>97.812368820451056</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6.4737500000000003E-2</v>
      </c>
      <c r="F562" s="128">
        <f t="shared" si="50"/>
        <v>15.537000000000001</v>
      </c>
      <c r="G562" s="122">
        <f t="shared" si="51"/>
        <v>6.4216308497008295E-2</v>
      </c>
      <c r="H562" s="128">
        <f t="shared" si="52"/>
        <v>9723.505000000001</v>
      </c>
      <c r="I562" s="122">
        <f t="shared" si="53"/>
        <v>-0.23278255636402539</v>
      </c>
      <c r="J562" s="128">
        <f t="shared" si="54"/>
        <v>100.81161859843748</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4.6183333333333333E-2</v>
      </c>
      <c r="F563" s="128">
        <f t="shared" si="50"/>
        <v>11.084</v>
      </c>
      <c r="G563" s="122">
        <f t="shared" si="51"/>
        <v>4.5025366865233979E-2</v>
      </c>
      <c r="H563" s="128">
        <f t="shared" si="52"/>
        <v>6817.6509999999989</v>
      </c>
      <c r="I563" s="122">
        <f t="shared" si="53"/>
        <v>0.2519621955961388</v>
      </c>
      <c r="J563" s="128">
        <f t="shared" si="54"/>
        <v>102.57180906835313</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5.7329166666666667E-2</v>
      </c>
      <c r="F564" s="128">
        <f t="shared" si="50"/>
        <v>13.759</v>
      </c>
      <c r="G564" s="122">
        <f t="shared" si="51"/>
        <v>5.7694778692097354E-2</v>
      </c>
      <c r="H564" s="128">
        <f t="shared" si="52"/>
        <v>8736.0279999999966</v>
      </c>
      <c r="I564" s="122">
        <f t="shared" si="53"/>
        <v>-0.21486108088366954</v>
      </c>
      <c r="J564" s="128">
        <f t="shared" si="54"/>
        <v>99.366299631060443</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3.8241666666666667E-2</v>
      </c>
      <c r="F565" s="128">
        <f t="shared" si="50"/>
        <v>9.1780000000000008</v>
      </c>
      <c r="G565" s="122">
        <f t="shared" si="51"/>
        <v>3.5712128016484178E-2</v>
      </c>
      <c r="H565" s="128">
        <f t="shared" si="52"/>
        <v>5407.4590000000007</v>
      </c>
      <c r="I565" s="122">
        <f t="shared" si="53"/>
        <v>0.57265592070124838</v>
      </c>
      <c r="J565" s="128">
        <f t="shared" si="54"/>
        <v>107.08313615199545</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1.8204166666666671E-2</v>
      </c>
      <c r="F566" s="128">
        <f t="shared" si="50"/>
        <v>4.3690000000000007</v>
      </c>
      <c r="G566" s="122">
        <f t="shared" si="51"/>
        <v>1.8600450408802125E-2</v>
      </c>
      <c r="H566" s="128">
        <f t="shared" si="52"/>
        <v>2816.4430000000002</v>
      </c>
      <c r="I566" s="122">
        <f t="shared" si="53"/>
        <v>-0.19126727513507574</v>
      </c>
      <c r="J566" s="128">
        <f t="shared" si="54"/>
        <v>97.869493837913055</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9.1129166666666678E-2</v>
      </c>
      <c r="F567" s="128">
        <f t="shared" si="50"/>
        <v>21.871000000000002</v>
      </c>
      <c r="G567" s="122">
        <f t="shared" si="51"/>
        <v>8.1072534308998939E-2</v>
      </c>
      <c r="H567" s="128">
        <f t="shared" si="52"/>
        <v>12275.841</v>
      </c>
      <c r="I567" s="122">
        <f t="shared" si="53"/>
        <v>0.55253811035661127</v>
      </c>
      <c r="J567" s="128">
        <f t="shared" si="54"/>
        <v>112.40448746715875</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7.1300000000000002E-2</v>
      </c>
      <c r="F568" s="128">
        <f t="shared" si="50"/>
        <v>17.112000000000002</v>
      </c>
      <c r="G568" s="122">
        <f t="shared" si="51"/>
        <v>6.8841841788955083E-2</v>
      </c>
      <c r="H568" s="128">
        <f t="shared" si="52"/>
        <v>10423.894</v>
      </c>
      <c r="I568" s="122">
        <f t="shared" si="53"/>
        <v>0.28721608750769528</v>
      </c>
      <c r="J568" s="128">
        <f t="shared" si="54"/>
        <v>103.57073277989971</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1.9658333333333333E-2</v>
      </c>
      <c r="F569" s="128">
        <f t="shared" si="50"/>
        <v>4.718</v>
      </c>
      <c r="G569" s="122">
        <f t="shared" si="51"/>
        <v>1.9842218230329289E-2</v>
      </c>
      <c r="H569" s="128">
        <f t="shared" si="52"/>
        <v>3004.4690000000001</v>
      </c>
      <c r="I569" s="122">
        <f t="shared" si="53"/>
        <v>-0.19662090271090135</v>
      </c>
      <c r="J569" s="128">
        <f t="shared" si="54"/>
        <v>99.073264415997187</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9.1054166666666672E-2</v>
      </c>
      <c r="F570" s="128">
        <f t="shared" si="50"/>
        <v>21.853000000000002</v>
      </c>
      <c r="G570" s="122">
        <f t="shared" si="51"/>
        <v>8.6944015902996982E-2</v>
      </c>
      <c r="H570" s="128">
        <f t="shared" si="52"/>
        <v>13164.888999999997</v>
      </c>
      <c r="I570" s="122">
        <f t="shared" si="53"/>
        <v>0.37793861668084411</v>
      </c>
      <c r="J570" s="128">
        <f t="shared" si="54"/>
        <v>104.72735325252904</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9.3020833333333344E-2</v>
      </c>
      <c r="F571" s="128">
        <f t="shared" si="50"/>
        <v>22.325000000000003</v>
      </c>
      <c r="G571" s="122">
        <f t="shared" si="51"/>
        <v>9.2791695835369628E-2</v>
      </c>
      <c r="H571" s="128">
        <f t="shared" si="52"/>
        <v>14050.332999999999</v>
      </c>
      <c r="I571" s="122">
        <f t="shared" si="53"/>
        <v>4.5688749596804287E-2</v>
      </c>
      <c r="J571" s="128">
        <f t="shared" si="54"/>
        <v>100.24693750437565</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2.6866666666666667E-2</v>
      </c>
      <c r="F572" s="128">
        <f t="shared" si="50"/>
        <v>6.4480000000000004</v>
      </c>
      <c r="G572" s="122">
        <f t="shared" si="51"/>
        <v>2.8300406820853524E-2</v>
      </c>
      <c r="H572" s="128">
        <f t="shared" si="52"/>
        <v>4285.1909999999989</v>
      </c>
      <c r="I572" s="122">
        <f t="shared" si="53"/>
        <v>-0.29237477227887793</v>
      </c>
      <c r="J572" s="128">
        <f t="shared" si="54"/>
        <v>94.933853201253683</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0.17732500000000004</v>
      </c>
      <c r="F573" s="128">
        <f t="shared" si="50"/>
        <v>42.558000000000007</v>
      </c>
      <c r="G573" s="122">
        <f t="shared" si="51"/>
        <v>0.17416239152544613</v>
      </c>
      <c r="H573" s="128">
        <f t="shared" si="52"/>
        <v>26371.321000000004</v>
      </c>
      <c r="I573" s="122">
        <f t="shared" si="53"/>
        <v>2.9576677940207192E-2</v>
      </c>
      <c r="J573" s="128">
        <f t="shared" si="54"/>
        <v>101.81589632919794</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0.14998333333333333</v>
      </c>
      <c r="F574" s="128">
        <f t="shared" si="50"/>
        <v>35.996000000000002</v>
      </c>
      <c r="G574" s="122">
        <f t="shared" si="51"/>
        <v>0.14784542788836202</v>
      </c>
      <c r="H574" s="128">
        <f t="shared" si="52"/>
        <v>22386.458999999999</v>
      </c>
      <c r="I574" s="122">
        <f t="shared" si="53"/>
        <v>0.18729442029871143</v>
      </c>
      <c r="J574" s="128">
        <f t="shared" si="54"/>
        <v>101.44604096014767</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3.3820833333333335E-2</v>
      </c>
      <c r="F575" s="128">
        <f t="shared" si="50"/>
        <v>8.1170000000000009</v>
      </c>
      <c r="G575" s="122">
        <f t="shared" si="51"/>
        <v>3.4693352177416169E-2</v>
      </c>
      <c r="H575" s="128">
        <f t="shared" si="52"/>
        <v>5253.1980000000012</v>
      </c>
      <c r="I575" s="122">
        <f t="shared" si="53"/>
        <v>-0.13464200883129906</v>
      </c>
      <c r="J575" s="128">
        <f t="shared" si="54"/>
        <v>97.485054659403005</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3.3508333333333341E-2</v>
      </c>
      <c r="F576" s="128">
        <f t="shared" si="50"/>
        <v>8.0420000000000016</v>
      </c>
      <c r="G576" s="122">
        <f t="shared" si="51"/>
        <v>3.3178512462190758E-2</v>
      </c>
      <c r="H576" s="128">
        <f t="shared" si="52"/>
        <v>5023.8240000000005</v>
      </c>
      <c r="I576" s="122">
        <f t="shared" si="53"/>
        <v>-0.15153662604886026</v>
      </c>
      <c r="J576" s="128">
        <f t="shared" si="54"/>
        <v>100.99407974217782</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3.1324999999999999E-2</v>
      </c>
      <c r="F577" s="128">
        <f t="shared" si="50"/>
        <v>7.5179999999999998</v>
      </c>
      <c r="G577" s="122">
        <f t="shared" si="51"/>
        <v>3.0806753490338006E-2</v>
      </c>
      <c r="H577" s="128">
        <f t="shared" si="52"/>
        <v>4664.6970000000001</v>
      </c>
      <c r="I577" s="122">
        <f t="shared" si="53"/>
        <v>3.439744319922465E-2</v>
      </c>
      <c r="J577" s="128">
        <f t="shared" si="54"/>
        <v>101.68224967237958</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0.11824999999999999</v>
      </c>
      <c r="F578" s="128">
        <f t="shared" si="50"/>
        <v>28.38</v>
      </c>
      <c r="G578" s="122">
        <f t="shared" si="51"/>
        <v>0.10763804171234596</v>
      </c>
      <c r="H578" s="128">
        <f t="shared" si="52"/>
        <v>16298.337000000001</v>
      </c>
      <c r="I578" s="122">
        <f t="shared" si="53"/>
        <v>0.67703918896954951</v>
      </c>
      <c r="J578" s="128">
        <f t="shared" si="54"/>
        <v>109.85892916559523</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3.6037500000000007E-2</v>
      </c>
      <c r="F579" s="128">
        <f t="shared" si="50"/>
        <v>8.6490000000000009</v>
      </c>
      <c r="G579" s="122">
        <f t="shared" si="51"/>
        <v>3.4737600549472315E-2</v>
      </c>
      <c r="H579" s="128">
        <f t="shared" si="52"/>
        <v>5259.8979999999992</v>
      </c>
      <c r="I579" s="122">
        <f t="shared" si="53"/>
        <v>4.4944137796033054E-2</v>
      </c>
      <c r="J579" s="128">
        <f t="shared" si="54"/>
        <v>103.74205307783539</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2.825416666666666E-2</v>
      </c>
      <c r="F580" s="128">
        <f t="shared" si="50"/>
        <v>6.7809999999999988</v>
      </c>
      <c r="G580" s="122">
        <f t="shared" si="51"/>
        <v>2.8116941182686327E-2</v>
      </c>
      <c r="H580" s="128">
        <f t="shared" si="52"/>
        <v>4257.4109999999982</v>
      </c>
      <c r="I580" s="122">
        <f t="shared" si="53"/>
        <v>0.13907574300038666</v>
      </c>
      <c r="J580" s="128">
        <f t="shared" si="54"/>
        <v>100.48805267645839</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2.8462500000000002E-2</v>
      </c>
      <c r="F581" s="128">
        <f t="shared" si="50"/>
        <v>6.8310000000000004</v>
      </c>
      <c r="G581" s="122">
        <f t="shared" si="51"/>
        <v>2.9114801410664512E-2</v>
      </c>
      <c r="H581" s="128">
        <f t="shared" si="52"/>
        <v>4408.5049999999992</v>
      </c>
      <c r="I581" s="122">
        <f t="shared" si="53"/>
        <v>-0.16501614565761422</v>
      </c>
      <c r="J581" s="128">
        <f t="shared" si="54"/>
        <v>97.759553975780932</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3.3070833333333334E-2</v>
      </c>
      <c r="F582" s="128">
        <f t="shared" si="50"/>
        <v>7.9370000000000003</v>
      </c>
      <c r="G582" s="122">
        <f t="shared" si="51"/>
        <v>3.5793056307704497E-2</v>
      </c>
      <c r="H582" s="128">
        <f t="shared" si="52"/>
        <v>5419.7129999999997</v>
      </c>
      <c r="I582" s="122">
        <f t="shared" si="53"/>
        <v>-0.51190652408833437</v>
      </c>
      <c r="J582" s="128">
        <f t="shared" si="54"/>
        <v>92.394550074269006</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1.3441666666666666E-2</v>
      </c>
      <c r="F583" s="128">
        <f t="shared" si="50"/>
        <v>3.226</v>
      </c>
      <c r="G583" s="122">
        <f t="shared" si="51"/>
        <v>1.3656791134475425E-2</v>
      </c>
      <c r="H583" s="128">
        <f t="shared" si="52"/>
        <v>2067.884</v>
      </c>
      <c r="I583" s="122">
        <f t="shared" si="53"/>
        <v>-0.21781814654978526</v>
      </c>
      <c r="J583" s="128">
        <f t="shared" si="54"/>
        <v>98.424780274586638</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1.0945833333333333E-2</v>
      </c>
      <c r="F584" s="128">
        <f t="shared" si="50"/>
        <v>2.6270000000000002</v>
      </c>
      <c r="G584" s="122">
        <f t="shared" si="51"/>
        <v>1.105894279411959E-2</v>
      </c>
      <c r="H584" s="128">
        <f t="shared" si="52"/>
        <v>1674.5230000000001</v>
      </c>
      <c r="I584" s="122">
        <f t="shared" si="53"/>
        <v>-0.20728608721211342</v>
      </c>
      <c r="J584" s="128">
        <f t="shared" si="54"/>
        <v>98.977212714705416</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2.4062500000000001E-2</v>
      </c>
      <c r="F585" s="128">
        <f t="shared" ref="F585:F648" si="56">SUMPRODUCT($K$2:$AI$2,$K585:$AI585)</f>
        <v>5.7750000000000004</v>
      </c>
      <c r="G585" s="122">
        <f t="shared" ref="G585:G648" si="57">SUMPRODUCT($K$3:$AI$3,$K585:$AI585)/$J$3</f>
        <v>2.3562991189950994E-2</v>
      </c>
      <c r="H585" s="128">
        <f t="shared" ref="H585:H648" si="58">SUMPRODUCT($K$3:$AI$3,$K585:$AI585)</f>
        <v>3567.8609999999999</v>
      </c>
      <c r="I585" s="122">
        <f t="shared" ref="I585:I648" si="59">CORREL($K$4:$AI$4,$K585:$AI585)</f>
        <v>-0.15293293856721074</v>
      </c>
      <c r="J585" s="128">
        <f t="shared" si="54"/>
        <v>102.11988709761957</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0.19254999999999997</v>
      </c>
      <c r="F586" s="128">
        <f t="shared" si="56"/>
        <v>46.211999999999996</v>
      </c>
      <c r="G586" s="122">
        <f t="shared" si="57"/>
        <v>0.18203613837192409</v>
      </c>
      <c r="H586" s="128">
        <f t="shared" si="58"/>
        <v>27563.548000000003</v>
      </c>
      <c r="I586" s="122">
        <f t="shared" si="59"/>
        <v>0.2895662196347572</v>
      </c>
      <c r="J586" s="128">
        <f t="shared" ref="J586:J649" si="60">$E586/$G586*100</f>
        <v>105.77570021101781</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2.5512500000000004E-2</v>
      </c>
      <c r="F587" s="128">
        <f t="shared" si="56"/>
        <v>6.1230000000000011</v>
      </c>
      <c r="G587" s="122">
        <f t="shared" si="57"/>
        <v>2.5864936797474539E-2</v>
      </c>
      <c r="H587" s="128">
        <f t="shared" si="58"/>
        <v>3916.4169999999999</v>
      </c>
      <c r="I587" s="122">
        <f t="shared" si="59"/>
        <v>-0.23184452925565599</v>
      </c>
      <c r="J587" s="128">
        <f t="shared" si="60"/>
        <v>98.637395481635409</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6.9645833333333351E-2</v>
      </c>
      <c r="F588" s="128">
        <f t="shared" si="56"/>
        <v>16.715000000000003</v>
      </c>
      <c r="G588" s="122">
        <f t="shared" si="57"/>
        <v>6.9562059992867423E-2</v>
      </c>
      <c r="H588" s="128">
        <f t="shared" si="58"/>
        <v>10532.948</v>
      </c>
      <c r="I588" s="122">
        <f t="shared" si="59"/>
        <v>-0.1293540167992904</v>
      </c>
      <c r="J588" s="128">
        <f t="shared" si="60"/>
        <v>100.12042964293254</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4.4974999999999994E-2</v>
      </c>
      <c r="F589" s="128">
        <f t="shared" si="56"/>
        <v>10.793999999999999</v>
      </c>
      <c r="G589" s="122">
        <f t="shared" si="57"/>
        <v>4.4432623598251196E-2</v>
      </c>
      <c r="H589" s="128">
        <f t="shared" si="58"/>
        <v>6727.8989999999994</v>
      </c>
      <c r="I589" s="122">
        <f t="shared" si="59"/>
        <v>-4.3790859207875989E-2</v>
      </c>
      <c r="J589" s="128">
        <f t="shared" si="60"/>
        <v>101.22067156477823</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0.39465000000000006</v>
      </c>
      <c r="F590" s="128">
        <f t="shared" si="56"/>
        <v>94.716000000000008</v>
      </c>
      <c r="G590" s="122">
        <f t="shared" si="57"/>
        <v>0.386952363655576</v>
      </c>
      <c r="H590" s="128">
        <f t="shared" si="58"/>
        <v>58591.553000000007</v>
      </c>
      <c r="I590" s="122">
        <f t="shared" si="59"/>
        <v>0.27727142940749727</v>
      </c>
      <c r="J590" s="128">
        <f t="shared" si="60"/>
        <v>101.98929818433042</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0.39682083333333329</v>
      </c>
      <c r="F591" s="128">
        <f t="shared" si="56"/>
        <v>95.236999999999995</v>
      </c>
      <c r="G591" s="122">
        <f t="shared" si="57"/>
        <v>0.41174836545192778</v>
      </c>
      <c r="H591" s="128">
        <f t="shared" si="58"/>
        <v>62346.114000000001</v>
      </c>
      <c r="I591" s="122">
        <f t="shared" si="59"/>
        <v>-0.25179096294999043</v>
      </c>
      <c r="J591" s="128">
        <f t="shared" si="60"/>
        <v>96.37459832968365</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0.26224583333333334</v>
      </c>
      <c r="F592" s="128">
        <f t="shared" si="56"/>
        <v>62.939</v>
      </c>
      <c r="G592" s="122">
        <f t="shared" si="57"/>
        <v>0.24511364566960336</v>
      </c>
      <c r="H592" s="128">
        <f t="shared" si="58"/>
        <v>37114.618000000002</v>
      </c>
      <c r="I592" s="122">
        <f t="shared" si="59"/>
        <v>0.53723752117129486</v>
      </c>
      <c r="J592" s="128">
        <f t="shared" si="60"/>
        <v>106.98948751585337</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0.30562499999999998</v>
      </c>
      <c r="F593" s="128">
        <f t="shared" si="56"/>
        <v>73.349999999999994</v>
      </c>
      <c r="G593" s="122">
        <f t="shared" si="57"/>
        <v>0.30413697182633509</v>
      </c>
      <c r="H593" s="128">
        <f t="shared" si="58"/>
        <v>46051.812000000005</v>
      </c>
      <c r="I593" s="122">
        <f t="shared" si="59"/>
        <v>1.6834122243470348E-2</v>
      </c>
      <c r="J593" s="128">
        <f t="shared" si="60"/>
        <v>100.48926250719515</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0.28103749999999994</v>
      </c>
      <c r="F594" s="128">
        <f t="shared" si="56"/>
        <v>67.448999999999984</v>
      </c>
      <c r="G594" s="122">
        <f t="shared" si="57"/>
        <v>0.23261600998560281</v>
      </c>
      <c r="H594" s="128">
        <f t="shared" si="58"/>
        <v>35222.251000000004</v>
      </c>
      <c r="I594" s="122">
        <f t="shared" si="59"/>
        <v>0.520973987037057</v>
      </c>
      <c r="J594" s="128">
        <f t="shared" si="60"/>
        <v>120.81606077646765</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0.3404875</v>
      </c>
      <c r="F595" s="128">
        <f t="shared" si="56"/>
        <v>81.716999999999999</v>
      </c>
      <c r="G595" s="122">
        <f t="shared" si="57"/>
        <v>0.33874606057404011</v>
      </c>
      <c r="H595" s="128">
        <f t="shared" si="58"/>
        <v>51292.251000000004</v>
      </c>
      <c r="I595" s="122">
        <f t="shared" si="59"/>
        <v>0.17622641443215137</v>
      </c>
      <c r="J595" s="128">
        <f t="shared" si="60"/>
        <v>100.51408403776234</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0.4888291666666667</v>
      </c>
      <c r="F596" s="128">
        <f t="shared" si="56"/>
        <v>117.319</v>
      </c>
      <c r="G596" s="122">
        <f t="shared" si="57"/>
        <v>0.43661803088140116</v>
      </c>
      <c r="H596" s="128">
        <f t="shared" si="58"/>
        <v>66111.828999999998</v>
      </c>
      <c r="I596" s="122">
        <f t="shared" si="59"/>
        <v>0.30023659699985311</v>
      </c>
      <c r="J596" s="128">
        <f t="shared" si="60"/>
        <v>111.95808054006997</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0.63538749999999999</v>
      </c>
      <c r="F597" s="128">
        <f t="shared" si="56"/>
        <v>152.49299999999999</v>
      </c>
      <c r="G597" s="122">
        <f t="shared" si="57"/>
        <v>0.6110679575743968</v>
      </c>
      <c r="H597" s="128">
        <f t="shared" si="58"/>
        <v>92526.688000000009</v>
      </c>
      <c r="I597" s="122">
        <f t="shared" si="59"/>
        <v>0.33385301195085348</v>
      </c>
      <c r="J597" s="128">
        <f t="shared" si="60"/>
        <v>103.97984252392129</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0.20368333333333333</v>
      </c>
      <c r="F598" s="128">
        <f t="shared" si="56"/>
        <v>48.884</v>
      </c>
      <c r="G598" s="122">
        <f t="shared" si="57"/>
        <v>0.16167178274709743</v>
      </c>
      <c r="H598" s="128">
        <f t="shared" si="58"/>
        <v>24480.017999999996</v>
      </c>
      <c r="I598" s="122">
        <f t="shared" si="59"/>
        <v>0.31178853448351629</v>
      </c>
      <c r="J598" s="128">
        <f t="shared" si="60"/>
        <v>125.98570379591496</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7.4562500000000004E-2</v>
      </c>
      <c r="F599" s="128">
        <f t="shared" si="56"/>
        <v>17.895</v>
      </c>
      <c r="G599" s="122">
        <f t="shared" si="57"/>
        <v>9.537506108917039E-2</v>
      </c>
      <c r="H599" s="128">
        <f t="shared" si="58"/>
        <v>14441.501000000002</v>
      </c>
      <c r="I599" s="122">
        <f t="shared" si="59"/>
        <v>-0.45838701216108341</v>
      </c>
      <c r="J599" s="128">
        <f t="shared" si="60"/>
        <v>78.178193700225478</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2.8662499999999997E-2</v>
      </c>
      <c r="F600" s="128">
        <f t="shared" si="56"/>
        <v>6.8789999999999996</v>
      </c>
      <c r="G600" s="122">
        <f t="shared" si="57"/>
        <v>3.7324003751205287E-2</v>
      </c>
      <c r="H600" s="128">
        <f t="shared" si="58"/>
        <v>5651.5260000000017</v>
      </c>
      <c r="I600" s="122">
        <f t="shared" si="59"/>
        <v>-0.52053193323113867</v>
      </c>
      <c r="J600" s="128">
        <f t="shared" si="60"/>
        <v>76.793744291364803</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5.5625000000000006E-3</v>
      </c>
      <c r="F601" s="128">
        <f t="shared" si="56"/>
        <v>1.3350000000000002</v>
      </c>
      <c r="G601" s="122">
        <f t="shared" si="57"/>
        <v>8.6379360445917892E-3</v>
      </c>
      <c r="H601" s="128">
        <f t="shared" si="58"/>
        <v>1307.9389999999996</v>
      </c>
      <c r="I601" s="122">
        <f t="shared" si="59"/>
        <v>-0.36096899000873756</v>
      </c>
      <c r="J601" s="128">
        <f t="shared" si="60"/>
        <v>64.396170234238781</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1.2458333333333333E-2</v>
      </c>
      <c r="F602" s="128">
        <f t="shared" si="56"/>
        <v>2.99</v>
      </c>
      <c r="G602" s="122">
        <f t="shared" si="57"/>
        <v>1.8241318733571963E-2</v>
      </c>
      <c r="H602" s="128">
        <f t="shared" si="58"/>
        <v>2762.0639999999994</v>
      </c>
      <c r="I602" s="122">
        <f t="shared" si="59"/>
        <v>-0.50679658888019263</v>
      </c>
      <c r="J602" s="128">
        <f t="shared" si="60"/>
        <v>68.297328254039996</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8.9266666666666661E-2</v>
      </c>
      <c r="F603" s="128">
        <f t="shared" si="56"/>
        <v>21.423999999999999</v>
      </c>
      <c r="G603" s="122">
        <f t="shared" si="57"/>
        <v>7.8949220039889551E-2</v>
      </c>
      <c r="H603" s="128">
        <f t="shared" si="58"/>
        <v>11954.332999999997</v>
      </c>
      <c r="I603" s="122">
        <f t="shared" si="59"/>
        <v>0.6802381109262875</v>
      </c>
      <c r="J603" s="128">
        <f t="shared" si="60"/>
        <v>113.06845922171766</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1.8220833333333335E-2</v>
      </c>
      <c r="F604" s="128">
        <f t="shared" si="56"/>
        <v>4.3730000000000002</v>
      </c>
      <c r="G604" s="122">
        <f t="shared" si="57"/>
        <v>1.7771097227542301E-2</v>
      </c>
      <c r="H604" s="128">
        <f t="shared" si="58"/>
        <v>2690.864</v>
      </c>
      <c r="I604" s="122">
        <f t="shared" si="59"/>
        <v>0.28748267936301136</v>
      </c>
      <c r="J604" s="128">
        <f t="shared" si="60"/>
        <v>102.53071659016089</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3.2129166666666667E-2</v>
      </c>
      <c r="F605" s="128">
        <f t="shared" si="56"/>
        <v>7.7110000000000003</v>
      </c>
      <c r="G605" s="122">
        <f t="shared" si="57"/>
        <v>2.5675025426303347E-2</v>
      </c>
      <c r="H605" s="128">
        <f t="shared" si="58"/>
        <v>3887.6610000000001</v>
      </c>
      <c r="I605" s="122">
        <f t="shared" si="59"/>
        <v>0.4320421425104698</v>
      </c>
      <c r="J605" s="128">
        <f t="shared" si="60"/>
        <v>125.13781830085836</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2.1450000000000004E-2</v>
      </c>
      <c r="F606" s="128">
        <f t="shared" si="56"/>
        <v>5.1480000000000006</v>
      </c>
      <c r="G606" s="122">
        <f t="shared" si="57"/>
        <v>1.9230223619384753E-2</v>
      </c>
      <c r="H606" s="128">
        <f t="shared" si="58"/>
        <v>2911.8020000000006</v>
      </c>
      <c r="I606" s="122">
        <f t="shared" si="59"/>
        <v>3.4846283544968645E-2</v>
      </c>
      <c r="J606" s="128">
        <f t="shared" si="60"/>
        <v>111.54316467946653</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3.7787500000000002E-2</v>
      </c>
      <c r="F607" s="128">
        <f t="shared" si="56"/>
        <v>9.0690000000000008</v>
      </c>
      <c r="G607" s="122">
        <f t="shared" si="57"/>
        <v>2.9570242639580503E-2</v>
      </c>
      <c r="H607" s="128">
        <f t="shared" si="58"/>
        <v>4477.4670000000006</v>
      </c>
      <c r="I607" s="122">
        <f t="shared" si="59"/>
        <v>0.27155514809008618</v>
      </c>
      <c r="J607" s="128">
        <f t="shared" si="60"/>
        <v>127.78894126969556</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2.6487500000000001E-2</v>
      </c>
      <c r="F608" s="128">
        <f t="shared" si="56"/>
        <v>6.3570000000000002</v>
      </c>
      <c r="G608" s="122">
        <f t="shared" si="57"/>
        <v>2.5337218824710406E-2</v>
      </c>
      <c r="H608" s="128">
        <f t="shared" si="58"/>
        <v>3836.5110000000004</v>
      </c>
      <c r="I608" s="122">
        <f t="shared" si="59"/>
        <v>-0.12136731725098375</v>
      </c>
      <c r="J608" s="128">
        <f t="shared" si="60"/>
        <v>104.5398872830027</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2.0591666666666668E-2</v>
      </c>
      <c r="F609" s="128">
        <f t="shared" si="56"/>
        <v>4.9420000000000002</v>
      </c>
      <c r="G609" s="122">
        <f t="shared" si="57"/>
        <v>2.2877253695069277E-2</v>
      </c>
      <c r="H609" s="128">
        <f t="shared" si="58"/>
        <v>3464.0279999999998</v>
      </c>
      <c r="I609" s="122">
        <f t="shared" si="59"/>
        <v>-0.51308290635813281</v>
      </c>
      <c r="J609" s="128">
        <f t="shared" si="60"/>
        <v>90.009347018365148</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1.0225000000000001E-2</v>
      </c>
      <c r="F610" s="128">
        <f t="shared" si="56"/>
        <v>2.4540000000000002</v>
      </c>
      <c r="G610" s="122">
        <f t="shared" si="57"/>
        <v>1.1985186701713139E-2</v>
      </c>
      <c r="H610" s="128">
        <f t="shared" si="58"/>
        <v>1814.7730000000001</v>
      </c>
      <c r="I610" s="122">
        <f t="shared" si="59"/>
        <v>-0.36010302278672091</v>
      </c>
      <c r="J610" s="128">
        <f t="shared" si="60"/>
        <v>85.313648043033481</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8.2199999999999995E-2</v>
      </c>
      <c r="F611" s="128">
        <f t="shared" si="56"/>
        <v>19.727999999999998</v>
      </c>
      <c r="G611" s="122">
        <f t="shared" si="57"/>
        <v>7.9317630664782243E-2</v>
      </c>
      <c r="H611" s="128">
        <f t="shared" si="58"/>
        <v>12010.116999999998</v>
      </c>
      <c r="I611" s="122">
        <f t="shared" si="59"/>
        <v>1.6913605665761024E-2</v>
      </c>
      <c r="J611" s="128">
        <f t="shared" si="60"/>
        <v>103.6339579372957</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2.2512500000000001E-2</v>
      </c>
      <c r="F612" s="128">
        <f t="shared" si="56"/>
        <v>5.4030000000000005</v>
      </c>
      <c r="G612" s="122">
        <f t="shared" si="57"/>
        <v>2.3564761124833241E-2</v>
      </c>
      <c r="H612" s="128">
        <f t="shared" si="58"/>
        <v>3568.1289999999999</v>
      </c>
      <c r="I612" s="122">
        <f t="shared" si="59"/>
        <v>-0.41175620070779523</v>
      </c>
      <c r="J612" s="128">
        <f t="shared" si="60"/>
        <v>95.534598805144114</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4.3712500000000001E-2</v>
      </c>
      <c r="F613" s="128">
        <f t="shared" si="56"/>
        <v>10.491</v>
      </c>
      <c r="G613" s="122">
        <f t="shared" si="57"/>
        <v>4.1646528153852239E-2</v>
      </c>
      <c r="H613" s="128">
        <f t="shared" si="58"/>
        <v>6306.0339999999987</v>
      </c>
      <c r="I613" s="122">
        <f t="shared" si="59"/>
        <v>1.8847522384857016E-2</v>
      </c>
      <c r="J613" s="128">
        <f t="shared" si="60"/>
        <v>104.96073007218169</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2.7616666666666671E-2</v>
      </c>
      <c r="F614" s="128">
        <f t="shared" si="56"/>
        <v>6.628000000000001</v>
      </c>
      <c r="G614" s="122">
        <f t="shared" si="57"/>
        <v>2.7582282159320553E-2</v>
      </c>
      <c r="H614" s="128">
        <f t="shared" si="58"/>
        <v>4176.4539999999997</v>
      </c>
      <c r="I614" s="122">
        <f t="shared" si="59"/>
        <v>-0.21984052397186582</v>
      </c>
      <c r="J614" s="128">
        <f t="shared" si="60"/>
        <v>100.12466157494696</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2.8441666666666667E-2</v>
      </c>
      <c r="F615" s="128">
        <f t="shared" si="56"/>
        <v>6.8260000000000005</v>
      </c>
      <c r="G615" s="122">
        <f t="shared" si="57"/>
        <v>2.986128465572125E-2</v>
      </c>
      <c r="H615" s="128">
        <f t="shared" si="58"/>
        <v>4521.5360000000001</v>
      </c>
      <c r="I615" s="122">
        <f t="shared" si="59"/>
        <v>-0.29226838954492423</v>
      </c>
      <c r="J615" s="128">
        <f t="shared" si="60"/>
        <v>95.245958084450351</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2.743333333333333E-2</v>
      </c>
      <c r="F616" s="128">
        <f t="shared" si="56"/>
        <v>6.5839999999999996</v>
      </c>
      <c r="G616" s="122">
        <f t="shared" si="57"/>
        <v>2.6728248953228815E-2</v>
      </c>
      <c r="H616" s="128">
        <f t="shared" si="58"/>
        <v>4047.1380000000008</v>
      </c>
      <c r="I616" s="122">
        <f t="shared" si="59"/>
        <v>-0.18793419734154374</v>
      </c>
      <c r="J616" s="128">
        <f t="shared" si="60"/>
        <v>102.63797445668187</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1.90875E-2</v>
      </c>
      <c r="F617" s="128">
        <f t="shared" si="56"/>
        <v>4.5810000000000004</v>
      </c>
      <c r="G617" s="122">
        <f t="shared" si="57"/>
        <v>2.1681999498078166E-2</v>
      </c>
      <c r="H617" s="128">
        <f t="shared" si="58"/>
        <v>3283.0449999999996</v>
      </c>
      <c r="I617" s="122">
        <f t="shared" si="59"/>
        <v>-0.43236443797513396</v>
      </c>
      <c r="J617" s="128">
        <f t="shared" si="60"/>
        <v>88.033855003510467</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2.1812500000000002E-2</v>
      </c>
      <c r="F618" s="128">
        <f t="shared" si="56"/>
        <v>5.2350000000000003</v>
      </c>
      <c r="G618" s="122">
        <f t="shared" si="57"/>
        <v>2.2868595543462468E-2</v>
      </c>
      <c r="H618" s="128">
        <f t="shared" si="58"/>
        <v>3462.7170000000001</v>
      </c>
      <c r="I618" s="122">
        <f t="shared" si="59"/>
        <v>-0.32345574496398938</v>
      </c>
      <c r="J618" s="128">
        <f t="shared" si="60"/>
        <v>95.381895921613008</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6.3137499999999999E-2</v>
      </c>
      <c r="F619" s="128">
        <f t="shared" si="56"/>
        <v>15.153</v>
      </c>
      <c r="G619" s="122">
        <f t="shared" si="57"/>
        <v>5.3961536937484317E-2</v>
      </c>
      <c r="H619" s="128">
        <f t="shared" si="58"/>
        <v>8170.7480000000005</v>
      </c>
      <c r="I619" s="122">
        <f t="shared" si="59"/>
        <v>0.35802156077662223</v>
      </c>
      <c r="J619" s="128">
        <f t="shared" si="60"/>
        <v>117.00463623403878</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0.13684166666666669</v>
      </c>
      <c r="F620" s="128">
        <f t="shared" si="56"/>
        <v>32.842000000000006</v>
      </c>
      <c r="G620" s="122">
        <f t="shared" si="57"/>
        <v>0.14635709096672789</v>
      </c>
      <c r="H620" s="128">
        <f t="shared" si="58"/>
        <v>22161.098000000002</v>
      </c>
      <c r="I620" s="122">
        <f t="shared" si="59"/>
        <v>-0.48392775580673708</v>
      </c>
      <c r="J620" s="128">
        <f t="shared" si="60"/>
        <v>93.498487680228365</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8.6387500000000006E-2</v>
      </c>
      <c r="F621" s="128">
        <f t="shared" si="56"/>
        <v>20.733000000000001</v>
      </c>
      <c r="G621" s="122">
        <f t="shared" si="57"/>
        <v>9.5442629013723593E-2</v>
      </c>
      <c r="H621" s="128">
        <f t="shared" si="58"/>
        <v>14451.732</v>
      </c>
      <c r="I621" s="122">
        <f t="shared" si="59"/>
        <v>-0.65773021545087185</v>
      </c>
      <c r="J621" s="128">
        <f t="shared" si="60"/>
        <v>90.512489956221174</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3.7087500000000002E-2</v>
      </c>
      <c r="F622" s="128">
        <f t="shared" si="56"/>
        <v>8.9009999999999998</v>
      </c>
      <c r="G622" s="122">
        <f t="shared" si="57"/>
        <v>3.6622845368450258E-2</v>
      </c>
      <c r="H622" s="128">
        <f t="shared" si="58"/>
        <v>5545.3580000000011</v>
      </c>
      <c r="I622" s="122">
        <f t="shared" si="59"/>
        <v>-0.18236513062350637</v>
      </c>
      <c r="J622" s="128">
        <f t="shared" si="60"/>
        <v>101.26875622818218</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0.13855416666666667</v>
      </c>
      <c r="F623" s="128">
        <f t="shared" si="56"/>
        <v>33.253</v>
      </c>
      <c r="G623" s="122">
        <f t="shared" si="57"/>
        <v>0.13849187679139865</v>
      </c>
      <c r="H623" s="128">
        <f t="shared" si="58"/>
        <v>20970.163</v>
      </c>
      <c r="I623" s="122">
        <f t="shared" si="59"/>
        <v>0.28743916285983939</v>
      </c>
      <c r="J623" s="128">
        <f t="shared" si="60"/>
        <v>100.04497727715962</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0.13624583333333332</v>
      </c>
      <c r="F624" s="128">
        <f t="shared" si="56"/>
        <v>32.698999999999998</v>
      </c>
      <c r="G624" s="122">
        <f t="shared" si="57"/>
        <v>0.12481160099856027</v>
      </c>
      <c r="H624" s="128">
        <f t="shared" si="58"/>
        <v>18898.722999999998</v>
      </c>
      <c r="I624" s="122">
        <f t="shared" si="59"/>
        <v>0.86797070909391583</v>
      </c>
      <c r="J624" s="128">
        <f t="shared" si="60"/>
        <v>109.16119354554625</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4.1849999999999991E-2</v>
      </c>
      <c r="F625" s="128">
        <f t="shared" si="56"/>
        <v>10.043999999999999</v>
      </c>
      <c r="G625" s="122">
        <f t="shared" si="57"/>
        <v>4.2470498883884336E-2</v>
      </c>
      <c r="H625" s="128">
        <f t="shared" si="58"/>
        <v>6430.7979999999989</v>
      </c>
      <c r="I625" s="122">
        <f t="shared" si="59"/>
        <v>-0.1259342305313747</v>
      </c>
      <c r="J625" s="128">
        <f t="shared" si="60"/>
        <v>98.538988473903245</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6.7654166666666668E-2</v>
      </c>
      <c r="F626" s="128">
        <f t="shared" si="56"/>
        <v>16.237000000000002</v>
      </c>
      <c r="G626" s="122">
        <f t="shared" si="57"/>
        <v>6.4558143681728727E-2</v>
      </c>
      <c r="H626" s="128">
        <f t="shared" si="58"/>
        <v>9775.2650000000012</v>
      </c>
      <c r="I626" s="122">
        <f t="shared" si="59"/>
        <v>0.50831362694308935</v>
      </c>
      <c r="J626" s="128">
        <f t="shared" si="60"/>
        <v>104.79571252885044</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0.27162083333333331</v>
      </c>
      <c r="F627" s="128">
        <f t="shared" si="56"/>
        <v>65.188999999999993</v>
      </c>
      <c r="G627" s="122">
        <f t="shared" si="57"/>
        <v>0.24707801582374625</v>
      </c>
      <c r="H627" s="128">
        <f t="shared" si="58"/>
        <v>37412.059000000008</v>
      </c>
      <c r="I627" s="122">
        <f t="shared" si="59"/>
        <v>0.72746102700867854</v>
      </c>
      <c r="J627" s="128">
        <f t="shared" si="60"/>
        <v>109.93322591966044</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4.34125E-2</v>
      </c>
      <c r="F628" s="128">
        <f t="shared" si="56"/>
        <v>10.419</v>
      </c>
      <c r="G628" s="122">
        <f t="shared" si="57"/>
        <v>3.81161288618262E-2</v>
      </c>
      <c r="H628" s="128">
        <f t="shared" si="58"/>
        <v>5771.4679999999998</v>
      </c>
      <c r="I628" s="122">
        <f t="shared" si="59"/>
        <v>0.23049058104812839</v>
      </c>
      <c r="J628" s="128">
        <f t="shared" si="60"/>
        <v>113.8953542668867</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0.31652083333333331</v>
      </c>
      <c r="F629" s="128">
        <f t="shared" si="56"/>
        <v>75.964999999999989</v>
      </c>
      <c r="G629" s="122">
        <f t="shared" si="57"/>
        <v>0.29515127659855506</v>
      </c>
      <c r="H629" s="128">
        <f t="shared" si="58"/>
        <v>44691.216000000008</v>
      </c>
      <c r="I629" s="122">
        <f t="shared" si="59"/>
        <v>0.64995495082543486</v>
      </c>
      <c r="J629" s="128">
        <f t="shared" si="60"/>
        <v>107.24020474552908</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3.1925000000000002E-2</v>
      </c>
      <c r="F630" s="128">
        <f t="shared" si="56"/>
        <v>7.6619999999999999</v>
      </c>
      <c r="G630" s="122">
        <f t="shared" si="57"/>
        <v>3.0674061208046596E-2</v>
      </c>
      <c r="H630" s="128">
        <f t="shared" si="58"/>
        <v>4644.6049999999996</v>
      </c>
      <c r="I630" s="122">
        <f t="shared" si="59"/>
        <v>0.35013283852824084</v>
      </c>
      <c r="J630" s="128">
        <f t="shared" si="60"/>
        <v>104.07816488162074</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9.5058333333333328E-2</v>
      </c>
      <c r="F631" s="128">
        <f t="shared" si="56"/>
        <v>22.814</v>
      </c>
      <c r="G631" s="122">
        <f t="shared" si="57"/>
        <v>9.4032030537980954E-2</v>
      </c>
      <c r="H631" s="128">
        <f t="shared" si="58"/>
        <v>14238.142</v>
      </c>
      <c r="I631" s="122">
        <f t="shared" si="59"/>
        <v>0.25433016021929966</v>
      </c>
      <c r="J631" s="128">
        <f t="shared" si="60"/>
        <v>101.09143957594091</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0.28145833333333337</v>
      </c>
      <c r="F632" s="128">
        <f t="shared" si="56"/>
        <v>67.550000000000011</v>
      </c>
      <c r="G632" s="122">
        <f t="shared" si="57"/>
        <v>0.25664931514086831</v>
      </c>
      <c r="H632" s="128">
        <f t="shared" si="58"/>
        <v>38861.326000000001</v>
      </c>
      <c r="I632" s="122">
        <f t="shared" si="59"/>
        <v>0.61114352790232473</v>
      </c>
      <c r="J632" s="128">
        <f t="shared" si="60"/>
        <v>109.66650473189378</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2.6179166666666667E-2</v>
      </c>
      <c r="F633" s="128">
        <f t="shared" si="56"/>
        <v>6.2830000000000004</v>
      </c>
      <c r="G633" s="122">
        <f t="shared" si="57"/>
        <v>2.8296741470630965E-2</v>
      </c>
      <c r="H633" s="128">
        <f t="shared" si="58"/>
        <v>4284.6359999999995</v>
      </c>
      <c r="I633" s="122">
        <f t="shared" si="59"/>
        <v>-0.33746988807467454</v>
      </c>
      <c r="J633" s="128">
        <f t="shared" si="60"/>
        <v>92.516541856375525</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0.19036666666666666</v>
      </c>
      <c r="F634" s="128">
        <f t="shared" si="56"/>
        <v>45.687999999999995</v>
      </c>
      <c r="G634" s="122">
        <f t="shared" si="57"/>
        <v>0.17668192024726254</v>
      </c>
      <c r="H634" s="128">
        <f t="shared" si="58"/>
        <v>26752.822999999997</v>
      </c>
      <c r="I634" s="122">
        <f t="shared" si="59"/>
        <v>0.41432572232809906</v>
      </c>
      <c r="J634" s="128">
        <f t="shared" si="60"/>
        <v>107.74541413193417</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0.30822916666666672</v>
      </c>
      <c r="F635" s="128">
        <f t="shared" si="56"/>
        <v>73.975000000000009</v>
      </c>
      <c r="G635" s="122">
        <f t="shared" si="57"/>
        <v>0.29485897977783349</v>
      </c>
      <c r="H635" s="128">
        <f t="shared" si="58"/>
        <v>44646.956999999995</v>
      </c>
      <c r="I635" s="122">
        <f t="shared" si="59"/>
        <v>3.2457575632908582E-2</v>
      </c>
      <c r="J635" s="128">
        <f t="shared" si="60"/>
        <v>104.53443435872538</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0.37559583333333341</v>
      </c>
      <c r="F636" s="128">
        <f t="shared" si="56"/>
        <v>90.143000000000015</v>
      </c>
      <c r="G636" s="122">
        <f t="shared" si="57"/>
        <v>0.36258446155675017</v>
      </c>
      <c r="H636" s="128">
        <f t="shared" si="58"/>
        <v>54901.813999999998</v>
      </c>
      <c r="I636" s="122">
        <f t="shared" si="59"/>
        <v>0.39385404908666938</v>
      </c>
      <c r="J636" s="128">
        <f t="shared" si="60"/>
        <v>103.58850782538202</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0.25208333333333333</v>
      </c>
      <c r="F637" s="128">
        <f t="shared" si="56"/>
        <v>60.5</v>
      </c>
      <c r="G637" s="122">
        <f t="shared" si="57"/>
        <v>0.24201724365663257</v>
      </c>
      <c r="H637" s="128">
        <f t="shared" si="58"/>
        <v>36645.766999999993</v>
      </c>
      <c r="I637" s="122">
        <f t="shared" si="59"/>
        <v>0.52836286024772738</v>
      </c>
      <c r="J637" s="128">
        <f t="shared" si="60"/>
        <v>104.15924482264671</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0.20883749999999998</v>
      </c>
      <c r="F638" s="128">
        <f t="shared" si="56"/>
        <v>50.120999999999995</v>
      </c>
      <c r="G638" s="122">
        <f t="shared" si="57"/>
        <v>0.20314195141925004</v>
      </c>
      <c r="H638" s="128">
        <f t="shared" si="58"/>
        <v>30759.348000000002</v>
      </c>
      <c r="I638" s="122">
        <f t="shared" si="59"/>
        <v>0.3012327776525946</v>
      </c>
      <c r="J638" s="128">
        <f t="shared" si="60"/>
        <v>102.80372839827423</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0.48022500000000007</v>
      </c>
      <c r="F639" s="128">
        <f t="shared" si="56"/>
        <v>115.25400000000002</v>
      </c>
      <c r="G639" s="122">
        <f t="shared" si="57"/>
        <v>0.44381459932108469</v>
      </c>
      <c r="H639" s="128">
        <f t="shared" si="58"/>
        <v>67201.519</v>
      </c>
      <c r="I639" s="122">
        <f t="shared" si="59"/>
        <v>0.32673286777943616</v>
      </c>
      <c r="J639" s="128">
        <f t="shared" si="60"/>
        <v>108.20396641629486</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0.37049583333333336</v>
      </c>
      <c r="F640" s="128">
        <f t="shared" si="56"/>
        <v>88.919000000000011</v>
      </c>
      <c r="G640" s="122">
        <f t="shared" si="57"/>
        <v>0.33759825780290326</v>
      </c>
      <c r="H640" s="128">
        <f t="shared" si="58"/>
        <v>51118.453000000001</v>
      </c>
      <c r="I640" s="122">
        <f t="shared" si="59"/>
        <v>0.47273675554472505</v>
      </c>
      <c r="J640" s="128">
        <f t="shared" si="60"/>
        <v>109.74459280226392</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0.40662083333333332</v>
      </c>
      <c r="F641" s="128">
        <f t="shared" si="56"/>
        <v>97.588999999999999</v>
      </c>
      <c r="G641" s="122">
        <f t="shared" si="57"/>
        <v>0.37446548626979614</v>
      </c>
      <c r="H641" s="128">
        <f t="shared" si="58"/>
        <v>56700.814999999995</v>
      </c>
      <c r="I641" s="122">
        <f t="shared" si="59"/>
        <v>0.49522319229960238</v>
      </c>
      <c r="J641" s="128">
        <f t="shared" si="60"/>
        <v>108.58699886706509</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5.9320833333333343E-2</v>
      </c>
      <c r="F642" s="128">
        <f t="shared" si="56"/>
        <v>14.237000000000002</v>
      </c>
      <c r="G642" s="122">
        <f t="shared" si="57"/>
        <v>6.882714076265703E-2</v>
      </c>
      <c r="H642" s="128">
        <f t="shared" si="58"/>
        <v>10421.668000000001</v>
      </c>
      <c r="I642" s="122">
        <f t="shared" si="59"/>
        <v>-0.63702308685927422</v>
      </c>
      <c r="J642" s="128">
        <f t="shared" si="60"/>
        <v>86.188141300093861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0.36005416666666668</v>
      </c>
      <c r="F643" s="128">
        <f t="shared" si="56"/>
        <v>86.412999999999997</v>
      </c>
      <c r="G643" s="122">
        <f t="shared" si="57"/>
        <v>0.34210084005864561</v>
      </c>
      <c r="H643" s="128">
        <f t="shared" si="58"/>
        <v>51800.224999999999</v>
      </c>
      <c r="I643" s="122">
        <f t="shared" si="59"/>
        <v>0.45895029228772244</v>
      </c>
      <c r="J643" s="128">
        <f t="shared" si="60"/>
        <v>105.24796332126614</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3.7308333333333339E-2</v>
      </c>
      <c r="F644" s="128">
        <f t="shared" si="56"/>
        <v>8.9540000000000006</v>
      </c>
      <c r="G644" s="122">
        <f t="shared" si="57"/>
        <v>3.0227819677977521E-2</v>
      </c>
      <c r="H644" s="128">
        <f t="shared" si="58"/>
        <v>4577.0360000000001</v>
      </c>
      <c r="I644" s="122">
        <f t="shared" si="59"/>
        <v>0.69986962130083652</v>
      </c>
      <c r="J644" s="128">
        <f t="shared" si="60"/>
        <v>123.42383185683197</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0.39457083333333337</v>
      </c>
      <c r="F645" s="128">
        <f t="shared" si="56"/>
        <v>94.697000000000003</v>
      </c>
      <c r="G645" s="122">
        <f t="shared" si="57"/>
        <v>0.37542121808503609</v>
      </c>
      <c r="H645" s="128">
        <f t="shared" si="58"/>
        <v>56845.53</v>
      </c>
      <c r="I645" s="122">
        <f t="shared" si="59"/>
        <v>0.28350768897492185</v>
      </c>
      <c r="J645" s="128">
        <f t="shared" si="60"/>
        <v>105.1008345628349</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0.214675</v>
      </c>
      <c r="F646" s="128">
        <f t="shared" si="56"/>
        <v>51.521999999999998</v>
      </c>
      <c r="G646" s="122">
        <f t="shared" si="57"/>
        <v>0.19559151487934062</v>
      </c>
      <c r="H646" s="128">
        <f t="shared" si="58"/>
        <v>29616.075999999997</v>
      </c>
      <c r="I646" s="122">
        <f t="shared" si="59"/>
        <v>0.63307455214336172</v>
      </c>
      <c r="J646" s="128">
        <f t="shared" si="60"/>
        <v>109.75680623591053</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5.3683333333333326E-2</v>
      </c>
      <c r="F647" s="128">
        <f t="shared" si="56"/>
        <v>12.883999999999999</v>
      </c>
      <c r="G647" s="122">
        <f t="shared" si="57"/>
        <v>5.1355169134449007E-2</v>
      </c>
      <c r="H647" s="128">
        <f t="shared" si="58"/>
        <v>7776.0969999999998</v>
      </c>
      <c r="I647" s="122">
        <f t="shared" si="59"/>
        <v>-5.7848590644757808E-2</v>
      </c>
      <c r="J647" s="128">
        <f t="shared" si="60"/>
        <v>104.53345639421249</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0.46678749999999997</v>
      </c>
      <c r="F648" s="128">
        <f t="shared" si="56"/>
        <v>112.029</v>
      </c>
      <c r="G648" s="122">
        <f t="shared" si="57"/>
        <v>0.47484569866198206</v>
      </c>
      <c r="H648" s="128">
        <f t="shared" si="58"/>
        <v>71900.186000000002</v>
      </c>
      <c r="I648" s="122">
        <f t="shared" si="59"/>
        <v>0.10524855748856078</v>
      </c>
      <c r="J648" s="128">
        <f t="shared" si="60"/>
        <v>98.302985857366195</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0.38006250000000003</v>
      </c>
      <c r="F649" s="128">
        <f t="shared" ref="F649:F712" si="62">SUMPRODUCT($K$2:$AI$2,$K649:$AI649)</f>
        <v>91.215000000000003</v>
      </c>
      <c r="G649" s="122">
        <f t="shared" ref="G649:G712" si="63">SUMPRODUCT($K$3:$AI$3,$K649:$AI649)/$J$3</f>
        <v>0.36194666420108579</v>
      </c>
      <c r="H649" s="128">
        <f t="shared" ref="H649:H712" si="64">SUMPRODUCT($K$3:$AI$3,$K649:$AI649)</f>
        <v>54805.240000000005</v>
      </c>
      <c r="I649" s="122">
        <f t="shared" ref="I649:I712" si="65">CORREL($K$4:$AI$4,$K649:$AI649)</f>
        <v>0.30988409091703378</v>
      </c>
      <c r="J649" s="128">
        <f t="shared" si="60"/>
        <v>105.00511196557116</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0.4215875</v>
      </c>
      <c r="F650" s="128">
        <f t="shared" si="62"/>
        <v>101.181</v>
      </c>
      <c r="G650" s="122">
        <f t="shared" si="63"/>
        <v>0.42105931263125912</v>
      </c>
      <c r="H650" s="128">
        <f t="shared" si="64"/>
        <v>63755.958999999995</v>
      </c>
      <c r="I650" s="122">
        <f t="shared" si="65"/>
        <v>4.2270400017763735E-2</v>
      </c>
      <c r="J650" s="128">
        <f t="shared" ref="J650:J713" si="66">$E650/$G650*100</f>
        <v>100.12544250961703</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0.50793750000000004</v>
      </c>
      <c r="F651" s="128">
        <f t="shared" si="62"/>
        <v>121.90500000000002</v>
      </c>
      <c r="G651" s="122">
        <f t="shared" si="63"/>
        <v>0.51163809454622311</v>
      </c>
      <c r="H651" s="128">
        <f t="shared" si="64"/>
        <v>77471.217000000004</v>
      </c>
      <c r="I651" s="122">
        <f t="shared" si="65"/>
        <v>-0.40699199017638704</v>
      </c>
      <c r="J651" s="128">
        <f t="shared" si="66"/>
        <v>99.276716377128807</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0.17636666666666664</v>
      </c>
      <c r="F652" s="128">
        <f t="shared" si="62"/>
        <v>42.327999999999996</v>
      </c>
      <c r="G652" s="122">
        <f t="shared" si="63"/>
        <v>0.17419915729966057</v>
      </c>
      <c r="H652" s="128">
        <f t="shared" si="64"/>
        <v>26376.888000000003</v>
      </c>
      <c r="I652" s="122">
        <f t="shared" si="65"/>
        <v>-0.10188230185070601</v>
      </c>
      <c r="J652" s="128">
        <f t="shared" si="66"/>
        <v>101.24427086824393</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0.59759999999999991</v>
      </c>
      <c r="F653" s="128">
        <f t="shared" si="62"/>
        <v>143.42399999999998</v>
      </c>
      <c r="G653" s="122">
        <f t="shared" si="63"/>
        <v>0.57845310993408972</v>
      </c>
      <c r="H653" s="128">
        <f t="shared" si="64"/>
        <v>87588.213000000003</v>
      </c>
      <c r="I653" s="122">
        <f t="shared" si="65"/>
        <v>0.60495640360656011</v>
      </c>
      <c r="J653" s="128">
        <f t="shared" si="66"/>
        <v>103.31001592645804</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4.3625000000000004E-2</v>
      </c>
      <c r="F654" s="128">
        <f t="shared" si="62"/>
        <v>10.47</v>
      </c>
      <c r="G654" s="122">
        <f t="shared" si="63"/>
        <v>4.2947687857454196E-2</v>
      </c>
      <c r="H654" s="128">
        <f t="shared" si="64"/>
        <v>6503.0529999999999</v>
      </c>
      <c r="I654" s="122">
        <f t="shared" si="65"/>
        <v>-0.2079050838188552</v>
      </c>
      <c r="J654" s="128">
        <f t="shared" si="66"/>
        <v>101.57706311174152</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0.11144166666666667</v>
      </c>
      <c r="F655" s="128">
        <f t="shared" si="62"/>
        <v>26.746000000000002</v>
      </c>
      <c r="G655" s="122">
        <f t="shared" si="63"/>
        <v>0.10208059147525396</v>
      </c>
      <c r="H655" s="128">
        <f t="shared" si="64"/>
        <v>15456.839000000004</v>
      </c>
      <c r="I655" s="122">
        <f t="shared" si="65"/>
        <v>-2.0939496485917853E-2</v>
      </c>
      <c r="J655" s="128">
        <f t="shared" si="66"/>
        <v>109.17027914525946</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1.3091666666666668E-2</v>
      </c>
      <c r="F656" s="128">
        <f t="shared" si="62"/>
        <v>3.1420000000000003</v>
      </c>
      <c r="G656" s="122">
        <f t="shared" si="63"/>
        <v>1.0946393427465693E-2</v>
      </c>
      <c r="H656" s="128">
        <f t="shared" si="64"/>
        <v>1657.4810000000004</v>
      </c>
      <c r="I656" s="122">
        <f t="shared" si="65"/>
        <v>0.27859999885267855</v>
      </c>
      <c r="J656" s="128">
        <f t="shared" si="66"/>
        <v>119.59799136963458</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2.0883333333333334E-2</v>
      </c>
      <c r="F657" s="128">
        <f t="shared" si="62"/>
        <v>5.0120000000000005</v>
      </c>
      <c r="G657" s="122">
        <f t="shared" si="63"/>
        <v>1.8418563182712757E-2</v>
      </c>
      <c r="H657" s="128">
        <f t="shared" si="64"/>
        <v>2788.9020000000005</v>
      </c>
      <c r="I657" s="122">
        <f t="shared" si="65"/>
        <v>0.11205995335964387</v>
      </c>
      <c r="J657" s="128">
        <f t="shared" si="66"/>
        <v>113.38198927989103</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0.39446250000000005</v>
      </c>
      <c r="F658" s="128">
        <f t="shared" si="62"/>
        <v>94.671000000000006</v>
      </c>
      <c r="G658" s="122">
        <f t="shared" si="63"/>
        <v>0.35725224213765877</v>
      </c>
      <c r="H658" s="128">
        <f t="shared" si="64"/>
        <v>54094.420000000013</v>
      </c>
      <c r="I658" s="122">
        <f t="shared" si="65"/>
        <v>0.51284211651789646</v>
      </c>
      <c r="J658" s="128">
        <f t="shared" si="66"/>
        <v>110.41568210732268</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0.23256250000000003</v>
      </c>
      <c r="F659" s="128">
        <f t="shared" si="62"/>
        <v>55.815000000000005</v>
      </c>
      <c r="G659" s="122">
        <f t="shared" si="63"/>
        <v>0.22097349720640874</v>
      </c>
      <c r="H659" s="128">
        <f t="shared" si="64"/>
        <v>33459.364999999998</v>
      </c>
      <c r="I659" s="122">
        <f t="shared" si="65"/>
        <v>0.12350204579610839</v>
      </c>
      <c r="J659" s="128">
        <f t="shared" si="66"/>
        <v>105.24452160105251</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8.6929166666666668E-2</v>
      </c>
      <c r="F660" s="128">
        <f t="shared" si="62"/>
        <v>20.863</v>
      </c>
      <c r="G660" s="122">
        <f t="shared" si="63"/>
        <v>7.3390779167602269E-2</v>
      </c>
      <c r="H660" s="128">
        <f t="shared" si="64"/>
        <v>11112.685000000001</v>
      </c>
      <c r="I660" s="122">
        <f t="shared" si="65"/>
        <v>0.37576458169827442</v>
      </c>
      <c r="J660" s="128">
        <f t="shared" si="66"/>
        <v>118.44698700929013</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0.24473333333333336</v>
      </c>
      <c r="F661" s="128">
        <f t="shared" si="62"/>
        <v>58.736000000000004</v>
      </c>
      <c r="G661" s="122">
        <f t="shared" si="63"/>
        <v>0.22546761943758337</v>
      </c>
      <c r="H661" s="128">
        <f t="shared" si="64"/>
        <v>34139.856</v>
      </c>
      <c r="I661" s="122">
        <f t="shared" si="65"/>
        <v>0.58606785013038143</v>
      </c>
      <c r="J661" s="128">
        <f t="shared" si="66"/>
        <v>108.54478081766563</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3.7420833333333341E-2</v>
      </c>
      <c r="F662" s="128">
        <f t="shared" si="62"/>
        <v>8.9810000000000016</v>
      </c>
      <c r="G662" s="122">
        <f t="shared" si="63"/>
        <v>3.0263165541745365E-2</v>
      </c>
      <c r="H662" s="128">
        <f t="shared" si="64"/>
        <v>4582.3879999999999</v>
      </c>
      <c r="I662" s="122">
        <f t="shared" si="65"/>
        <v>0.77726603778623571</v>
      </c>
      <c r="J662" s="128">
        <f t="shared" si="66"/>
        <v>123.65141803065711</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0.21355416666666663</v>
      </c>
      <c r="F663" s="128">
        <f t="shared" si="62"/>
        <v>51.252999999999993</v>
      </c>
      <c r="G663" s="122">
        <f t="shared" si="63"/>
        <v>0.20044363285738817</v>
      </c>
      <c r="H663" s="128">
        <f t="shared" si="64"/>
        <v>30350.774000000001</v>
      </c>
      <c r="I663" s="122">
        <f t="shared" si="65"/>
        <v>0.66463706056878902</v>
      </c>
      <c r="J663" s="128">
        <f t="shared" si="66"/>
        <v>106.540758427885</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0.17078749999999998</v>
      </c>
      <c r="F664" s="128">
        <f t="shared" si="62"/>
        <v>40.988999999999997</v>
      </c>
      <c r="G664" s="122">
        <f t="shared" si="63"/>
        <v>0.14467229787739899</v>
      </c>
      <c r="H664" s="128">
        <f t="shared" si="64"/>
        <v>21905.99</v>
      </c>
      <c r="I664" s="122">
        <f t="shared" si="65"/>
        <v>0.71175814670498871</v>
      </c>
      <c r="J664" s="128">
        <f t="shared" si="66"/>
        <v>118.0512803803891</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0.12891666666666665</v>
      </c>
      <c r="F665" s="128">
        <f t="shared" si="62"/>
        <v>30.939999999999998</v>
      </c>
      <c r="G665" s="122">
        <f t="shared" si="63"/>
        <v>0.14450697407177487</v>
      </c>
      <c r="H665" s="128">
        <f t="shared" si="64"/>
        <v>21880.957000000006</v>
      </c>
      <c r="I665" s="122">
        <f t="shared" si="65"/>
        <v>-0.48281656796814454</v>
      </c>
      <c r="J665" s="128">
        <f t="shared" si="66"/>
        <v>89.211380623495231</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0.47570416666666671</v>
      </c>
      <c r="F666" s="128">
        <f t="shared" si="62"/>
        <v>114.16900000000001</v>
      </c>
      <c r="G666" s="122">
        <f t="shared" si="63"/>
        <v>0.46392083503942733</v>
      </c>
      <c r="H666" s="128">
        <f t="shared" si="64"/>
        <v>70245.965000000011</v>
      </c>
      <c r="I666" s="122">
        <f t="shared" si="65"/>
        <v>0.47358229838180416</v>
      </c>
      <c r="J666" s="128">
        <f t="shared" si="66"/>
        <v>102.53994447700067</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0.3230791666666667</v>
      </c>
      <c r="F667" s="128">
        <f t="shared" si="62"/>
        <v>77.539000000000001</v>
      </c>
      <c r="G667" s="122">
        <f t="shared" si="63"/>
        <v>0.32642891201838614</v>
      </c>
      <c r="H667" s="128">
        <f t="shared" si="64"/>
        <v>49427.212999999996</v>
      </c>
      <c r="I667" s="122">
        <f t="shared" si="65"/>
        <v>-0.14799345762562718</v>
      </c>
      <c r="J667" s="128">
        <f t="shared" si="66"/>
        <v>98.973820875422106</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0.5235375000000001</v>
      </c>
      <c r="F668" s="128">
        <f t="shared" si="62"/>
        <v>125.64900000000002</v>
      </c>
      <c r="G668" s="122">
        <f t="shared" si="63"/>
        <v>0.52084329472057478</v>
      </c>
      <c r="H668" s="128">
        <f t="shared" si="64"/>
        <v>78865.049999999988</v>
      </c>
      <c r="I668" s="122">
        <f t="shared" si="65"/>
        <v>0.23843553557428651</v>
      </c>
      <c r="J668" s="128">
        <f t="shared" si="66"/>
        <v>100.51727752027043</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0.11312916666666666</v>
      </c>
      <c r="F669" s="128">
        <f t="shared" si="62"/>
        <v>27.150999999999996</v>
      </c>
      <c r="G669" s="122">
        <f t="shared" si="63"/>
        <v>0.12036440185446909</v>
      </c>
      <c r="H669" s="128">
        <f t="shared" si="64"/>
        <v>18225.337</v>
      </c>
      <c r="I669" s="122">
        <f t="shared" si="65"/>
        <v>-0.33686798451096767</v>
      </c>
      <c r="J669" s="128">
        <f t="shared" si="66"/>
        <v>93.988891170206244</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8.5608333333333328E-2</v>
      </c>
      <c r="F670" s="128">
        <f t="shared" si="62"/>
        <v>20.545999999999999</v>
      </c>
      <c r="G670" s="122">
        <f t="shared" si="63"/>
        <v>9.0592921581317931E-2</v>
      </c>
      <c r="H670" s="128">
        <f t="shared" si="64"/>
        <v>13717.398999999999</v>
      </c>
      <c r="I670" s="122">
        <f t="shared" si="65"/>
        <v>-0.2658111780004242</v>
      </c>
      <c r="J670" s="128">
        <f t="shared" si="66"/>
        <v>94.497817091029191</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0.23631666666666665</v>
      </c>
      <c r="F671" s="128">
        <f t="shared" si="62"/>
        <v>56.715999999999994</v>
      </c>
      <c r="G671" s="122">
        <f t="shared" si="63"/>
        <v>0.23775757175500931</v>
      </c>
      <c r="H671" s="128">
        <f t="shared" si="64"/>
        <v>36000.775999999998</v>
      </c>
      <c r="I671" s="122">
        <f t="shared" si="65"/>
        <v>-0.27224514195585131</v>
      </c>
      <c r="J671" s="128">
        <f t="shared" si="66"/>
        <v>99.393960378335549</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0.15059999999999998</v>
      </c>
      <c r="F672" s="128">
        <f t="shared" si="62"/>
        <v>36.143999999999998</v>
      </c>
      <c r="G672" s="122">
        <f t="shared" si="63"/>
        <v>0.16665863371593864</v>
      </c>
      <c r="H672" s="128">
        <f t="shared" si="64"/>
        <v>25235.116999999998</v>
      </c>
      <c r="I672" s="122">
        <f t="shared" si="65"/>
        <v>-0.5248475940056968</v>
      </c>
      <c r="J672" s="128">
        <f t="shared" si="66"/>
        <v>90.364355354484786</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0.42491666666666666</v>
      </c>
      <c r="F673" s="128">
        <f t="shared" si="62"/>
        <v>101.98</v>
      </c>
      <c r="G673" s="122">
        <f t="shared" si="63"/>
        <v>0.42436288288050295</v>
      </c>
      <c r="H673" s="128">
        <f t="shared" si="64"/>
        <v>64256.178999999996</v>
      </c>
      <c r="I673" s="122">
        <f t="shared" si="65"/>
        <v>4.8962509732137817E-2</v>
      </c>
      <c r="J673" s="128">
        <f t="shared" si="66"/>
        <v>100.13049769631235</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0.30013333333333336</v>
      </c>
      <c r="F674" s="128">
        <f t="shared" si="62"/>
        <v>72.032000000000011</v>
      </c>
      <c r="G674" s="122">
        <f t="shared" si="63"/>
        <v>0.29921816428694076</v>
      </c>
      <c r="H674" s="128">
        <f t="shared" si="64"/>
        <v>45307.015999999996</v>
      </c>
      <c r="I674" s="122">
        <f t="shared" si="65"/>
        <v>-6.7639111130074231E-2</v>
      </c>
      <c r="J674" s="128">
        <f t="shared" si="66"/>
        <v>100.30585343927014</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0.49391666666666667</v>
      </c>
      <c r="F675" s="128">
        <f t="shared" si="62"/>
        <v>118.54</v>
      </c>
      <c r="G675" s="122">
        <f t="shared" si="63"/>
        <v>0.49680056532248484</v>
      </c>
      <c r="H675" s="128">
        <f t="shared" si="64"/>
        <v>75224.54800000001</v>
      </c>
      <c r="I675" s="122">
        <f t="shared" si="65"/>
        <v>-0.16524697205789671</v>
      </c>
      <c r="J675" s="128">
        <f t="shared" si="66"/>
        <v>99.419505762046356</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8.4258333333333338E-2</v>
      </c>
      <c r="F676" s="128">
        <f t="shared" si="62"/>
        <v>20.222000000000001</v>
      </c>
      <c r="G676" s="122">
        <f t="shared" si="63"/>
        <v>8.9014542524666812E-2</v>
      </c>
      <c r="H676" s="128">
        <f t="shared" si="64"/>
        <v>13478.403999999999</v>
      </c>
      <c r="I676" s="122">
        <f t="shared" si="65"/>
        <v>-0.22118655060141584</v>
      </c>
      <c r="J676" s="128">
        <f t="shared" si="66"/>
        <v>94.656817800287541</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9.4537499999999997E-2</v>
      </c>
      <c r="F677" s="128">
        <f t="shared" si="62"/>
        <v>22.689</v>
      </c>
      <c r="G677" s="122">
        <f t="shared" si="63"/>
        <v>0.10434935080373536</v>
      </c>
      <c r="H677" s="128">
        <f t="shared" si="64"/>
        <v>15800.37</v>
      </c>
      <c r="I677" s="122">
        <f t="shared" si="65"/>
        <v>-0.52627450407074061</v>
      </c>
      <c r="J677" s="128">
        <f t="shared" si="66"/>
        <v>90.597113706830896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0.30672500000000003</v>
      </c>
      <c r="F678" s="128">
        <f t="shared" si="62"/>
        <v>73.614000000000004</v>
      </c>
      <c r="G678" s="122">
        <f t="shared" si="63"/>
        <v>0.30786461979421204</v>
      </c>
      <c r="H678" s="128">
        <f t="shared" si="64"/>
        <v>46616.244999999995</v>
      </c>
      <c r="I678" s="122">
        <f t="shared" si="65"/>
        <v>3.9374793411767764E-2</v>
      </c>
      <c r="J678" s="128">
        <f t="shared" si="66"/>
        <v>99.629830866900591</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0.12871249999999998</v>
      </c>
      <c r="F679" s="128">
        <f t="shared" si="62"/>
        <v>30.890999999999998</v>
      </c>
      <c r="G679" s="122">
        <f t="shared" si="63"/>
        <v>0.13897343116406238</v>
      </c>
      <c r="H679" s="128">
        <f t="shared" si="64"/>
        <v>21043.078999999998</v>
      </c>
      <c r="I679" s="122">
        <f t="shared" si="65"/>
        <v>-0.32638488709883834</v>
      </c>
      <c r="J679" s="128">
        <f t="shared" si="66"/>
        <v>92.616623855282768</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0.22667083333333335</v>
      </c>
      <c r="F680" s="128">
        <f t="shared" si="62"/>
        <v>54.401000000000003</v>
      </c>
      <c r="G680" s="122">
        <f t="shared" si="63"/>
        <v>0.23104685704473713</v>
      </c>
      <c r="H680" s="128">
        <f t="shared" si="64"/>
        <v>34984.653000000006</v>
      </c>
      <c r="I680" s="122">
        <f t="shared" si="65"/>
        <v>-0.20816315660077897</v>
      </c>
      <c r="J680" s="128">
        <f t="shared" si="66"/>
        <v>98.106001627818529</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0.24288333333333334</v>
      </c>
      <c r="F681" s="128">
        <f t="shared" si="62"/>
        <v>58.292000000000002</v>
      </c>
      <c r="G681" s="122">
        <f t="shared" si="63"/>
        <v>0.24381070942688454</v>
      </c>
      <c r="H681" s="128">
        <f t="shared" si="64"/>
        <v>36917.33</v>
      </c>
      <c r="I681" s="122">
        <f t="shared" si="65"/>
        <v>-4.8904601996987394E-2</v>
      </c>
      <c r="J681" s="128">
        <f t="shared" si="66"/>
        <v>99.6196327488111</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0.48164583333333333</v>
      </c>
      <c r="F682" s="128">
        <f t="shared" si="62"/>
        <v>115.595</v>
      </c>
      <c r="G682" s="122">
        <f t="shared" si="63"/>
        <v>0.49084280600721192</v>
      </c>
      <c r="H682" s="128">
        <f t="shared" si="64"/>
        <v>74322.436000000016</v>
      </c>
      <c r="I682" s="122">
        <f t="shared" si="65"/>
        <v>-0.34687868969693636</v>
      </c>
      <c r="J682" s="128">
        <f t="shared" si="66"/>
        <v>98.126289606097743</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0.14594583333333333</v>
      </c>
      <c r="F683" s="128">
        <f t="shared" si="62"/>
        <v>35.027000000000001</v>
      </c>
      <c r="G683" s="122">
        <f t="shared" si="63"/>
        <v>0.15294567356589048</v>
      </c>
      <c r="H683" s="128">
        <f t="shared" si="64"/>
        <v>23158.728000000003</v>
      </c>
      <c r="I683" s="122">
        <f t="shared" si="65"/>
        <v>-0.43105641907373377</v>
      </c>
      <c r="J683" s="128">
        <f t="shared" si="66"/>
        <v>95.423315959609965</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9.6841666666666687E-2</v>
      </c>
      <c r="F684" s="128">
        <f t="shared" si="62"/>
        <v>23.242000000000004</v>
      </c>
      <c r="G684" s="122">
        <f t="shared" si="63"/>
        <v>0.10008714287601209</v>
      </c>
      <c r="H684" s="128">
        <f t="shared" si="64"/>
        <v>15154.994999999999</v>
      </c>
      <c r="I684" s="122">
        <f t="shared" si="65"/>
        <v>-0.16612999057898564</v>
      </c>
      <c r="J684" s="128">
        <f t="shared" si="66"/>
        <v>96.757349529533585</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0.3117125</v>
      </c>
      <c r="F685" s="128">
        <f t="shared" si="62"/>
        <v>74.811000000000007</v>
      </c>
      <c r="G685" s="122">
        <f t="shared" si="63"/>
        <v>0.30890505752288366</v>
      </c>
      <c r="H685" s="128">
        <f t="shared" si="64"/>
        <v>46773.786</v>
      </c>
      <c r="I685" s="122">
        <f t="shared" si="65"/>
        <v>0.23350073793788184</v>
      </c>
      <c r="J685" s="128">
        <f t="shared" si="66"/>
        <v>100.90883668258115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0.11774583333333334</v>
      </c>
      <c r="F686" s="128">
        <f t="shared" si="62"/>
        <v>28.259</v>
      </c>
      <c r="G686" s="122">
        <f t="shared" si="63"/>
        <v>0.12977416159241306</v>
      </c>
      <c r="H686" s="128">
        <f t="shared" si="64"/>
        <v>19650.144</v>
      </c>
      <c r="I686" s="122">
        <f t="shared" si="65"/>
        <v>-0.32062517002909802</v>
      </c>
      <c r="J686" s="128">
        <f t="shared" si="66"/>
        <v>90.731338109617241</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0.20964583333333336</v>
      </c>
      <c r="F687" s="128">
        <f t="shared" si="62"/>
        <v>50.315000000000005</v>
      </c>
      <c r="G687" s="122">
        <f t="shared" si="63"/>
        <v>0.21741416476244571</v>
      </c>
      <c r="H687" s="128">
        <f t="shared" si="64"/>
        <v>32920.418000000005</v>
      </c>
      <c r="I687" s="122">
        <f t="shared" si="65"/>
        <v>-0.29115004575112408</v>
      </c>
      <c r="J687" s="128">
        <f t="shared" si="66"/>
        <v>96.426943277775706</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0.17067916666666666</v>
      </c>
      <c r="F688" s="128">
        <f t="shared" si="62"/>
        <v>40.963000000000001</v>
      </c>
      <c r="G688" s="122">
        <f t="shared" si="63"/>
        <v>0.17691084943665877</v>
      </c>
      <c r="H688" s="128">
        <f t="shared" si="64"/>
        <v>26787.486999999997</v>
      </c>
      <c r="I688" s="122">
        <f t="shared" si="65"/>
        <v>-0.31881635373494482</v>
      </c>
      <c r="J688" s="128">
        <f t="shared" si="66"/>
        <v>96.477501074786659</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0.67772500000000002</v>
      </c>
      <c r="F689" s="128">
        <f t="shared" si="62"/>
        <v>162.654</v>
      </c>
      <c r="G689" s="122">
        <f t="shared" si="63"/>
        <v>0.67472067389610213</v>
      </c>
      <c r="H689" s="128">
        <f t="shared" si="64"/>
        <v>102164.855</v>
      </c>
      <c r="I689" s="122">
        <f t="shared" si="65"/>
        <v>0.21358622184912052</v>
      </c>
      <c r="J689" s="128">
        <f t="shared" si="66"/>
        <v>100.44526960861444</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8.1837499999999994E-2</v>
      </c>
      <c r="F690" s="128">
        <f t="shared" si="62"/>
        <v>19.640999999999998</v>
      </c>
      <c r="G690" s="122">
        <f t="shared" si="63"/>
        <v>8.4455011953664685E-2</v>
      </c>
      <c r="H690" s="128">
        <f t="shared" si="64"/>
        <v>12788.009</v>
      </c>
      <c r="I690" s="122">
        <f t="shared" si="65"/>
        <v>-0.24764618817921896</v>
      </c>
      <c r="J690" s="128">
        <f t="shared" si="66"/>
        <v>96.900702642608394</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5.6787499999999998E-2</v>
      </c>
      <c r="F691" s="128">
        <f t="shared" si="62"/>
        <v>13.629</v>
      </c>
      <c r="G691" s="122">
        <f t="shared" si="63"/>
        <v>6.3944293280851675E-2</v>
      </c>
      <c r="H691" s="128">
        <f t="shared" si="64"/>
        <v>9682.3169999999991</v>
      </c>
      <c r="I691" s="122">
        <f t="shared" si="65"/>
        <v>-0.31678112845084744</v>
      </c>
      <c r="J691" s="128">
        <f t="shared" si="66"/>
        <v>88.807768584730297</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0.39013750000000003</v>
      </c>
      <c r="F692" s="128">
        <f t="shared" si="62"/>
        <v>93.63300000000001</v>
      </c>
      <c r="G692" s="122">
        <f t="shared" si="63"/>
        <v>0.38332367353947355</v>
      </c>
      <c r="H692" s="128">
        <f t="shared" si="64"/>
        <v>58042.104000000007</v>
      </c>
      <c r="I692" s="122">
        <f t="shared" si="65"/>
        <v>0.28964181184852861</v>
      </c>
      <c r="J692" s="128">
        <f t="shared" si="66"/>
        <v>101.77756473989984</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0.12252916666666668</v>
      </c>
      <c r="F693" s="128">
        <f t="shared" si="62"/>
        <v>29.407000000000004</v>
      </c>
      <c r="G693" s="122">
        <f t="shared" si="63"/>
        <v>0.12258417097042625</v>
      </c>
      <c r="H693" s="128">
        <f t="shared" si="64"/>
        <v>18561.45</v>
      </c>
      <c r="I693" s="122">
        <f t="shared" si="65"/>
        <v>-0.22530437779775417</v>
      </c>
      <c r="J693" s="128">
        <f t="shared" si="66"/>
        <v>99.955129358607948</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0.40108749999999999</v>
      </c>
      <c r="F694" s="128">
        <f t="shared" si="62"/>
        <v>96.260999999999996</v>
      </c>
      <c r="G694" s="122">
        <f t="shared" si="63"/>
        <v>0.39859698318561859</v>
      </c>
      <c r="H694" s="128">
        <f t="shared" si="64"/>
        <v>60354.757999999994</v>
      </c>
      <c r="I694" s="122">
        <f t="shared" si="65"/>
        <v>0.13053459904455283</v>
      </c>
      <c r="J694" s="128">
        <f t="shared" si="66"/>
        <v>100.62482078877693</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0.31517916666666668</v>
      </c>
      <c r="F695" s="128">
        <f t="shared" si="62"/>
        <v>75.643000000000001</v>
      </c>
      <c r="G695" s="122">
        <f t="shared" si="63"/>
        <v>0.31310775469230873</v>
      </c>
      <c r="H695" s="128">
        <f t="shared" si="64"/>
        <v>47410.15</v>
      </c>
      <c r="I695" s="122">
        <f t="shared" si="65"/>
        <v>-4.2126618259983824E-2</v>
      </c>
      <c r="J695" s="128">
        <f t="shared" si="66"/>
        <v>100.6615652098408</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0.32716666666666672</v>
      </c>
      <c r="F696" s="128">
        <f t="shared" si="62"/>
        <v>78.52000000000001</v>
      </c>
      <c r="G696" s="122">
        <f t="shared" si="63"/>
        <v>0.33221966344820303</v>
      </c>
      <c r="H696" s="128">
        <f t="shared" si="64"/>
        <v>50304.037000000004</v>
      </c>
      <c r="I696" s="122">
        <f t="shared" si="65"/>
        <v>-0.12155556520986815</v>
      </c>
      <c r="J696" s="128">
        <f t="shared" si="66"/>
        <v>98.479019354516879</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0.12335000000000002</v>
      </c>
      <c r="F697" s="128">
        <f t="shared" si="62"/>
        <v>29.604000000000003</v>
      </c>
      <c r="G697" s="122">
        <f t="shared" si="63"/>
        <v>0.12519890633874442</v>
      </c>
      <c r="H697" s="128">
        <f t="shared" si="64"/>
        <v>18957.368000000002</v>
      </c>
      <c r="I697" s="122">
        <f t="shared" si="65"/>
        <v>-0.23495181786778413</v>
      </c>
      <c r="J697" s="128">
        <f t="shared" si="66"/>
        <v>98.523224848512726</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8.867916666666667E-2</v>
      </c>
      <c r="F698" s="128">
        <f t="shared" si="62"/>
        <v>21.283000000000001</v>
      </c>
      <c r="G698" s="122">
        <f t="shared" si="63"/>
        <v>8.8963102141092862E-2</v>
      </c>
      <c r="H698" s="128">
        <f t="shared" si="64"/>
        <v>13470.614999999998</v>
      </c>
      <c r="I698" s="122">
        <f t="shared" si="65"/>
        <v>-0.17442339584947192</v>
      </c>
      <c r="J698" s="128">
        <f t="shared" si="66"/>
        <v>99.680839058449337</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0.22347916666666662</v>
      </c>
      <c r="F699" s="128">
        <f t="shared" si="62"/>
        <v>53.634999999999991</v>
      </c>
      <c r="G699" s="122">
        <f t="shared" si="63"/>
        <v>0.22123551361132757</v>
      </c>
      <c r="H699" s="128">
        <f t="shared" si="64"/>
        <v>33499.038999999997</v>
      </c>
      <c r="I699" s="122">
        <f t="shared" si="65"/>
        <v>0.14961818107742797</v>
      </c>
      <c r="J699" s="128">
        <f t="shared" si="66"/>
        <v>101.01414687846217</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0.16807916666666667</v>
      </c>
      <c r="F700" s="128">
        <f t="shared" si="62"/>
        <v>40.338999999999999</v>
      </c>
      <c r="G700" s="122">
        <f t="shared" si="63"/>
        <v>0.1643159531891849</v>
      </c>
      <c r="H700" s="128">
        <f t="shared" si="64"/>
        <v>24880.393</v>
      </c>
      <c r="I700" s="122">
        <f t="shared" si="65"/>
        <v>7.4621212501276984E-3</v>
      </c>
      <c r="J700" s="128">
        <f t="shared" si="66"/>
        <v>102.29023013556633</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0.38149583333333331</v>
      </c>
      <c r="F701" s="128">
        <f t="shared" si="62"/>
        <v>91.558999999999997</v>
      </c>
      <c r="G701" s="122">
        <f t="shared" si="63"/>
        <v>0.38261084547411794</v>
      </c>
      <c r="H701" s="128">
        <f t="shared" si="64"/>
        <v>57934.168999999994</v>
      </c>
      <c r="I701" s="122">
        <f t="shared" si="65"/>
        <v>-1.565084327174359E-3</v>
      </c>
      <c r="J701" s="128">
        <f t="shared" si="66"/>
        <v>99.708578009752188</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0.27852500000000002</v>
      </c>
      <c r="F702" s="128">
        <f t="shared" si="62"/>
        <v>66.846000000000004</v>
      </c>
      <c r="G702" s="122">
        <f t="shared" si="63"/>
        <v>0.27616393691635083</v>
      </c>
      <c r="H702" s="128">
        <f t="shared" si="64"/>
        <v>41816.191000000006</v>
      </c>
      <c r="I702" s="122">
        <f t="shared" si="65"/>
        <v>0.12395142496742362</v>
      </c>
      <c r="J702" s="128">
        <f t="shared" si="66"/>
        <v>100.85494982075242</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0.39545416666666672</v>
      </c>
      <c r="F703" s="128">
        <f t="shared" si="62"/>
        <v>94.909000000000006</v>
      </c>
      <c r="G703" s="122">
        <f t="shared" si="63"/>
        <v>0.40443441995007201</v>
      </c>
      <c r="H703" s="128">
        <f t="shared" si="64"/>
        <v>61238.651000000005</v>
      </c>
      <c r="I703" s="122">
        <f t="shared" si="65"/>
        <v>-0.32278956626696503</v>
      </c>
      <c r="J703" s="128">
        <f t="shared" si="66"/>
        <v>97.779552669005298</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0.11598749999999998</v>
      </c>
      <c r="F704" s="128">
        <f t="shared" si="62"/>
        <v>27.836999999999996</v>
      </c>
      <c r="G704" s="122">
        <f t="shared" si="63"/>
        <v>0.11963086290929742</v>
      </c>
      <c r="H704" s="128">
        <f t="shared" si="64"/>
        <v>18114.265999999996</v>
      </c>
      <c r="I704" s="122">
        <f t="shared" si="65"/>
        <v>-0.41063592582738428</v>
      </c>
      <c r="J704" s="128">
        <f t="shared" si="66"/>
        <v>96.95449583770052</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0.1012</v>
      </c>
      <c r="F705" s="128">
        <f t="shared" si="62"/>
        <v>24.288</v>
      </c>
      <c r="G705" s="122">
        <f t="shared" si="63"/>
        <v>0.10519016893632196</v>
      </c>
      <c r="H705" s="128">
        <f t="shared" si="64"/>
        <v>15927.684999999999</v>
      </c>
      <c r="I705" s="122">
        <f t="shared" si="65"/>
        <v>-0.48449770242649942</v>
      </c>
      <c r="J705" s="128">
        <f t="shared" si="66"/>
        <v>96.20670926126428</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0.27418333333333328</v>
      </c>
      <c r="F706" s="128">
        <f t="shared" si="62"/>
        <v>65.803999999999988</v>
      </c>
      <c r="G706" s="122">
        <f t="shared" si="63"/>
        <v>0.2671565599862632</v>
      </c>
      <c r="H706" s="128">
        <f t="shared" si="64"/>
        <v>40452.311999999998</v>
      </c>
      <c r="I706" s="122">
        <f t="shared" si="65"/>
        <v>0.38297474670740905</v>
      </c>
      <c r="J706" s="128">
        <f t="shared" si="66"/>
        <v>102.63020805007797</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0.13388749999999999</v>
      </c>
      <c r="F707" s="128">
        <f t="shared" si="62"/>
        <v>32.132999999999996</v>
      </c>
      <c r="G707" s="122">
        <f t="shared" si="63"/>
        <v>0.13528277351437742</v>
      </c>
      <c r="H707" s="128">
        <f t="shared" si="64"/>
        <v>20484.246999999999</v>
      </c>
      <c r="I707" s="122">
        <f t="shared" si="65"/>
        <v>-0.2646366451299369</v>
      </c>
      <c r="J707" s="128">
        <f t="shared" si="66"/>
        <v>98.968624401961165</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0.25682916666666672</v>
      </c>
      <c r="F708" s="128">
        <f t="shared" si="62"/>
        <v>61.63900000000001</v>
      </c>
      <c r="G708" s="122">
        <f t="shared" si="63"/>
        <v>0.25977146706468185</v>
      </c>
      <c r="H708" s="128">
        <f t="shared" si="64"/>
        <v>39334.075999999994</v>
      </c>
      <c r="I708" s="122">
        <f t="shared" si="65"/>
        <v>-0.19356998862937097</v>
      </c>
      <c r="J708" s="128">
        <f t="shared" si="66"/>
        <v>98.867350432569836</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0.32800000000000001</v>
      </c>
      <c r="F709" s="128">
        <f t="shared" si="62"/>
        <v>78.72</v>
      </c>
      <c r="G709" s="122">
        <f t="shared" si="63"/>
        <v>0.3279999999999999</v>
      </c>
      <c r="H709" s="128">
        <f t="shared" si="64"/>
        <v>49665.103999999985</v>
      </c>
      <c r="I709" s="122">
        <f t="shared" si="65"/>
        <v>0.12753694622868245</v>
      </c>
      <c r="J709" s="128">
        <f t="shared" si="66"/>
        <v>100.00000000000004</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0.25132916666666666</v>
      </c>
      <c r="F710" s="128">
        <f t="shared" si="62"/>
        <v>60.319000000000003</v>
      </c>
      <c r="G710" s="122">
        <f t="shared" si="63"/>
        <v>0.26457038132850774</v>
      </c>
      <c r="H710" s="128">
        <f t="shared" si="64"/>
        <v>40060.717999999986</v>
      </c>
      <c r="I710" s="122">
        <f t="shared" si="65"/>
        <v>-0.39875689348210402</v>
      </c>
      <c r="J710" s="128">
        <f t="shared" si="66"/>
        <v>94.995201429822956</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0.16588750000000002</v>
      </c>
      <c r="F711" s="128">
        <f t="shared" si="62"/>
        <v>39.813000000000002</v>
      </c>
      <c r="G711" s="122">
        <f t="shared" si="63"/>
        <v>0.18042624390759351</v>
      </c>
      <c r="H711" s="128">
        <f t="shared" si="64"/>
        <v>27319.780999999995</v>
      </c>
      <c r="I711" s="122">
        <f t="shared" si="65"/>
        <v>-0.52185113789708459</v>
      </c>
      <c r="J711" s="128">
        <f t="shared" si="66"/>
        <v>91.942001566557238</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0.13542500000000002</v>
      </c>
      <c r="F712" s="128">
        <f t="shared" si="62"/>
        <v>32.502000000000002</v>
      </c>
      <c r="G712" s="122">
        <f t="shared" si="63"/>
        <v>0.13837495542141623</v>
      </c>
      <c r="H712" s="128">
        <f t="shared" si="64"/>
        <v>20952.459000000003</v>
      </c>
      <c r="I712" s="122">
        <f t="shared" si="65"/>
        <v>-0.24487494155444836</v>
      </c>
      <c r="J712" s="128">
        <f t="shared" si="66"/>
        <v>97.868143543438023</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0.26800833333333335</v>
      </c>
      <c r="F713" s="128">
        <f t="shared" ref="F713:F776" si="68">SUMPRODUCT($K$2:$AI$2,$K713:$AI713)</f>
        <v>64.322000000000003</v>
      </c>
      <c r="G713" s="122">
        <f t="shared" ref="G713:G776" si="69">SUMPRODUCT($K$3:$AI$3,$K713:$AI713)/$J$3</f>
        <v>0.26054920815226729</v>
      </c>
      <c r="H713" s="128">
        <f t="shared" ref="H713:H776" si="70">SUMPRODUCT($K$3:$AI$3,$K713:$AI713)</f>
        <v>39451.840000000004</v>
      </c>
      <c r="I713" s="122">
        <f t="shared" ref="I713:I776" si="71">CORREL($K$4:$AI$4,$K713:$AI713)</f>
        <v>0.35299983565461401</v>
      </c>
      <c r="J713" s="128">
        <f t="shared" si="66"/>
        <v>102.86284699691235</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0.11727083333333331</v>
      </c>
      <c r="F714" s="128">
        <f t="shared" si="68"/>
        <v>28.144999999999996</v>
      </c>
      <c r="G714" s="122">
        <f t="shared" si="69"/>
        <v>0.13067077890343293</v>
      </c>
      <c r="H714" s="128">
        <f t="shared" si="70"/>
        <v>19785.908000000007</v>
      </c>
      <c r="I714" s="122">
        <f t="shared" si="71"/>
        <v>-0.42523763272573395</v>
      </c>
      <c r="J714" s="128">
        <f t="shared" ref="J714:J777" si="72">$E714/$G714*100</f>
        <v>89.745262343616758</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0.3213625</v>
      </c>
      <c r="F715" s="128">
        <f t="shared" si="68"/>
        <v>77.126999999999995</v>
      </c>
      <c r="G715" s="122">
        <f t="shared" si="69"/>
        <v>0.32287676498170631</v>
      </c>
      <c r="H715" s="128">
        <f t="shared" si="70"/>
        <v>48889.354000000007</v>
      </c>
      <c r="I715" s="122">
        <f t="shared" si="71"/>
        <v>-0.1156174899365851</v>
      </c>
      <c r="J715" s="128">
        <f t="shared" si="72"/>
        <v>99.531008376588488</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0.20118333333333335</v>
      </c>
      <c r="F716" s="128">
        <f t="shared" si="68"/>
        <v>48.284000000000006</v>
      </c>
      <c r="G716" s="122">
        <f t="shared" si="69"/>
        <v>0.2048079686695109</v>
      </c>
      <c r="H716" s="128">
        <f t="shared" si="70"/>
        <v>31011.613000000001</v>
      </c>
      <c r="I716" s="122">
        <f t="shared" si="71"/>
        <v>-0.33508218341232282</v>
      </c>
      <c r="J716" s="128">
        <f t="shared" si="72"/>
        <v>98.230227388258299</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0.2855375</v>
      </c>
      <c r="F717" s="128">
        <f t="shared" si="68"/>
        <v>68.528999999999996</v>
      </c>
      <c r="G717" s="122">
        <f t="shared" si="69"/>
        <v>0.29666543607761292</v>
      </c>
      <c r="H717" s="128">
        <f t="shared" si="70"/>
        <v>44920.486999999994</v>
      </c>
      <c r="I717" s="122">
        <f t="shared" si="71"/>
        <v>-0.36940332004419435</v>
      </c>
      <c r="J717" s="128">
        <f t="shared" si="72"/>
        <v>96.248994751548452</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6.5283333333333332E-2</v>
      </c>
      <c r="F718" s="128">
        <f t="shared" si="68"/>
        <v>15.668000000000001</v>
      </c>
      <c r="G718" s="122">
        <f t="shared" si="69"/>
        <v>7.7452898598581399E-2</v>
      </c>
      <c r="H718" s="128">
        <f t="shared" si="70"/>
        <v>11727.762999999999</v>
      </c>
      <c r="I718" s="122">
        <f t="shared" si="71"/>
        <v>-0.66300587271181977</v>
      </c>
      <c r="J718" s="128">
        <f t="shared" si="72"/>
        <v>84.287785886077913</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8.1716666666666674E-2</v>
      </c>
      <c r="F719" s="128">
        <f t="shared" si="68"/>
        <v>19.612000000000002</v>
      </c>
      <c r="G719" s="122">
        <f t="shared" si="69"/>
        <v>8.593897026773567E-2</v>
      </c>
      <c r="H719" s="128">
        <f t="shared" si="70"/>
        <v>13012.707</v>
      </c>
      <c r="I719" s="122">
        <f t="shared" si="71"/>
        <v>-0.32388833270476369</v>
      </c>
      <c r="J719" s="128">
        <f t="shared" si="72"/>
        <v>95.086858048316429</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0.33809583333333332</v>
      </c>
      <c r="F720" s="128">
        <f t="shared" si="68"/>
        <v>81.143000000000001</v>
      </c>
      <c r="G720" s="122">
        <f t="shared" si="69"/>
        <v>0.33061115587314588</v>
      </c>
      <c r="H720" s="128">
        <f t="shared" si="70"/>
        <v>50060.480000000003</v>
      </c>
      <c r="I720" s="122">
        <f t="shared" si="71"/>
        <v>9.9704475128331249E-2</v>
      </c>
      <c r="J720" s="128">
        <f t="shared" si="72"/>
        <v>102.26389138031968</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0.10466250000000001</v>
      </c>
      <c r="F721" s="128">
        <f t="shared" si="68"/>
        <v>25.119</v>
      </c>
      <c r="G721" s="122">
        <f t="shared" si="69"/>
        <v>0.1085074561809032</v>
      </c>
      <c r="H721" s="128">
        <f t="shared" si="70"/>
        <v>16429.982</v>
      </c>
      <c r="I721" s="122">
        <f t="shared" si="71"/>
        <v>-0.4173115172092971</v>
      </c>
      <c r="J721" s="128">
        <f t="shared" si="72"/>
        <v>96.456505095379896</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0.35057500000000003</v>
      </c>
      <c r="F722" s="128">
        <f t="shared" si="68"/>
        <v>84.138000000000005</v>
      </c>
      <c r="G722" s="122">
        <f t="shared" si="69"/>
        <v>0.34698722741021543</v>
      </c>
      <c r="H722" s="128">
        <f t="shared" si="70"/>
        <v>52540.112000000001</v>
      </c>
      <c r="I722" s="122">
        <f t="shared" si="71"/>
        <v>-4.4474824930786548E-2</v>
      </c>
      <c r="J722" s="128">
        <f t="shared" si="72"/>
        <v>101.03397828691345</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0.4092291666666667</v>
      </c>
      <c r="F723" s="128">
        <f t="shared" si="68"/>
        <v>98.215000000000003</v>
      </c>
      <c r="G723" s="122">
        <f t="shared" si="69"/>
        <v>0.39920260471014019</v>
      </c>
      <c r="H723" s="128">
        <f t="shared" si="70"/>
        <v>60446.460000000006</v>
      </c>
      <c r="I723" s="122">
        <f t="shared" si="71"/>
        <v>0.51841677524967889</v>
      </c>
      <c r="J723" s="128">
        <f t="shared" si="72"/>
        <v>102.51164742870522</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0.18067083333333331</v>
      </c>
      <c r="F724" s="128">
        <f t="shared" si="68"/>
        <v>43.360999999999997</v>
      </c>
      <c r="G724" s="122">
        <f t="shared" si="69"/>
        <v>0.19671301958815995</v>
      </c>
      <c r="H724" s="128">
        <f t="shared" si="70"/>
        <v>29785.892000000003</v>
      </c>
      <c r="I724" s="122">
        <f t="shared" si="71"/>
        <v>-0.45411524237316003</v>
      </c>
      <c r="J724" s="128">
        <f t="shared" si="72"/>
        <v>91.844878245266784</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0.11423333333333335</v>
      </c>
      <c r="F725" s="128">
        <f t="shared" si="68"/>
        <v>27.416000000000004</v>
      </c>
      <c r="G725" s="122">
        <f t="shared" si="69"/>
        <v>0.11830275132414905</v>
      </c>
      <c r="H725" s="128">
        <f t="shared" si="70"/>
        <v>17913.166000000001</v>
      </c>
      <c r="I725" s="122">
        <f t="shared" si="71"/>
        <v>-0.26597402047479979</v>
      </c>
      <c r="J725" s="128">
        <f t="shared" si="72"/>
        <v>96.560166230060446</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6.0512500000000004E-2</v>
      </c>
      <c r="F726" s="128">
        <f t="shared" si="68"/>
        <v>14.523000000000001</v>
      </c>
      <c r="G726" s="122">
        <f t="shared" si="69"/>
        <v>6.469752605370567E-2</v>
      </c>
      <c r="H726" s="128">
        <f t="shared" si="70"/>
        <v>9796.3700000000044</v>
      </c>
      <c r="I726" s="122">
        <f t="shared" si="71"/>
        <v>-0.31317273684893082</v>
      </c>
      <c r="J726" s="128">
        <f t="shared" si="72"/>
        <v>93.531397088921665</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0.25449166666666667</v>
      </c>
      <c r="F727" s="128">
        <f t="shared" si="68"/>
        <v>61.077999999999996</v>
      </c>
      <c r="G727" s="122">
        <f t="shared" si="69"/>
        <v>0.24892236061762804</v>
      </c>
      <c r="H727" s="128">
        <f t="shared" si="70"/>
        <v>37691.326000000001</v>
      </c>
      <c r="I727" s="122">
        <f t="shared" si="71"/>
        <v>0.301796352601363</v>
      </c>
      <c r="J727" s="128">
        <f t="shared" si="72"/>
        <v>102.23736671756609</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0.13496666666666668</v>
      </c>
      <c r="F728" s="128">
        <f t="shared" si="68"/>
        <v>32.392000000000003</v>
      </c>
      <c r="G728" s="122">
        <f t="shared" si="69"/>
        <v>0.14502487815187098</v>
      </c>
      <c r="H728" s="128">
        <f t="shared" si="70"/>
        <v>21959.377</v>
      </c>
      <c r="I728" s="122">
        <f t="shared" si="71"/>
        <v>-0.52394898476868124</v>
      </c>
      <c r="J728" s="128">
        <f t="shared" si="72"/>
        <v>93.064492373045624</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0.17676250000000002</v>
      </c>
      <c r="F729" s="128">
        <f t="shared" si="68"/>
        <v>42.423000000000002</v>
      </c>
      <c r="G729" s="122">
        <f t="shared" si="69"/>
        <v>0.18617647175368846</v>
      </c>
      <c r="H729" s="128">
        <f t="shared" si="70"/>
        <v>28190.468999999997</v>
      </c>
      <c r="I729" s="122">
        <f t="shared" si="71"/>
        <v>-0.4374994586165552</v>
      </c>
      <c r="J729" s="128">
        <f t="shared" si="72"/>
        <v>94.943522312452501</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0.33070416666666669</v>
      </c>
      <c r="F730" s="128">
        <f t="shared" si="68"/>
        <v>79.369</v>
      </c>
      <c r="G730" s="122">
        <f t="shared" si="69"/>
        <v>0.32989783249019261</v>
      </c>
      <c r="H730" s="128">
        <f t="shared" si="70"/>
        <v>49952.469999999987</v>
      </c>
      <c r="I730" s="122">
        <f t="shared" si="71"/>
        <v>0.15787291224796504</v>
      </c>
      <c r="J730" s="128">
        <f t="shared" si="72"/>
        <v>100.24441936171196</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0.14855000000000002</v>
      </c>
      <c r="F731" s="128">
        <f t="shared" si="68"/>
        <v>35.652000000000001</v>
      </c>
      <c r="G731" s="122">
        <f t="shared" si="69"/>
        <v>0.15986944748973039</v>
      </c>
      <c r="H731" s="128">
        <f t="shared" si="70"/>
        <v>24207.111999999997</v>
      </c>
      <c r="I731" s="122">
        <f t="shared" si="71"/>
        <v>-0.39273696206045816</v>
      </c>
      <c r="J731" s="128">
        <f t="shared" si="72"/>
        <v>92.919568017861877</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0.12087916666666668</v>
      </c>
      <c r="F732" s="128">
        <f t="shared" si="68"/>
        <v>29.011000000000003</v>
      </c>
      <c r="G732" s="122">
        <f t="shared" si="69"/>
        <v>0.12546818079752736</v>
      </c>
      <c r="H732" s="128">
        <f t="shared" si="70"/>
        <v>18998.141</v>
      </c>
      <c r="I732" s="122">
        <f t="shared" si="71"/>
        <v>-0.26554260524733592</v>
      </c>
      <c r="J732" s="128">
        <f t="shared" si="72"/>
        <v>96.342487711473126</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7.7720833333333322E-2</v>
      </c>
      <c r="F733" s="128">
        <f t="shared" si="68"/>
        <v>18.652999999999999</v>
      </c>
      <c r="G733" s="122">
        <f t="shared" si="69"/>
        <v>8.419647598039863E-2</v>
      </c>
      <c r="H733" s="128">
        <f t="shared" si="70"/>
        <v>12748.861999999999</v>
      </c>
      <c r="I733" s="122">
        <f t="shared" si="71"/>
        <v>-0.34891162776148893</v>
      </c>
      <c r="J733" s="128">
        <f t="shared" si="72"/>
        <v>92.308891112529608</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0.28606666666666664</v>
      </c>
      <c r="F734" s="128">
        <f t="shared" si="68"/>
        <v>68.655999999999992</v>
      </c>
      <c r="G734" s="122">
        <f t="shared" si="69"/>
        <v>0.28258459364144289</v>
      </c>
      <c r="H734" s="128">
        <f t="shared" si="70"/>
        <v>42788.394</v>
      </c>
      <c r="I734" s="122">
        <f t="shared" si="71"/>
        <v>0.27333011098853255</v>
      </c>
      <c r="J734" s="128">
        <f t="shared" si="72"/>
        <v>101.23222323636014</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0.1273125</v>
      </c>
      <c r="F735" s="128">
        <f t="shared" si="68"/>
        <v>30.555</v>
      </c>
      <c r="G735" s="122">
        <f t="shared" si="69"/>
        <v>0.13194385740136577</v>
      </c>
      <c r="H735" s="128">
        <f t="shared" si="70"/>
        <v>19978.675000000003</v>
      </c>
      <c r="I735" s="122">
        <f t="shared" si="71"/>
        <v>-0.41113610024793973</v>
      </c>
      <c r="J735" s="128">
        <f t="shared" si="72"/>
        <v>96.489902984056727</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0.15324583333333333</v>
      </c>
      <c r="F736" s="128">
        <f t="shared" si="68"/>
        <v>36.778999999999996</v>
      </c>
      <c r="G736" s="122">
        <f t="shared" si="69"/>
        <v>0.15833903498923507</v>
      </c>
      <c r="H736" s="128">
        <f t="shared" si="70"/>
        <v>23975.379999999997</v>
      </c>
      <c r="I736" s="122">
        <f t="shared" si="71"/>
        <v>-0.2940557953857702</v>
      </c>
      <c r="J736" s="128">
        <f t="shared" si="72"/>
        <v>96.783356892223054</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0.33959166666666663</v>
      </c>
      <c r="F737" s="128">
        <f t="shared" si="68"/>
        <v>81.501999999999995</v>
      </c>
      <c r="G737" s="122">
        <f t="shared" si="69"/>
        <v>0.34081952608012261</v>
      </c>
      <c r="H737" s="128">
        <f t="shared" si="70"/>
        <v>51606.21100000001</v>
      </c>
      <c r="I737" s="122">
        <f t="shared" si="71"/>
        <v>-0.29091593007353411</v>
      </c>
      <c r="J737" s="128">
        <f t="shared" si="72"/>
        <v>99.639733254846632</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0.12619583333333334</v>
      </c>
      <c r="F738" s="128">
        <f t="shared" si="68"/>
        <v>30.286999999999999</v>
      </c>
      <c r="G738" s="122">
        <f t="shared" si="69"/>
        <v>0.13635696548626974</v>
      </c>
      <c r="H738" s="128">
        <f t="shared" si="70"/>
        <v>20646.898999999994</v>
      </c>
      <c r="I738" s="122">
        <f t="shared" si="71"/>
        <v>-0.41448871033094331</v>
      </c>
      <c r="J738" s="128">
        <f t="shared" si="72"/>
        <v>92.548138544517883</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0.15673333333333334</v>
      </c>
      <c r="F739" s="128">
        <f t="shared" si="68"/>
        <v>37.616</v>
      </c>
      <c r="G739" s="122">
        <f t="shared" si="69"/>
        <v>0.15690137235995719</v>
      </c>
      <c r="H739" s="128">
        <f t="shared" si="70"/>
        <v>23757.691999999999</v>
      </c>
      <c r="I739" s="122">
        <f t="shared" si="71"/>
        <v>-8.9447855112157013E-2</v>
      </c>
      <c r="J739" s="128">
        <f t="shared" si="72"/>
        <v>99.892901493405461</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9.8129166666666656E-2</v>
      </c>
      <c r="F740" s="128">
        <f t="shared" si="68"/>
        <v>23.550999999999998</v>
      </c>
      <c r="G740" s="122">
        <f t="shared" si="69"/>
        <v>0.10558815332391129</v>
      </c>
      <c r="H740" s="128">
        <f t="shared" si="70"/>
        <v>15987.947</v>
      </c>
      <c r="I740" s="122">
        <f t="shared" si="71"/>
        <v>-0.45460292235927435</v>
      </c>
      <c r="J740" s="128">
        <f t="shared" si="72"/>
        <v>92.935773169208858</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0.24931249999999999</v>
      </c>
      <c r="F741" s="128">
        <f t="shared" si="68"/>
        <v>59.835000000000001</v>
      </c>
      <c r="G741" s="122">
        <f t="shared" si="69"/>
        <v>0.24501748801331411</v>
      </c>
      <c r="H741" s="128">
        <f t="shared" si="70"/>
        <v>37100.057999999997</v>
      </c>
      <c r="I741" s="122">
        <f t="shared" si="71"/>
        <v>0.24897599026988232</v>
      </c>
      <c r="J741" s="128">
        <f t="shared" si="72"/>
        <v>101.75294099270683</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0.11524166666666667</v>
      </c>
      <c r="F742" s="128">
        <f t="shared" si="68"/>
        <v>27.658000000000001</v>
      </c>
      <c r="G742" s="122">
        <f t="shared" si="69"/>
        <v>0.12284762049426093</v>
      </c>
      <c r="H742" s="128">
        <f t="shared" si="70"/>
        <v>18601.341</v>
      </c>
      <c r="I742" s="122">
        <f t="shared" si="71"/>
        <v>-0.41590195867478452</v>
      </c>
      <c r="J742" s="128">
        <f t="shared" si="72"/>
        <v>93.808627471177118</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0.16405</v>
      </c>
      <c r="F743" s="128">
        <f t="shared" si="68"/>
        <v>39.372</v>
      </c>
      <c r="G743" s="122">
        <f t="shared" si="69"/>
        <v>0.16399680355043655</v>
      </c>
      <c r="H743" s="128">
        <f t="shared" si="70"/>
        <v>24832.068000000003</v>
      </c>
      <c r="I743" s="122">
        <f t="shared" si="71"/>
        <v>-7.9107692436230448E-2</v>
      </c>
      <c r="J743" s="128">
        <f t="shared" si="72"/>
        <v>100.03243749171433</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0.25080833333333336</v>
      </c>
      <c r="F744" s="128">
        <f t="shared" si="68"/>
        <v>60.194000000000003</v>
      </c>
      <c r="G744" s="122">
        <f t="shared" si="69"/>
        <v>0.25529540741523465</v>
      </c>
      <c r="H744" s="128">
        <f t="shared" si="70"/>
        <v>38656.32</v>
      </c>
      <c r="I744" s="122">
        <f t="shared" si="71"/>
        <v>-0.33242751025768202</v>
      </c>
      <c r="J744" s="128">
        <f t="shared" si="72"/>
        <v>98.242399216135084</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0.10846666666666667</v>
      </c>
      <c r="F745" s="128">
        <f t="shared" si="68"/>
        <v>26.032</v>
      </c>
      <c r="G745" s="122">
        <f t="shared" si="69"/>
        <v>0.1139719518155041</v>
      </c>
      <c r="H745" s="128">
        <f t="shared" si="70"/>
        <v>17257.404999999999</v>
      </c>
      <c r="I745" s="122">
        <f t="shared" si="71"/>
        <v>-0.46162270508204878</v>
      </c>
      <c r="J745" s="128">
        <f t="shared" si="72"/>
        <v>95.169614048771152</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7.1304166666666668E-2</v>
      </c>
      <c r="F746" s="128">
        <f t="shared" si="68"/>
        <v>17.113</v>
      </c>
      <c r="G746" s="122">
        <f t="shared" si="69"/>
        <v>7.5969785626543759E-2</v>
      </c>
      <c r="H746" s="128">
        <f t="shared" si="70"/>
        <v>11503.193000000003</v>
      </c>
      <c r="I746" s="122">
        <f t="shared" si="71"/>
        <v>-0.37628686223143121</v>
      </c>
      <c r="J746" s="128">
        <f t="shared" si="72"/>
        <v>93.858586118943947</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5.6320833333333341E-2</v>
      </c>
      <c r="F747" s="128">
        <f t="shared" si="68"/>
        <v>13.517000000000001</v>
      </c>
      <c r="G747" s="122">
        <f t="shared" si="69"/>
        <v>6.706923219168133E-2</v>
      </c>
      <c r="H747" s="128">
        <f t="shared" si="70"/>
        <v>10155.489000000003</v>
      </c>
      <c r="I747" s="122">
        <f t="shared" si="71"/>
        <v>-0.48961018642522836</v>
      </c>
      <c r="J747" s="128">
        <f t="shared" si="72"/>
        <v>83.974173392011593</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0.31363749999999996</v>
      </c>
      <c r="F748" s="128">
        <f t="shared" si="68"/>
        <v>75.272999999999996</v>
      </c>
      <c r="G748" s="122">
        <f t="shared" si="69"/>
        <v>0.31138658547860881</v>
      </c>
      <c r="H748" s="128">
        <f t="shared" si="70"/>
        <v>47149.533999999992</v>
      </c>
      <c r="I748" s="122">
        <f t="shared" si="71"/>
        <v>0.16547688640077318</v>
      </c>
      <c r="J748" s="128">
        <f t="shared" si="72"/>
        <v>100.72286817299192</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0.1358458333333333</v>
      </c>
      <c r="F749" s="128">
        <f t="shared" si="68"/>
        <v>32.602999999999994</v>
      </c>
      <c r="G749" s="122">
        <f t="shared" si="69"/>
        <v>0.14071119681940059</v>
      </c>
      <c r="H749" s="128">
        <f t="shared" si="70"/>
        <v>21306.207999999999</v>
      </c>
      <c r="I749" s="122">
        <f t="shared" si="71"/>
        <v>-0.28027728252053585</v>
      </c>
      <c r="J749" s="128">
        <f t="shared" si="72"/>
        <v>96.542305377224636</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0.36134999999999995</v>
      </c>
      <c r="F750" s="128">
        <f t="shared" si="68"/>
        <v>86.72399999999999</v>
      </c>
      <c r="G750" s="122">
        <f t="shared" si="69"/>
        <v>0.3585599334293148</v>
      </c>
      <c r="H750" s="128">
        <f t="shared" si="70"/>
        <v>54292.427999999993</v>
      </c>
      <c r="I750" s="122">
        <f t="shared" si="71"/>
        <v>0.20472528225645883</v>
      </c>
      <c r="J750" s="128">
        <f t="shared" si="72"/>
        <v>100.77813116038945</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88.8</v>
      </c>
      <c r="G751" s="122">
        <f t="shared" si="69"/>
        <v>0.36996916482848802</v>
      </c>
      <c r="H751" s="128">
        <f t="shared" si="70"/>
        <v>56019.990999999995</v>
      </c>
      <c r="I751" s="122">
        <f t="shared" si="71"/>
        <v>0.15943143462231821</v>
      </c>
      <c r="J751" s="128">
        <f t="shared" si="72"/>
        <v>100.00833452472351</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0.19757083333333333</v>
      </c>
      <c r="F752" s="128">
        <f t="shared" si="68"/>
        <v>47.417000000000002</v>
      </c>
      <c r="G752" s="122">
        <f t="shared" si="69"/>
        <v>0.20273890158369545</v>
      </c>
      <c r="H752" s="128">
        <f t="shared" si="70"/>
        <v>30698.319</v>
      </c>
      <c r="I752" s="122">
        <f t="shared" si="71"/>
        <v>-0.17329939611916423</v>
      </c>
      <c r="J752" s="128">
        <f t="shared" si="72"/>
        <v>97.450874888838925</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0.14148333333333335</v>
      </c>
      <c r="F753" s="128">
        <f t="shared" si="68"/>
        <v>33.956000000000003</v>
      </c>
      <c r="G753" s="122">
        <f t="shared" si="69"/>
        <v>0.13691805465664583</v>
      </c>
      <c r="H753" s="128">
        <f t="shared" si="70"/>
        <v>20731.858</v>
      </c>
      <c r="I753" s="122">
        <f t="shared" si="71"/>
        <v>0.44334312019138888</v>
      </c>
      <c r="J753" s="128">
        <f t="shared" si="72"/>
        <v>103.334314592868</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6.9920833333333349E-2</v>
      </c>
      <c r="F754" s="128">
        <f t="shared" si="68"/>
        <v>16.781000000000002</v>
      </c>
      <c r="G754" s="122">
        <f t="shared" si="69"/>
        <v>7.4997767768693296E-2</v>
      </c>
      <c r="H754" s="128">
        <f t="shared" si="70"/>
        <v>11356.012000000002</v>
      </c>
      <c r="I754" s="122">
        <f t="shared" si="71"/>
        <v>-0.4055452157419604</v>
      </c>
      <c r="J754" s="128">
        <f t="shared" si="72"/>
        <v>93.230552606554724</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0.29174166666666668</v>
      </c>
      <c r="F755" s="128">
        <f t="shared" si="68"/>
        <v>70.018000000000001</v>
      </c>
      <c r="G755" s="122">
        <f t="shared" si="69"/>
        <v>0.29206246285118015</v>
      </c>
      <c r="H755" s="128">
        <f t="shared" si="70"/>
        <v>44223.513999999996</v>
      </c>
      <c r="I755" s="122">
        <f t="shared" si="71"/>
        <v>-2.8072704554636896E-2</v>
      </c>
      <c r="J755" s="128">
        <f t="shared" si="72"/>
        <v>99.890161788892087</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0.19255833333333333</v>
      </c>
      <c r="F756" s="128">
        <f t="shared" si="68"/>
        <v>46.213999999999999</v>
      </c>
      <c r="G756" s="122">
        <f t="shared" si="69"/>
        <v>0.19363898611789879</v>
      </c>
      <c r="H756" s="128">
        <f t="shared" si="70"/>
        <v>29320.428</v>
      </c>
      <c r="I756" s="122">
        <f t="shared" si="71"/>
        <v>-0.12075244046980668</v>
      </c>
      <c r="J756" s="128">
        <f t="shared" si="72"/>
        <v>99.441923960546092</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0.25296249999999998</v>
      </c>
      <c r="F757" s="128">
        <f t="shared" si="68"/>
        <v>60.710999999999999</v>
      </c>
      <c r="G757" s="122">
        <f t="shared" si="69"/>
        <v>0.26454690987861412</v>
      </c>
      <c r="H757" s="128">
        <f t="shared" si="70"/>
        <v>40057.16399999999</v>
      </c>
      <c r="I757" s="122">
        <f t="shared" si="71"/>
        <v>-0.33343284082774743</v>
      </c>
      <c r="J757" s="128">
        <f t="shared" si="72"/>
        <v>95.621037537754802</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0.2866833333333334</v>
      </c>
      <c r="F758" s="128">
        <f t="shared" si="68"/>
        <v>68.804000000000016</v>
      </c>
      <c r="G758" s="122">
        <f t="shared" si="69"/>
        <v>0.28718946228321596</v>
      </c>
      <c r="H758" s="128">
        <f t="shared" si="70"/>
        <v>43485.653999999995</v>
      </c>
      <c r="I758" s="122">
        <f t="shared" si="71"/>
        <v>-0.16602854137111331</v>
      </c>
      <c r="J758" s="128">
        <f t="shared" si="72"/>
        <v>99.82376479072083</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0.18785833333333329</v>
      </c>
      <c r="F759" s="128">
        <f t="shared" si="68"/>
        <v>45.085999999999991</v>
      </c>
      <c r="G759" s="122">
        <f t="shared" si="69"/>
        <v>0.1913650886948712</v>
      </c>
      <c r="H759" s="128">
        <f t="shared" si="70"/>
        <v>28976.119000000006</v>
      </c>
      <c r="I759" s="122">
        <f t="shared" si="71"/>
        <v>-0.1712924603221615</v>
      </c>
      <c r="J759" s="128">
        <f t="shared" si="72"/>
        <v>98.167505167502426</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0.12390416666666668</v>
      </c>
      <c r="F760" s="128">
        <f t="shared" si="68"/>
        <v>29.737000000000002</v>
      </c>
      <c r="G760" s="122">
        <f t="shared" si="69"/>
        <v>0.1240309210265622</v>
      </c>
      <c r="H760" s="128">
        <f t="shared" si="70"/>
        <v>18780.513999999996</v>
      </c>
      <c r="I760" s="122">
        <f t="shared" si="71"/>
        <v>-0.15231948410050625</v>
      </c>
      <c r="J760" s="128">
        <f t="shared" si="72"/>
        <v>99.89780422587657</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7.9791666666666677E-2</v>
      </c>
      <c r="F761" s="128">
        <f t="shared" si="68"/>
        <v>19.150000000000002</v>
      </c>
      <c r="G761" s="122">
        <f t="shared" si="69"/>
        <v>8.364583470921555E-2</v>
      </c>
      <c r="H761" s="128">
        <f t="shared" si="70"/>
        <v>12665.485000000001</v>
      </c>
      <c r="I761" s="122">
        <f t="shared" si="71"/>
        <v>-0.46530517981717678</v>
      </c>
      <c r="J761" s="128">
        <f t="shared" si="72"/>
        <v>95.392277384824467</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0.3332</v>
      </c>
      <c r="F762" s="128">
        <f t="shared" si="68"/>
        <v>79.968000000000004</v>
      </c>
      <c r="G762" s="122">
        <f t="shared" si="69"/>
        <v>0.32993869949411558</v>
      </c>
      <c r="H762" s="128">
        <f t="shared" si="70"/>
        <v>49958.657999999996</v>
      </c>
      <c r="I762" s="122">
        <f t="shared" si="71"/>
        <v>-2.5045891808765071E-3</v>
      </c>
      <c r="J762" s="128">
        <f t="shared" si="72"/>
        <v>100.98845649536865</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0.15398333333333333</v>
      </c>
      <c r="F763" s="128">
        <f t="shared" si="68"/>
        <v>36.956000000000003</v>
      </c>
      <c r="G763" s="122">
        <f t="shared" si="69"/>
        <v>0.15282156018439022</v>
      </c>
      <c r="H763" s="128">
        <f t="shared" si="70"/>
        <v>23139.934999999998</v>
      </c>
      <c r="I763" s="122">
        <f t="shared" si="71"/>
        <v>-0.13858314370972138</v>
      </c>
      <c r="J763" s="128">
        <f t="shared" si="72"/>
        <v>100.76021547453209</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0.20952083333333332</v>
      </c>
      <c r="F764" s="128">
        <f t="shared" si="68"/>
        <v>50.284999999999997</v>
      </c>
      <c r="G764" s="122">
        <f t="shared" si="69"/>
        <v>0.21794608963267245</v>
      </c>
      <c r="H764" s="128">
        <f t="shared" si="70"/>
        <v>33000.960999999996</v>
      </c>
      <c r="I764" s="122">
        <f t="shared" si="71"/>
        <v>-0.30756236631027833</v>
      </c>
      <c r="J764" s="128">
        <f t="shared" si="72"/>
        <v>96.134247550144579</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0.31470833333333331</v>
      </c>
      <c r="F765" s="128">
        <f t="shared" si="68"/>
        <v>75.53</v>
      </c>
      <c r="G765" s="122">
        <f t="shared" si="69"/>
        <v>0.32769891294297898</v>
      </c>
      <c r="H765" s="128">
        <f t="shared" si="70"/>
        <v>49619.513999999996</v>
      </c>
      <c r="I765" s="122">
        <f t="shared" si="71"/>
        <v>-0.70775302195598333</v>
      </c>
      <c r="J765" s="128">
        <f t="shared" si="72"/>
        <v>96.035818522258538</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0.15787083333333335</v>
      </c>
      <c r="F766" s="128">
        <f t="shared" si="68"/>
        <v>37.889000000000003</v>
      </c>
      <c r="G766" s="122">
        <f t="shared" si="69"/>
        <v>0.16783313740770583</v>
      </c>
      <c r="H766" s="128">
        <f t="shared" si="70"/>
        <v>25412.958000000002</v>
      </c>
      <c r="I766" s="122">
        <f t="shared" si="71"/>
        <v>-0.28634294556787621</v>
      </c>
      <c r="J766" s="128">
        <f t="shared" si="72"/>
        <v>94.064161447347715</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0.19466249999999999</v>
      </c>
      <c r="F767" s="128">
        <f t="shared" si="68"/>
        <v>46.718999999999994</v>
      </c>
      <c r="G767" s="122">
        <f t="shared" si="69"/>
        <v>0.19303152201191406</v>
      </c>
      <c r="H767" s="128">
        <f t="shared" si="70"/>
        <v>29228.447000000004</v>
      </c>
      <c r="I767" s="122">
        <f t="shared" si="71"/>
        <v>1.7146212241879896E-2</v>
      </c>
      <c r="J767" s="128">
        <f t="shared" si="72"/>
        <v>100.84492831589715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8.5254166666666673E-2</v>
      </c>
      <c r="F768" s="128">
        <f t="shared" si="68"/>
        <v>20.461000000000002</v>
      </c>
      <c r="G768" s="122">
        <f t="shared" si="69"/>
        <v>8.9247599360710111E-2</v>
      </c>
      <c r="H768" s="128">
        <f t="shared" si="70"/>
        <v>13513.693000000003</v>
      </c>
      <c r="I768" s="122">
        <f t="shared" si="71"/>
        <v>-0.19024778543172149</v>
      </c>
      <c r="J768" s="128">
        <f t="shared" si="72"/>
        <v>95.525445252702795</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0.30962499999999998</v>
      </c>
      <c r="F769" s="128">
        <f t="shared" si="68"/>
        <v>74.31</v>
      </c>
      <c r="G769" s="122">
        <f t="shared" si="69"/>
        <v>0.31031343037155418</v>
      </c>
      <c r="H769" s="128">
        <f t="shared" si="70"/>
        <v>46987.03899999999</v>
      </c>
      <c r="I769" s="122">
        <f t="shared" si="71"/>
        <v>-0.11571074623143061</v>
      </c>
      <c r="J769" s="128">
        <f t="shared" si="72"/>
        <v>99.778149991532786</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0.13452083333333331</v>
      </c>
      <c r="F770" s="128">
        <f t="shared" si="68"/>
        <v>32.284999999999997</v>
      </c>
      <c r="G770" s="122">
        <f t="shared" si="69"/>
        <v>0.14279175527348137</v>
      </c>
      <c r="H770" s="128">
        <f t="shared" si="70"/>
        <v>21621.242000000002</v>
      </c>
      <c r="I770" s="122">
        <f t="shared" si="71"/>
        <v>-0.5155600058048917</v>
      </c>
      <c r="J770" s="128">
        <f t="shared" si="72"/>
        <v>94.20770343196132</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0.21191666666666667</v>
      </c>
      <c r="F771" s="128">
        <f t="shared" si="68"/>
        <v>50.86</v>
      </c>
      <c r="G771" s="122">
        <f t="shared" si="69"/>
        <v>0.22564708290956159</v>
      </c>
      <c r="H771" s="128">
        <f t="shared" si="70"/>
        <v>34167.03</v>
      </c>
      <c r="I771" s="122">
        <f t="shared" si="71"/>
        <v>-0.38427215034541995</v>
      </c>
      <c r="J771" s="128">
        <f t="shared" si="72"/>
        <v>93.915092512674761</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0.22935000000000003</v>
      </c>
      <c r="F772" s="128">
        <f t="shared" si="68"/>
        <v>55.044000000000004</v>
      </c>
      <c r="G772" s="122">
        <f t="shared" si="69"/>
        <v>0.23099230606664997</v>
      </c>
      <c r="H772" s="128">
        <f t="shared" si="70"/>
        <v>34976.393000000004</v>
      </c>
      <c r="I772" s="122">
        <f t="shared" si="71"/>
        <v>-0.20862726323548517</v>
      </c>
      <c r="J772" s="128">
        <f t="shared" si="72"/>
        <v>99.289021312174754</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0.12879583333333333</v>
      </c>
      <c r="F773" s="128">
        <f t="shared" si="68"/>
        <v>30.911000000000001</v>
      </c>
      <c r="G773" s="122">
        <f t="shared" si="69"/>
        <v>0.13255797857586288</v>
      </c>
      <c r="H773" s="128">
        <f t="shared" si="70"/>
        <v>20071.664000000004</v>
      </c>
      <c r="I773" s="122">
        <f t="shared" si="71"/>
        <v>-0.36199836489883075</v>
      </c>
      <c r="J773" s="128">
        <f t="shared" si="72"/>
        <v>97.161886984889051</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7.8179166666666661E-2</v>
      </c>
      <c r="F774" s="128">
        <f t="shared" si="68"/>
        <v>18.762999999999998</v>
      </c>
      <c r="G774" s="122">
        <f t="shared" si="69"/>
        <v>8.2454087360815748E-2</v>
      </c>
      <c r="H774" s="128">
        <f t="shared" si="70"/>
        <v>12485.032999999999</v>
      </c>
      <c r="I774" s="122">
        <f t="shared" si="71"/>
        <v>-0.41670000117324435</v>
      </c>
      <c r="J774" s="128">
        <f t="shared" si="72"/>
        <v>94.815392625180351</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6.5458333333333327E-2</v>
      </c>
      <c r="F775" s="128">
        <f t="shared" si="68"/>
        <v>15.709999999999999</v>
      </c>
      <c r="G775" s="122">
        <f t="shared" si="69"/>
        <v>6.8561571279504394E-2</v>
      </c>
      <c r="H775" s="128">
        <f t="shared" si="70"/>
        <v>10381.455999999996</v>
      </c>
      <c r="I775" s="122">
        <f t="shared" si="71"/>
        <v>-0.29552195041654916</v>
      </c>
      <c r="J775" s="128">
        <f t="shared" si="72"/>
        <v>95.473794009883278</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0.42006666666666675</v>
      </c>
      <c r="F776" s="128">
        <f t="shared" si="68"/>
        <v>100.81600000000002</v>
      </c>
      <c r="G776" s="122">
        <f t="shared" si="69"/>
        <v>0.41867147234806956</v>
      </c>
      <c r="H776" s="128">
        <f t="shared" si="70"/>
        <v>63394.396999999997</v>
      </c>
      <c r="I776" s="122">
        <f t="shared" si="71"/>
        <v>0.26887863564504477</v>
      </c>
      <c r="J776" s="128">
        <f t="shared" si="72"/>
        <v>100.33324322547519</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0.18686666666666665</v>
      </c>
      <c r="F777" s="128">
        <f t="shared" ref="F777:F803" si="74">SUMPRODUCT($K$2:$AI$2,$K777:$AI777)</f>
        <v>44.847999999999999</v>
      </c>
      <c r="G777" s="122">
        <f t="shared" ref="G777:G803" si="75">SUMPRODUCT($K$3:$AI$3,$K777:$AI777)/$J$3</f>
        <v>0.19461741008334543</v>
      </c>
      <c r="H777" s="128">
        <f t="shared" ref="H777:H803" si="76">SUMPRODUCT($K$3:$AI$3,$K777:$AI777)</f>
        <v>29468.578999999998</v>
      </c>
      <c r="I777" s="122">
        <f t="shared" ref="I777:I803" si="77">CORREL($K$4:$AI$4,$K777:$AI777)</f>
        <v>-0.43961925361099052</v>
      </c>
      <c r="J777" s="128">
        <f t="shared" si="72"/>
        <v>96.017446017106337</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0.40150416666666672</v>
      </c>
      <c r="F778" s="128">
        <f t="shared" si="74"/>
        <v>96.361000000000018</v>
      </c>
      <c r="G778" s="122">
        <f t="shared" si="75"/>
        <v>0.39933149295328152</v>
      </c>
      <c r="H778" s="128">
        <f t="shared" si="76"/>
        <v>60465.975999999981</v>
      </c>
      <c r="I778" s="122">
        <f t="shared" si="77"/>
        <v>4.0060833461934182E-2</v>
      </c>
      <c r="J778" s="128">
        <f t="shared" ref="J778:J803" si="78">$E778/$G778*100</f>
        <v>100.54407772783385</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0.46116666666666661</v>
      </c>
      <c r="F779" s="128">
        <f t="shared" si="74"/>
        <v>110.67999999999999</v>
      </c>
      <c r="G779" s="122">
        <f t="shared" si="75"/>
        <v>0.46218900659102619</v>
      </c>
      <c r="H779" s="128">
        <f t="shared" si="76"/>
        <v>69983.735000000001</v>
      </c>
      <c r="I779" s="122">
        <f t="shared" si="77"/>
        <v>-0.11469051458809044</v>
      </c>
      <c r="J779" s="128">
        <f t="shared" si="78"/>
        <v>99.778804794190137</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0.37577083333333328</v>
      </c>
      <c r="F780" s="128">
        <f t="shared" si="74"/>
        <v>90.184999999999988</v>
      </c>
      <c r="G780" s="122">
        <f t="shared" si="75"/>
        <v>0.38533332893051025</v>
      </c>
      <c r="H780" s="128">
        <f t="shared" si="76"/>
        <v>58346.402000000002</v>
      </c>
      <c r="I780" s="122">
        <f t="shared" si="77"/>
        <v>-0.2495698605234179</v>
      </c>
      <c r="J780" s="128">
        <f t="shared" si="78"/>
        <v>97.518383467187334</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0.15458333333333332</v>
      </c>
      <c r="F781" s="128">
        <f t="shared" si="74"/>
        <v>37.099999999999994</v>
      </c>
      <c r="G781" s="122">
        <f t="shared" si="75"/>
        <v>0.16454482954470404</v>
      </c>
      <c r="H781" s="128">
        <f t="shared" si="76"/>
        <v>24915.048999999995</v>
      </c>
      <c r="I781" s="122">
        <f t="shared" si="77"/>
        <v>-0.42111875895085837</v>
      </c>
      <c r="J781" s="128">
        <f t="shared" si="78"/>
        <v>93.946029031155703</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0.10073333333333334</v>
      </c>
      <c r="F782" s="128">
        <f t="shared" si="74"/>
        <v>24.176000000000002</v>
      </c>
      <c r="G782" s="122">
        <f t="shared" si="75"/>
        <v>0.11346643067534903</v>
      </c>
      <c r="H782" s="128">
        <f t="shared" si="76"/>
        <v>17180.86</v>
      </c>
      <c r="I782" s="122">
        <f t="shared" si="77"/>
        <v>-0.42148985611564788</v>
      </c>
      <c r="J782" s="128">
        <f t="shared" si="78"/>
        <v>88.778092986420162</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0.38806666666666667</v>
      </c>
      <c r="F783" s="128">
        <f t="shared" si="74"/>
        <v>93.135999999999996</v>
      </c>
      <c r="G783" s="122">
        <f t="shared" si="75"/>
        <v>0.38789274722952355</v>
      </c>
      <c r="H783" s="128">
        <f t="shared" si="76"/>
        <v>58733.943999999996</v>
      </c>
      <c r="I783" s="122">
        <f t="shared" si="77"/>
        <v>0.1200486435724753</v>
      </c>
      <c r="J783" s="128">
        <f t="shared" si="78"/>
        <v>100.04483699125217</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0.25438333333333329</v>
      </c>
      <c r="F784" s="128">
        <f t="shared" si="74"/>
        <v>61.051999999999992</v>
      </c>
      <c r="G784" s="122">
        <f t="shared" si="75"/>
        <v>0.25843765602504326</v>
      </c>
      <c r="H784" s="128">
        <f t="shared" si="76"/>
        <v>39132.112999999998</v>
      </c>
      <c r="I784" s="122">
        <f t="shared" si="77"/>
        <v>-0.34372347419430982</v>
      </c>
      <c r="J784" s="128">
        <f t="shared" si="78"/>
        <v>98.43121828526526</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0.37622083333333334</v>
      </c>
      <c r="F785" s="128">
        <f t="shared" si="74"/>
        <v>90.293000000000006</v>
      </c>
      <c r="G785" s="122">
        <f t="shared" si="75"/>
        <v>0.37500073967427905</v>
      </c>
      <c r="H785" s="128">
        <f t="shared" si="76"/>
        <v>56781.861999999986</v>
      </c>
      <c r="I785" s="122">
        <f t="shared" si="77"/>
        <v>4.5299543285055879E-2</v>
      </c>
      <c r="J785" s="128">
        <f t="shared" si="78"/>
        <v>100.32535766732462</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0.36980416666666666</v>
      </c>
      <c r="F786" s="128">
        <f t="shared" si="74"/>
        <v>88.753</v>
      </c>
      <c r="G786" s="122">
        <f t="shared" si="75"/>
        <v>0.36859936731432186</v>
      </c>
      <c r="H786" s="128">
        <f t="shared" si="76"/>
        <v>55812.578999999991</v>
      </c>
      <c r="I786" s="122">
        <f t="shared" si="77"/>
        <v>6.7406269824441895E-2</v>
      </c>
      <c r="J786" s="128">
        <f t="shared" si="78"/>
        <v>100.326858768403</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0.38942916666666672</v>
      </c>
      <c r="F787" s="128">
        <f t="shared" si="74"/>
        <v>93.463000000000008</v>
      </c>
      <c r="G787" s="122">
        <f t="shared" si="75"/>
        <v>0.39329735566445206</v>
      </c>
      <c r="H787" s="128">
        <f t="shared" si="76"/>
        <v>59552.298999999999</v>
      </c>
      <c r="I787" s="122">
        <f t="shared" si="77"/>
        <v>-0.18865214951189416</v>
      </c>
      <c r="J787" s="128">
        <f t="shared" si="78"/>
        <v>99.016472157243399</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0.12177916666666669</v>
      </c>
      <c r="F788" s="128">
        <f t="shared" si="74"/>
        <v>29.227000000000004</v>
      </c>
      <c r="G788" s="122">
        <f t="shared" si="75"/>
        <v>0.12696061234463538</v>
      </c>
      <c r="H788" s="128">
        <f t="shared" si="76"/>
        <v>19224.121999999999</v>
      </c>
      <c r="I788" s="122">
        <f t="shared" si="77"/>
        <v>-0.32823163745641643</v>
      </c>
      <c r="J788" s="128">
        <f t="shared" si="78"/>
        <v>95.918855791350765</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0.11035833333333335</v>
      </c>
      <c r="F789" s="128">
        <f t="shared" si="74"/>
        <v>26.486000000000004</v>
      </c>
      <c r="G789" s="122">
        <f t="shared" si="75"/>
        <v>0.11689474170838342</v>
      </c>
      <c r="H789" s="128">
        <f t="shared" si="76"/>
        <v>17699.968000000001</v>
      </c>
      <c r="I789" s="122">
        <f t="shared" si="77"/>
        <v>-0.3086351480099167</v>
      </c>
      <c r="J789" s="128">
        <f t="shared" si="78"/>
        <v>94.408295634583467</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0.44196249999999998</v>
      </c>
      <c r="F790" s="128">
        <f t="shared" si="74"/>
        <v>106.071</v>
      </c>
      <c r="G790" s="122">
        <f t="shared" si="75"/>
        <v>0.43802681979685376</v>
      </c>
      <c r="H790" s="128">
        <f t="shared" si="76"/>
        <v>66325.145000000004</v>
      </c>
      <c r="I790" s="122">
        <f t="shared" si="77"/>
        <v>0.48758146073567499</v>
      </c>
      <c r="J790" s="128">
        <f t="shared" si="78"/>
        <v>100.89850210655401</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0.21450833333333333</v>
      </c>
      <c r="F791" s="128">
        <f t="shared" si="74"/>
        <v>51.481999999999999</v>
      </c>
      <c r="G791" s="122">
        <f t="shared" si="75"/>
        <v>0.21673351252823309</v>
      </c>
      <c r="H791" s="128">
        <f t="shared" si="76"/>
        <v>32817.354999999996</v>
      </c>
      <c r="I791" s="122">
        <f t="shared" si="77"/>
        <v>-0.15782886138168695</v>
      </c>
      <c r="J791" s="128">
        <f t="shared" si="78"/>
        <v>98.973310971181775</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0.21608750000000002</v>
      </c>
      <c r="F792" s="128">
        <f t="shared" si="74"/>
        <v>51.861000000000004</v>
      </c>
      <c r="G792" s="122">
        <f t="shared" si="75"/>
        <v>0.21998376018703189</v>
      </c>
      <c r="H792" s="128">
        <f t="shared" si="76"/>
        <v>33309.500999999997</v>
      </c>
      <c r="I792" s="122">
        <f t="shared" si="77"/>
        <v>-0.24454628072366016</v>
      </c>
      <c r="J792" s="128">
        <f t="shared" si="78"/>
        <v>98.228841900093329</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0.37292083333333331</v>
      </c>
      <c r="F793" s="128">
        <f t="shared" si="74"/>
        <v>89.500999999999991</v>
      </c>
      <c r="G793" s="122">
        <f t="shared" si="75"/>
        <v>0.38266847402554516</v>
      </c>
      <c r="H793" s="128">
        <f t="shared" si="76"/>
        <v>57942.894999999997</v>
      </c>
      <c r="I793" s="122">
        <f t="shared" si="77"/>
        <v>-0.51338757293656578</v>
      </c>
      <c r="J793" s="128">
        <f t="shared" si="78"/>
        <v>97.452719167150121</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0.29674583333333332</v>
      </c>
      <c r="F794" s="128">
        <f t="shared" si="74"/>
        <v>71.218999999999994</v>
      </c>
      <c r="G794" s="122">
        <f t="shared" si="75"/>
        <v>0.30634093040457544</v>
      </c>
      <c r="H794" s="128">
        <f t="shared" si="76"/>
        <v>46385.531000000003</v>
      </c>
      <c r="I794" s="122">
        <f t="shared" si="77"/>
        <v>-0.31450783167826313</v>
      </c>
      <c r="J794" s="128">
        <f t="shared" si="78"/>
        <v>96.867837066835904</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0.20262083333333336</v>
      </c>
      <c r="F795" s="128">
        <f t="shared" si="74"/>
        <v>48.629000000000005</v>
      </c>
      <c r="G795" s="122">
        <f t="shared" si="75"/>
        <v>0.2030590880872816</v>
      </c>
      <c r="H795" s="128">
        <f t="shared" si="76"/>
        <v>30746.801000000003</v>
      </c>
      <c r="I795" s="122">
        <f t="shared" si="77"/>
        <v>-4.529218217034079E-2</v>
      </c>
      <c r="J795" s="128">
        <f t="shared" si="78"/>
        <v>99.784173780116731</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0.11612916666666667</v>
      </c>
      <c r="F796" s="128">
        <f t="shared" si="74"/>
        <v>27.871000000000002</v>
      </c>
      <c r="G796" s="122">
        <f t="shared" si="75"/>
        <v>0.12287370061683552</v>
      </c>
      <c r="H796" s="128">
        <f t="shared" si="76"/>
        <v>18605.29</v>
      </c>
      <c r="I796" s="122">
        <f t="shared" si="77"/>
        <v>-0.37707703547331833</v>
      </c>
      <c r="J796" s="128">
        <f t="shared" si="78"/>
        <v>94.51100282948201</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0.37791666666666668</v>
      </c>
      <c r="F797" s="128">
        <f t="shared" si="74"/>
        <v>90.7</v>
      </c>
      <c r="G797" s="122">
        <f t="shared" si="75"/>
        <v>0.37603564965856107</v>
      </c>
      <c r="H797" s="128">
        <f t="shared" si="76"/>
        <v>56938.565999999999</v>
      </c>
      <c r="I797" s="122">
        <f t="shared" si="77"/>
        <v>-2.4150781439075102E-2</v>
      </c>
      <c r="J797" s="128">
        <f t="shared" si="78"/>
        <v>100.50022305326998</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0.22664999999999996</v>
      </c>
      <c r="F798" s="128">
        <f t="shared" si="74"/>
        <v>54.395999999999994</v>
      </c>
      <c r="G798" s="122">
        <f t="shared" si="75"/>
        <v>0.23291065130961972</v>
      </c>
      <c r="H798" s="128">
        <f t="shared" si="76"/>
        <v>35266.864999999998</v>
      </c>
      <c r="I798" s="122">
        <f t="shared" si="77"/>
        <v>-0.38369886139272885</v>
      </c>
      <c r="J798" s="128">
        <f t="shared" si="78"/>
        <v>97.311994417422682</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0.22468750000000004</v>
      </c>
      <c r="F799" s="128">
        <f t="shared" si="74"/>
        <v>53.925000000000011</v>
      </c>
      <c r="G799" s="122">
        <f t="shared" si="75"/>
        <v>0.22642294179027592</v>
      </c>
      <c r="H799" s="128">
        <f t="shared" si="76"/>
        <v>34284.508999999998</v>
      </c>
      <c r="I799" s="122">
        <f t="shared" si="77"/>
        <v>-0.20201222966710888</v>
      </c>
      <c r="J799" s="128">
        <f t="shared" si="78"/>
        <v>99.23353977447951</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0.25406250000000002</v>
      </c>
      <c r="F800" s="128">
        <f t="shared" si="74"/>
        <v>60.975000000000001</v>
      </c>
      <c r="G800" s="122">
        <f t="shared" si="75"/>
        <v>0.25622429301668237</v>
      </c>
      <c r="H800" s="128">
        <f t="shared" si="76"/>
        <v>38796.970000000008</v>
      </c>
      <c r="I800" s="122">
        <f t="shared" si="77"/>
        <v>-0.21704189722939862</v>
      </c>
      <c r="J800" s="128">
        <f t="shared" si="78"/>
        <v>99.156288815853387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v>
      </c>
      <c r="F801" s="128">
        <f t="shared" si="74"/>
        <v>91.2</v>
      </c>
      <c r="G801" s="122">
        <f t="shared" si="75"/>
        <v>0.38361656474131212</v>
      </c>
      <c r="H801" s="128">
        <f t="shared" si="76"/>
        <v>58086.453000000001</v>
      </c>
      <c r="I801" s="122">
        <f t="shared" si="77"/>
        <v>-0.12907869120811533</v>
      </c>
      <c r="J801" s="128">
        <f t="shared" si="78"/>
        <v>99.05724489667152</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8.8837499999999986E-2</v>
      </c>
      <c r="F802" s="128">
        <f t="shared" si="74"/>
        <v>21.320999999999998</v>
      </c>
      <c r="G802" s="122">
        <f t="shared" si="75"/>
        <v>0.10109090068551954</v>
      </c>
      <c r="H802" s="128">
        <f t="shared" si="76"/>
        <v>15306.981999999998</v>
      </c>
      <c r="I802" s="122">
        <f t="shared" si="77"/>
        <v>-0.46744763534267514</v>
      </c>
      <c r="J802" s="128">
        <f t="shared" si="78"/>
        <v>87.878829249292906</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7.3425000000000004E-2</v>
      </c>
      <c r="F803" s="128">
        <f t="shared" si="74"/>
        <v>17.622</v>
      </c>
      <c r="G803" s="122">
        <f t="shared" si="75"/>
        <v>8.5292501551995137E-2</v>
      </c>
      <c r="H803" s="128">
        <f t="shared" si="76"/>
        <v>12914.82</v>
      </c>
      <c r="I803" s="122">
        <f t="shared" si="77"/>
        <v>-0.50999615188086855</v>
      </c>
      <c r="J803" s="128">
        <f t="shared" si="78"/>
        <v>86.086113859891199</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0.51542500000000002</v>
      </c>
      <c r="F804" s="128">
        <f>SUMPRODUCT($K$2:$AI$2,$K804:$AI804)</f>
        <v>123.70200000000001</v>
      </c>
      <c r="G804" s="122">
        <f>SUMPRODUCT($K$3:$AI$3,$K804:$AI804)/$J$3</f>
        <v>0.51147432273573823</v>
      </c>
      <c r="H804" s="128">
        <f>SUMPRODUCT($K$3:$AI$3,$K804:$AI804)</f>
        <v>77446.419000000009</v>
      </c>
      <c r="I804" s="122">
        <f>CORREL($K$4:$AI$4,$K804:$AI804)</f>
        <v>0.34275080432893601</v>
      </c>
      <c r="J804" s="128">
        <f>$E804/$G804*100</f>
        <v>100.77240969656711</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4832F-AA3D-4803-9118-2CB49B18D38E}">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73104-9D08-4225-98E0-849345550A5F}">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0</v>
      </c>
    </row>
    <row r="18" spans="13:16" ht="21" customHeight="1">
      <c r="M18" s="139" t="s">
        <v>1707</v>
      </c>
      <c r="N18" s="3"/>
      <c r="O18" s="3"/>
      <c r="P18" s="140">
        <f t="shared" si="0"/>
        <v>0</v>
      </c>
    </row>
    <row r="19" spans="13:16" ht="21" customHeight="1">
      <c r="M19" s="139" t="s">
        <v>1708</v>
      </c>
      <c r="N19" s="3"/>
      <c r="O19" s="3"/>
      <c r="P19" s="140">
        <f t="shared" si="0"/>
        <v>212.97356136098395</v>
      </c>
    </row>
    <row r="20" spans="13:16" ht="21" customHeight="1" thickBot="1">
      <c r="M20" s="141" t="s">
        <v>1709</v>
      </c>
      <c r="N20" s="142"/>
      <c r="O20" s="142"/>
      <c r="P20" s="143">
        <f t="shared" si="0"/>
        <v>12.203253600823045</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8.3668386015959086</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31.091906946264746</v>
      </c>
    </row>
    <row r="30" spans="13:16" ht="21" customHeight="1">
      <c r="M30" s="149" t="s">
        <v>1719</v>
      </c>
      <c r="N30" s="22"/>
      <c r="O30" s="22"/>
      <c r="P30" s="150">
        <f t="shared" si="0"/>
        <v>28.258636092912447</v>
      </c>
    </row>
    <row r="31" spans="13:16" ht="21" customHeight="1">
      <c r="M31" s="149" t="s">
        <v>1720</v>
      </c>
      <c r="N31" s="22"/>
      <c r="O31" s="22"/>
      <c r="P31" s="150">
        <f t="shared" si="0"/>
        <v>94.662605101895409</v>
      </c>
    </row>
    <row r="32" spans="13:16" ht="21" customHeight="1">
      <c r="M32" s="149" t="s">
        <v>1721</v>
      </c>
      <c r="N32" s="22"/>
      <c r="O32" s="22"/>
      <c r="P32" s="150">
        <f t="shared" si="0"/>
        <v>183.76664245945292</v>
      </c>
    </row>
    <row r="33" spans="1:16" ht="21" customHeight="1" thickBot="1">
      <c r="M33" s="151" t="s">
        <v>1722</v>
      </c>
      <c r="N33" s="152"/>
      <c r="O33" s="152"/>
      <c r="P33" s="153">
        <f t="shared" si="0"/>
        <v>0</v>
      </c>
    </row>
    <row r="34" spans="1:16" ht="21" customHeight="1" thickTop="1">
      <c r="M34" s="154" t="s">
        <v>1723</v>
      </c>
      <c r="N34" s="29"/>
      <c r="O34" s="29"/>
      <c r="P34" s="155">
        <f t="shared" si="0"/>
        <v>83.282085037691786</v>
      </c>
    </row>
    <row r="35" spans="1:16" ht="21" customHeight="1">
      <c r="M35" s="154" t="s">
        <v>1724</v>
      </c>
      <c r="N35" s="29"/>
      <c r="O35" s="29"/>
      <c r="P35" s="155">
        <f t="shared" si="0"/>
        <v>146.28275821178704</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189.04870504351473</v>
      </c>
    </row>
    <row r="39" spans="1:16" ht="21" customHeight="1">
      <c r="M39" s="154" t="s">
        <v>1728</v>
      </c>
      <c r="N39" s="29"/>
      <c r="O39" s="29"/>
      <c r="P39" s="155">
        <f t="shared" si="0"/>
        <v>139.8761232531111</v>
      </c>
    </row>
    <row r="40" spans="1:16" ht="21" customHeight="1">
      <c r="M40" s="154" t="s">
        <v>1729</v>
      </c>
      <c r="N40" s="29"/>
      <c r="O40" s="29"/>
      <c r="P40" s="155">
        <f t="shared" si="0"/>
        <v>462.14484898472176</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0</v>
      </c>
      <c r="C50" s="158">
        <f>'Wellbeing Acorn Type'!F15</f>
        <v>0</v>
      </c>
      <c r="D50" s="159">
        <f>'Wellbeing Acorn Type'!K15</f>
        <v>0</v>
      </c>
      <c r="E50" s="158">
        <f t="shared" ref="E50:E73" si="1">IF(C50&gt;0.1,0.1,C50)</f>
        <v>0</v>
      </c>
      <c r="F50" s="159">
        <f t="shared" ref="F50:F73" si="2">IF(D50&gt;200,200,D50)</f>
        <v>0</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25</v>
      </c>
      <c r="C52" s="158">
        <f>'Wellbeing Acorn Type'!F17</f>
        <v>0.10416666666666667</v>
      </c>
      <c r="D52" s="159">
        <f>'Wellbeing Acorn Type'!K17</f>
        <v>212.97356136098395</v>
      </c>
      <c r="E52" s="158">
        <f t="shared" si="1"/>
        <v>0.1</v>
      </c>
      <c r="F52" s="159">
        <f t="shared" si="2"/>
        <v>200</v>
      </c>
      <c r="G52" s="156">
        <v>1.4</v>
      </c>
      <c r="H52" s="38"/>
    </row>
    <row r="53" spans="1:9" ht="14.5">
      <c r="A53" s="156">
        <v>1.5</v>
      </c>
      <c r="B53" s="157">
        <f>'Wellbeing Acorn Type'!E18</f>
        <v>1</v>
      </c>
      <c r="C53" s="158">
        <f>'Wellbeing Acorn Type'!F18</f>
        <v>4.1666666666666666E-3</v>
      </c>
      <c r="D53" s="159">
        <f>'Wellbeing Acorn Type'!K18</f>
        <v>12.203253600823045</v>
      </c>
      <c r="E53" s="158">
        <f t="shared" si="1"/>
        <v>4.1666666666666666E-3</v>
      </c>
      <c r="F53" s="159">
        <f t="shared" si="2"/>
        <v>12.203253600823045</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v>
      </c>
      <c r="C57" s="158">
        <f>'Wellbeing Acorn Type'!F24</f>
        <v>4.1666666666666666E-3</v>
      </c>
      <c r="D57" s="159">
        <f>'Wellbeing Acorn Type'!K24</f>
        <v>8.3668386015959086</v>
      </c>
      <c r="E57" s="158">
        <f t="shared" si="1"/>
        <v>4.1666666666666666E-3</v>
      </c>
      <c r="F57" s="159">
        <f t="shared" si="2"/>
        <v>8.3668386015959086</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3</v>
      </c>
      <c r="C62" s="158">
        <f>'Wellbeing Acorn Type'!F31</f>
        <v>1.2500000000000001E-2</v>
      </c>
      <c r="D62" s="159">
        <f>'Wellbeing Acorn Type'!K31</f>
        <v>31.091906946264746</v>
      </c>
      <c r="E62" s="158">
        <f t="shared" si="1"/>
        <v>1.2500000000000001E-2</v>
      </c>
      <c r="F62" s="159">
        <f t="shared" si="2"/>
        <v>31.091906946264746</v>
      </c>
      <c r="G62" s="156">
        <v>3.14</v>
      </c>
      <c r="H62" s="38"/>
      <c r="I62" s="48"/>
    </row>
    <row r="63" spans="1:9" ht="14.5">
      <c r="A63" s="156">
        <v>3.15</v>
      </c>
      <c r="B63" s="157">
        <f>'Wellbeing Acorn Type'!E32</f>
        <v>3</v>
      </c>
      <c r="C63" s="158">
        <f>'Wellbeing Acorn Type'!F32</f>
        <v>1.2500000000000001E-2</v>
      </c>
      <c r="D63" s="159">
        <f>'Wellbeing Acorn Type'!K32</f>
        <v>28.258636092912447</v>
      </c>
      <c r="E63" s="158">
        <f t="shared" si="1"/>
        <v>1.2500000000000001E-2</v>
      </c>
      <c r="F63" s="159">
        <f t="shared" si="2"/>
        <v>28.258636092912447</v>
      </c>
      <c r="G63" s="156">
        <v>3.15</v>
      </c>
      <c r="H63" s="38"/>
      <c r="I63" s="48"/>
    </row>
    <row r="64" spans="1:9" ht="14.5">
      <c r="A64" s="156">
        <v>3.16</v>
      </c>
      <c r="B64" s="157">
        <f>'Wellbeing Acorn Type'!E33</f>
        <v>14</v>
      </c>
      <c r="C64" s="158">
        <f>'Wellbeing Acorn Type'!F33</f>
        <v>5.8333333333333334E-2</v>
      </c>
      <c r="D64" s="159">
        <f>'Wellbeing Acorn Type'!K33</f>
        <v>94.662605101895409</v>
      </c>
      <c r="E64" s="158">
        <f t="shared" si="1"/>
        <v>5.8333333333333334E-2</v>
      </c>
      <c r="F64" s="159">
        <f t="shared" si="2"/>
        <v>94.662605101895409</v>
      </c>
      <c r="G64" s="156">
        <v>3.16</v>
      </c>
      <c r="H64" s="38"/>
      <c r="I64" s="48"/>
    </row>
    <row r="65" spans="1:9" ht="15" customHeight="1">
      <c r="A65" s="156">
        <v>3.17</v>
      </c>
      <c r="B65" s="157">
        <f>'Wellbeing Acorn Type'!E34</f>
        <v>32</v>
      </c>
      <c r="C65" s="158">
        <f>'Wellbeing Acorn Type'!F34</f>
        <v>0.13333333333333333</v>
      </c>
      <c r="D65" s="159">
        <f>'Wellbeing Acorn Type'!K34</f>
        <v>183.76664245945292</v>
      </c>
      <c r="E65" s="158">
        <f t="shared" si="1"/>
        <v>0.1</v>
      </c>
      <c r="F65" s="159">
        <f t="shared" si="2"/>
        <v>183.76664245945292</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28</v>
      </c>
      <c r="C67" s="158">
        <f>'Wellbeing Acorn Type'!F38</f>
        <v>0.11666666666666667</v>
      </c>
      <c r="D67" s="159">
        <f>'Wellbeing Acorn Type'!K38</f>
        <v>83.282085037691786</v>
      </c>
      <c r="E67" s="158">
        <f t="shared" si="1"/>
        <v>0.1</v>
      </c>
      <c r="F67" s="159">
        <f t="shared" si="2"/>
        <v>83.282085037691786</v>
      </c>
      <c r="G67" s="156">
        <v>4.1900000000000004</v>
      </c>
      <c r="H67" s="38"/>
      <c r="I67" s="48"/>
    </row>
    <row r="68" spans="1:9" ht="15" customHeight="1">
      <c r="A68" s="160">
        <v>4.2</v>
      </c>
      <c r="B68" s="157">
        <f>'Wellbeing Acorn Type'!E39</f>
        <v>26</v>
      </c>
      <c r="C68" s="158">
        <f>'Wellbeing Acorn Type'!F39</f>
        <v>0.10833333333333334</v>
      </c>
      <c r="D68" s="159">
        <f>'Wellbeing Acorn Type'!K39</f>
        <v>146.28275821178704</v>
      </c>
      <c r="E68" s="158">
        <f t="shared" si="1"/>
        <v>0.1</v>
      </c>
      <c r="F68" s="159">
        <f t="shared" si="2"/>
        <v>146.28275821178704</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19</v>
      </c>
      <c r="C71" s="158">
        <f>'Wellbeing Acorn Type'!F42</f>
        <v>7.9166666666666663E-2</v>
      </c>
      <c r="D71" s="159">
        <f>'Wellbeing Acorn Type'!K42</f>
        <v>189.04870504351473</v>
      </c>
      <c r="E71" s="158">
        <f t="shared" si="1"/>
        <v>7.9166666666666663E-2</v>
      </c>
      <c r="F71" s="159">
        <f t="shared" si="2"/>
        <v>189.04870504351473</v>
      </c>
      <c r="G71" s="156">
        <v>4.2300000000000004</v>
      </c>
      <c r="H71" s="38"/>
      <c r="I71" s="48"/>
    </row>
    <row r="72" spans="1:9" ht="15" customHeight="1">
      <c r="A72" s="156">
        <v>4.24</v>
      </c>
      <c r="B72" s="157">
        <f>'Wellbeing Acorn Type'!E43</f>
        <v>26</v>
      </c>
      <c r="C72" s="158">
        <f>'Wellbeing Acorn Type'!F43</f>
        <v>0.10833333333333334</v>
      </c>
      <c r="D72" s="159">
        <f>'Wellbeing Acorn Type'!K43</f>
        <v>139.8761232531111</v>
      </c>
      <c r="E72" s="158">
        <f t="shared" si="1"/>
        <v>0.1</v>
      </c>
      <c r="F72" s="159">
        <f t="shared" si="2"/>
        <v>139.8761232531111</v>
      </c>
      <c r="G72" s="156">
        <v>4.24</v>
      </c>
      <c r="H72" s="38"/>
      <c r="I72" s="48"/>
    </row>
    <row r="73" spans="1:9" ht="15" customHeight="1">
      <c r="A73" s="156">
        <v>4.25</v>
      </c>
      <c r="B73" s="157">
        <f>'Wellbeing Acorn Type'!E44</f>
        <v>62</v>
      </c>
      <c r="C73" s="158">
        <f>'Wellbeing Acorn Type'!F44</f>
        <v>0.25833333333333336</v>
      </c>
      <c r="D73" s="159">
        <f>'Wellbeing Acorn Type'!K44</f>
        <v>462.14484898472176</v>
      </c>
      <c r="E73" s="158">
        <f t="shared" si="1"/>
        <v>0.1</v>
      </c>
      <c r="F73" s="159">
        <f t="shared" si="2"/>
        <v>200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CBAAE-15E0-4B1F-8E6E-BC3D9B9C5ADE}">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93.078260633039278</v>
      </c>
      <c r="B19" s="40" t="str">
        <f>'Features Data'!AD18</f>
        <v>Asthma</v>
      </c>
      <c r="C19" s="173"/>
      <c r="D19" s="173"/>
      <c r="E19" s="173"/>
      <c r="F19" s="173"/>
      <c r="G19" s="173"/>
      <c r="H19" s="173"/>
      <c r="K19" s="174">
        <f>'Features Data'!AE18</f>
        <v>93.078260633039278</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87.765490668246343</v>
      </c>
      <c r="B20" s="40" t="str">
        <f>'Features Data'!AD19</f>
        <v>Congestive heart failure</v>
      </c>
      <c r="C20" s="173"/>
      <c r="D20" s="173"/>
      <c r="E20" s="173"/>
      <c r="F20" s="173"/>
      <c r="G20" s="173"/>
      <c r="H20" s="173"/>
      <c r="K20" s="174">
        <f>'Features Data'!AE19</f>
        <v>87.765490668246343</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92.317962388855335</v>
      </c>
      <c r="B21" s="40" t="str">
        <f>'Features Data'!AD20</f>
        <v>Coronary heart disease</v>
      </c>
      <c r="C21" s="173"/>
      <c r="D21" s="173"/>
      <c r="E21" s="173"/>
      <c r="F21" s="173"/>
      <c r="G21" s="173"/>
      <c r="H21" s="173"/>
      <c r="K21" s="174">
        <f>'Features Data'!AE20</f>
        <v>92.317962388855335</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86.433596708619433</v>
      </c>
      <c r="B22" s="40" t="str">
        <f>'Features Data'!AD21</f>
        <v>Angina</v>
      </c>
      <c r="C22" s="173"/>
      <c r="D22" s="173"/>
      <c r="E22" s="173"/>
      <c r="F22" s="173"/>
      <c r="G22" s="173"/>
      <c r="H22" s="173"/>
      <c r="K22" s="174">
        <f>'Features Data'!AE21</f>
        <v>86.433596708619433</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89.567013549599253</v>
      </c>
      <c r="B23" s="40" t="str">
        <f>'Features Data'!AD22</f>
        <v>Heart attack or myocardial infarction</v>
      </c>
      <c r="C23" s="173"/>
      <c r="D23" s="173"/>
      <c r="E23" s="173"/>
      <c r="F23" s="173"/>
      <c r="G23" s="173"/>
      <c r="H23" s="173"/>
      <c r="K23" s="174">
        <f>'Features Data'!AE22</f>
        <v>89.567013549599253</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86.581172210045835</v>
      </c>
      <c r="B24" s="40" t="str">
        <f>'Features Data'!AD23</f>
        <v>Stroke</v>
      </c>
      <c r="C24" s="173"/>
      <c r="D24" s="173"/>
      <c r="E24" s="173"/>
      <c r="F24" s="173"/>
      <c r="G24" s="173"/>
      <c r="H24" s="173"/>
      <c r="K24" s="174">
        <f>'Features Data'!AE23</f>
        <v>86.581172210045835</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85.902835397854446</v>
      </c>
      <c r="B25" s="40" t="str">
        <f>'Features Data'!AD24</f>
        <v>Emphysema</v>
      </c>
      <c r="C25" s="173"/>
      <c r="D25" s="173"/>
      <c r="E25" s="173"/>
      <c r="F25" s="173"/>
      <c r="G25" s="173"/>
      <c r="H25" s="173"/>
      <c r="K25" s="174">
        <f>'Features Data'!AE24</f>
        <v>85.902835397854446</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101.6240765368924</v>
      </c>
      <c r="B26" s="40" t="str">
        <f>'Features Data'!AD25</f>
        <v>Hypothyroidism or an under-active thyroid</v>
      </c>
      <c r="C26" s="173"/>
      <c r="D26" s="173"/>
      <c r="E26" s="173"/>
      <c r="F26" s="173"/>
      <c r="G26" s="173"/>
      <c r="H26" s="173"/>
      <c r="K26" s="174">
        <f>'Features Data'!AE25</f>
        <v>101.6240765368924</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85.564267682893117</v>
      </c>
      <c r="B27" s="40" t="str">
        <f>'Features Data'!AD26</f>
        <v>Chronic bronchitis</v>
      </c>
      <c r="C27" s="173"/>
      <c r="D27" s="173"/>
      <c r="E27" s="173"/>
      <c r="F27" s="173"/>
      <c r="G27" s="173"/>
      <c r="H27" s="173"/>
      <c r="K27" s="174">
        <f>'Features Data'!AE26</f>
        <v>85.564267682893117</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96.018568383619467</v>
      </c>
      <c r="B28" s="40" t="str">
        <f>'Features Data'!AD27</f>
        <v>Any kind of liver condition</v>
      </c>
      <c r="C28" s="173"/>
      <c r="D28" s="173"/>
      <c r="E28" s="173"/>
      <c r="F28" s="173"/>
      <c r="G28" s="173"/>
      <c r="H28" s="173"/>
      <c r="K28" s="174">
        <f>'Features Data'!AE27</f>
        <v>96.018568383619467</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92.381765838408214</v>
      </c>
      <c r="B29" s="40" t="str">
        <f>'Features Data'!AD28</f>
        <v>Epilepsy</v>
      </c>
      <c r="C29" s="173"/>
      <c r="D29" s="173"/>
      <c r="E29" s="173"/>
      <c r="F29" s="173"/>
      <c r="G29" s="173"/>
      <c r="H29" s="173"/>
      <c r="K29" s="174">
        <f>'Features Data'!AE28</f>
        <v>92.381765838408214</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98.587699026748083</v>
      </c>
      <c r="B30" s="40" t="str">
        <f>'Features Data'!AD29</f>
        <v>High blood pressure/hypertension</v>
      </c>
      <c r="C30" s="173"/>
      <c r="D30" s="173"/>
      <c r="E30" s="173"/>
      <c r="F30" s="173"/>
      <c r="G30" s="173"/>
      <c r="H30" s="173"/>
      <c r="K30" s="174">
        <f>'Features Data'!AE29</f>
        <v>98.587699026748083</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98.414138081484452</v>
      </c>
      <c r="B31" s="40" t="str">
        <f>'Features Data'!AD30</f>
        <v>Multiple Sclerosis</v>
      </c>
      <c r="C31" s="173"/>
      <c r="D31" s="173"/>
      <c r="E31" s="173"/>
      <c r="F31" s="173"/>
      <c r="G31" s="173"/>
      <c r="H31" s="173"/>
      <c r="K31" s="174">
        <f>'Features Data'!AE30</f>
        <v>98.414138081484452</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75.276686440530625</v>
      </c>
      <c r="B32" s="40" t="str">
        <f>'Features Data'!AD31</f>
        <v>COPD (Chronic Obstructive Pulmonary Disease)</v>
      </c>
      <c r="C32" s="173"/>
      <c r="D32" s="173"/>
      <c r="E32" s="173"/>
      <c r="F32" s="173"/>
      <c r="G32" s="173"/>
      <c r="H32" s="173"/>
      <c r="K32" s="174">
        <f>'Features Data'!AE31</f>
        <v>75.276686440530625</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94.788453488296071</v>
      </c>
      <c r="B33" s="40" t="str">
        <f>'Features Data'!AD32</f>
        <v>Osteoarthritis</v>
      </c>
      <c r="C33" s="173"/>
      <c r="D33" s="173"/>
      <c r="E33" s="173"/>
      <c r="F33" s="173"/>
      <c r="G33" s="173"/>
      <c r="H33" s="173"/>
      <c r="K33" s="174">
        <f>'Features Data'!AE32</f>
        <v>94.788453488296071</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89.452977959708676</v>
      </c>
      <c r="B34" s="40" t="str">
        <f>'Features Data'!AD33</f>
        <v>Rheumatoid arthritis</v>
      </c>
      <c r="C34" s="173"/>
      <c r="D34" s="173"/>
      <c r="E34" s="173"/>
      <c r="F34" s="173"/>
      <c r="G34" s="173"/>
      <c r="H34" s="173"/>
      <c r="K34" s="174">
        <f>'Features Data'!AE33</f>
        <v>89.452977959708676</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103.27945667344171</v>
      </c>
      <c r="B35" s="40" t="str">
        <f>'Features Data'!AD34</f>
        <v>Other arthritis</v>
      </c>
      <c r="C35" s="173"/>
      <c r="D35" s="173"/>
      <c r="E35" s="173"/>
      <c r="F35" s="173"/>
      <c r="G35" s="173"/>
      <c r="H35" s="173"/>
      <c r="K35" s="174">
        <f>'Features Data'!AE34</f>
        <v>103.27945667344171</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107.06434866704377</v>
      </c>
      <c r="B36" s="40" t="str">
        <f>'Features Data'!AD35</f>
        <v>Bowel/colorectal cancer</v>
      </c>
      <c r="C36" s="173"/>
      <c r="D36" s="173"/>
      <c r="E36" s="173"/>
      <c r="F36" s="173"/>
      <c r="G36" s="173"/>
      <c r="H36" s="173"/>
      <c r="K36" s="174">
        <f>'Features Data'!AE35</f>
        <v>107.06434866704377</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96.461789363708178</v>
      </c>
      <c r="B37" s="40" t="str">
        <f>'Features Data'!AD36</f>
        <v>Lung cancer</v>
      </c>
      <c r="C37" s="173"/>
      <c r="D37" s="173"/>
      <c r="E37" s="173"/>
      <c r="F37" s="173"/>
      <c r="G37" s="173"/>
      <c r="H37" s="173"/>
      <c r="K37" s="174">
        <f>'Features Data'!AE36</f>
        <v>96.461789363708178</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107.05964641998126</v>
      </c>
      <c r="B38" s="40" t="str">
        <f>'Features Data'!AD37</f>
        <v>Breast cancer</v>
      </c>
      <c r="C38" s="173"/>
      <c r="D38" s="173"/>
      <c r="E38" s="173"/>
      <c r="F38" s="173"/>
      <c r="G38" s="173"/>
      <c r="H38" s="173"/>
      <c r="K38" s="174">
        <f>'Features Data'!AE37</f>
        <v>107.05964641998126</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108.25625382799046</v>
      </c>
      <c r="B39" s="40" t="str">
        <f>'Features Data'!AD38</f>
        <v>Prostate cancer</v>
      </c>
      <c r="C39" s="173"/>
      <c r="D39" s="173"/>
      <c r="E39" s="173"/>
      <c r="F39" s="173"/>
      <c r="G39" s="173"/>
      <c r="H39" s="173"/>
      <c r="K39" s="174">
        <f>'Features Data'!AE38</f>
        <v>108.25625382799046</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104.6750140153639</v>
      </c>
      <c r="B41" s="40" t="str">
        <f>'Features Data'!AD40</f>
        <v>Skin cancer or melanoma</v>
      </c>
      <c r="C41" s="173"/>
      <c r="D41" s="173"/>
      <c r="E41" s="173"/>
      <c r="F41" s="173"/>
      <c r="G41" s="173"/>
      <c r="H41" s="173"/>
      <c r="K41" s="174">
        <f>'Features Data'!AE40</f>
        <v>104.6750140153639</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100.17411870540032</v>
      </c>
      <c r="B42" s="40" t="str">
        <f>'Features Data'!AD41</f>
        <v>Other cancer</v>
      </c>
      <c r="C42" s="173"/>
      <c r="D42" s="173"/>
      <c r="E42" s="173"/>
      <c r="F42" s="173"/>
      <c r="G42" s="173"/>
      <c r="H42" s="173"/>
      <c r="K42" s="174">
        <f>'Features Data'!AE41</f>
        <v>100.17411870540032</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99.766148407991608</v>
      </c>
      <c r="B43" s="40" t="str">
        <f>'Features Data'!AD42</f>
        <v>Type 1 diabetes</v>
      </c>
      <c r="C43" s="173"/>
      <c r="D43" s="173"/>
      <c r="E43" s="173"/>
      <c r="F43" s="173"/>
      <c r="G43" s="173"/>
      <c r="H43" s="173"/>
      <c r="K43" s="174">
        <f>'Features Data'!AE42</f>
        <v>99.766148407991608</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88.295700805183728</v>
      </c>
      <c r="B44" s="40" t="str">
        <f>'Features Data'!AD43</f>
        <v>Type 2 diabetes</v>
      </c>
      <c r="C44" s="173"/>
      <c r="D44" s="173"/>
      <c r="E44" s="173"/>
      <c r="F44" s="173"/>
      <c r="G44" s="173"/>
      <c r="H44" s="173"/>
      <c r="K44" s="174">
        <f>'Features Data'!AE43</f>
        <v>88.295700805183728</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96.949881113486001</v>
      </c>
      <c r="B45" s="40" t="str">
        <f>'Features Data'!AD44</f>
        <v>Gestational diabetes/during pregnancy</v>
      </c>
      <c r="C45" s="173"/>
      <c r="D45" s="173"/>
      <c r="E45" s="173"/>
      <c r="F45" s="173"/>
      <c r="G45" s="173"/>
      <c r="H45" s="173"/>
      <c r="K45" s="174">
        <f>'Features Data'!AE44</f>
        <v>96.949881113486001</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87.956506113185881</v>
      </c>
      <c r="B47" s="40" t="str">
        <f>'Features Data'!AD46</f>
        <v>Anxiety</v>
      </c>
      <c r="C47" s="173"/>
      <c r="D47" s="173"/>
      <c r="E47" s="173"/>
      <c r="F47" s="173"/>
      <c r="G47" s="173"/>
      <c r="H47" s="173"/>
      <c r="K47" s="174">
        <f>'Features Data'!AE46</f>
        <v>87.956506113185881</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88.658463447278834</v>
      </c>
      <c r="B48" s="40" t="str">
        <f>'Features Data'!AD47</f>
        <v>Depression</v>
      </c>
      <c r="C48" s="173"/>
      <c r="D48" s="173"/>
      <c r="E48" s="173"/>
      <c r="F48" s="173"/>
      <c r="G48" s="173"/>
      <c r="H48" s="173"/>
      <c r="K48" s="174">
        <f>'Features Data'!AE47</f>
        <v>88.658463447278834</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71.978659814924967</v>
      </c>
      <c r="B49" s="40" t="str">
        <f>'Features Data'!AD48</f>
        <v>Psychosis or schizophrenia</v>
      </c>
      <c r="C49" s="173"/>
      <c r="D49" s="173"/>
      <c r="E49" s="173"/>
      <c r="F49" s="173"/>
      <c r="G49" s="173"/>
      <c r="H49" s="173"/>
      <c r="K49" s="174">
        <f>'Features Data'!AE48</f>
        <v>71.978659814924967</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80.406329181738982</v>
      </c>
      <c r="B50" s="40" t="str">
        <f>'Features Data'!AD49</f>
        <v>Bipolar disorder or manic depression</v>
      </c>
      <c r="C50" s="173"/>
      <c r="D50" s="173"/>
      <c r="E50" s="173"/>
      <c r="F50" s="173"/>
      <c r="G50" s="173"/>
      <c r="H50" s="173"/>
      <c r="K50" s="174">
        <f>'Features Data'!AE49</f>
        <v>80.406329181738982</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95.807622068959475</v>
      </c>
      <c r="B51" s="40" t="str">
        <f>'Features Data'!AD50</f>
        <v>An eating disorder</v>
      </c>
      <c r="C51" s="173"/>
      <c r="D51" s="173"/>
      <c r="E51" s="173"/>
      <c r="F51" s="173"/>
      <c r="G51" s="173"/>
      <c r="H51" s="173"/>
      <c r="K51" s="174">
        <f>'Features Data'!AE50</f>
        <v>95.807622068959475</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76.405628153221173</v>
      </c>
      <c r="B52" s="40" t="str">
        <f>'Features Data'!AD51</f>
        <v>Post-traumatic stress disorder</v>
      </c>
      <c r="C52" s="173"/>
      <c r="D52" s="173"/>
      <c r="E52" s="173"/>
      <c r="F52" s="173"/>
      <c r="G52" s="173"/>
      <c r="H52" s="173"/>
      <c r="K52" s="174">
        <f>'Features Data'!AE51</f>
        <v>76.405628153221173</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100.50467905219023</v>
      </c>
      <c r="B53" s="40" t="str">
        <f>'Features Data'!AD52</f>
        <v>Other emotional, nervous or psychiatric problem</v>
      </c>
      <c r="C53" s="173"/>
      <c r="D53" s="173"/>
      <c r="E53" s="173"/>
      <c r="F53" s="173"/>
      <c r="G53" s="173"/>
      <c r="H53" s="173"/>
      <c r="K53" s="174">
        <f>'Features Data'!AE52</f>
        <v>100.50467905219023</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F0849EE-897F-4C7F-9A4B-2078A1822E54}">
          <x14:formula1>
            <xm:f>'Features Data'!$R$2:$R$17</xm:f>
          </x14:formula1>
          <xm:sqref>B14:O14</xm:sqref>
        </x14:dataValidation>
        <x14:dataValidation type="list" allowBlank="1" showInputMessage="1" showErrorMessage="1" xr:uid="{7156044E-609B-4B4B-9A96-5021CC24CD83}">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7989C-EC60-4BC3-8E2F-EBBEAEBDB8C6}">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26</v>
      </c>
      <c r="F13" s="189">
        <f>IF($E$19&lt;&gt;0,E13/$E$19,0)</f>
        <v>0.10833333333333334</v>
      </c>
      <c r="G13" s="188">
        <f>SUM('Wellbeing Acorn Type'!$G$14:$G$18)</f>
        <v>29475</v>
      </c>
      <c r="H13" s="189">
        <f>IF($G$19=0,0,G13/$G$19)</f>
        <v>0.19413415180335644</v>
      </c>
      <c r="I13" s="189">
        <f>IF(G13&gt;0,E13/G13,0)</f>
        <v>8.8210347752332489E-4</v>
      </c>
      <c r="J13" s="190">
        <f>IF(AND((SQRT((H13*(1-H13))/$E$19))&gt;0, $E$19&gt;0),(F13-H13)/(SQRT((H13*(1-H13))/$E$19)),0)</f>
        <v>-3.3605836077639006</v>
      </c>
      <c r="K13" s="191">
        <f>IF(AND(I13&gt;0,$I$19&gt;0),F13/H13*100,0)</f>
        <v>55.803336160588067</v>
      </c>
      <c r="L13" s="161"/>
      <c r="M13" s="161"/>
      <c r="N13" s="161"/>
    </row>
    <row r="14" spans="1:17" ht="18.75" customHeight="1">
      <c r="B14" s="186" t="s">
        <v>1746</v>
      </c>
      <c r="C14" s="192"/>
      <c r="D14" s="176"/>
      <c r="E14" s="188">
        <f>SUM('Wellbeing Acorn Type'!$E$21:$E$28)</f>
        <v>1</v>
      </c>
      <c r="F14" s="189">
        <f>IF($E$19&lt;&gt;0,E14/$E$19,0)</f>
        <v>4.1666666666666666E-3</v>
      </c>
      <c r="G14" s="188">
        <f>SUM('Wellbeing Acorn Type'!$G$21:$G$28)</f>
        <v>26194</v>
      </c>
      <c r="H14" s="189">
        <f>IF($G$19=0,0,G14/$G$19)</f>
        <v>0.17252417208946966</v>
      </c>
      <c r="I14" s="189">
        <f t="shared" ref="I14:I19" si="0">IF(G14&gt;0,E14/G14,0)</f>
        <v>3.8176681682828127E-5</v>
      </c>
      <c r="J14" s="190">
        <f>IF(AND((SQRT((H14*(1-H14))/$E$19))&gt;0, $E$19&gt;0),(F14-H14)/(SQRT((H14*(1-H14))/$E$19)),0)</f>
        <v>-6.9029617819514746</v>
      </c>
      <c r="K14" s="191">
        <f>IF(AND(I14&gt;0,$I$19&gt;0),F14/H14*100,0)</f>
        <v>2.4151205110585123</v>
      </c>
      <c r="L14" s="161"/>
      <c r="M14" s="161"/>
      <c r="N14" s="161"/>
      <c r="Q14" s="176"/>
    </row>
    <row r="15" spans="1:17" ht="18.75" customHeight="1">
      <c r="B15" s="186" t="s">
        <v>1747</v>
      </c>
      <c r="C15" s="192"/>
      <c r="D15" s="176"/>
      <c r="E15" s="188">
        <f>SUM('Wellbeing Acorn Type'!$E$31:$E$35)</f>
        <v>52</v>
      </c>
      <c r="F15" s="189">
        <f>IF($E$19&lt;&gt;0,E15/$E$19,0)</f>
        <v>0.21666666666666667</v>
      </c>
      <c r="G15" s="188">
        <f>SUM('Wellbeing Acorn Type'!$G$31:$G$35)</f>
        <v>33249</v>
      </c>
      <c r="H15" s="189">
        <f>IF($G$19=0,0,G15/$G$19)</f>
        <v>0.2189912269146666</v>
      </c>
      <c r="I15" s="189">
        <f t="shared" si="0"/>
        <v>1.5639568107311498E-3</v>
      </c>
      <c r="J15" s="190">
        <f>IF(AND((SQRT((H15*(1-H15))/$E$19))&gt;0, $E$19&gt;0),(F15-H15)/(SQRT((H15*(1-H15))/$E$19)),0)</f>
        <v>-8.707733179643122E-2</v>
      </c>
      <c r="K15" s="191">
        <f>IF(AND(I15&gt;0,$I$19&gt;0),F15/H15*100,0)</f>
        <v>98.93851444153708</v>
      </c>
      <c r="L15" s="161"/>
      <c r="M15" s="161"/>
      <c r="N15" s="161"/>
      <c r="Q15" s="176"/>
    </row>
    <row r="16" spans="1:17" ht="18.75" customHeight="1">
      <c r="B16" s="186" t="s">
        <v>1748</v>
      </c>
      <c r="C16" s="192"/>
      <c r="D16" s="176"/>
      <c r="E16" s="188">
        <f>SUM('Wellbeing Acorn Type'!$E$38:$E$44)</f>
        <v>161</v>
      </c>
      <c r="F16" s="189">
        <f>IF($E$19&lt;&gt;0,E16/$E$19,0)</f>
        <v>0.67083333333333328</v>
      </c>
      <c r="G16" s="188">
        <f>SUM('Wellbeing Acorn Type'!$G$38:$G$44)</f>
        <v>62500</v>
      </c>
      <c r="H16" s="189">
        <f>IF($G$19=0,0,G16/$G$19)</f>
        <v>0.41165002502832154</v>
      </c>
      <c r="I16" s="189">
        <f t="shared" si="0"/>
        <v>2.5760000000000002E-3</v>
      </c>
      <c r="J16" s="190">
        <f>IF(AND((SQRT((H16*(1-H16))/$E$19))&gt;0, $E$19&gt;0),(F16-H16)/(SQRT((H16*(1-H16))/$E$19)),0)</f>
        <v>8.1588830350479196</v>
      </c>
      <c r="K16" s="191">
        <f>IF(AND(I16&gt;0,$I$19&gt;0),F16/H16*100,0)</f>
        <v>162.9620533333333</v>
      </c>
      <c r="L16" s="161"/>
      <c r="M16" s="161"/>
      <c r="N16" s="161"/>
      <c r="Q16" s="176"/>
    </row>
    <row r="17" spans="1:17" ht="18.75" customHeight="1">
      <c r="B17" s="193" t="s">
        <v>1749</v>
      </c>
      <c r="C17" s="192"/>
      <c r="D17" s="176"/>
      <c r="E17" s="188">
        <f>SUM('Wellbeing Acorn Type'!$E$47:$E$48)</f>
        <v>0</v>
      </c>
      <c r="F17" s="189">
        <f>IF($E$19&lt;&gt;0,E17/$E$19,0)</f>
        <v>0</v>
      </c>
      <c r="G17" s="188">
        <f>SUM('Wellbeing Acorn Type'!$G$47:$G$48)</f>
        <v>410</v>
      </c>
      <c r="H17" s="189">
        <f>IF($G$19=0,0,G17/$G$19)</f>
        <v>2.700424164185789E-3</v>
      </c>
      <c r="I17" s="189">
        <f t="shared" si="0"/>
        <v>0</v>
      </c>
      <c r="J17" s="190">
        <f>IF(AND((SQRT((H17*(1-H17))/$E$19))&gt;0, $E$19&gt;0),(F17-H17)/(SQRT((H17*(1-H17))/$E$19)),0)</f>
        <v>-0.8061368916681676</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240</v>
      </c>
      <c r="F19" s="198"/>
      <c r="G19" s="197">
        <f>SUM(G13:G18)</f>
        <v>151828</v>
      </c>
      <c r="H19" s="199"/>
      <c r="I19" s="200">
        <f t="shared" si="0"/>
        <v>1.5807360961087545E-3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0.10833333333333334</v>
      </c>
      <c r="C24" s="38">
        <f>IF($A$23,D24,"")</f>
        <v>0.19413415180335644</v>
      </c>
      <c r="D24" s="39">
        <f>H13</f>
        <v>0.19413415180335644</v>
      </c>
    </row>
    <row r="25" spans="1:17" ht="15" customHeight="1">
      <c r="A25" s="38" t="s">
        <v>1752</v>
      </c>
      <c r="B25" s="39">
        <f>F14</f>
        <v>4.1666666666666666E-3</v>
      </c>
      <c r="C25" s="38">
        <f>IF($A$23,D25,"")</f>
        <v>0.17252417208946966</v>
      </c>
      <c r="D25" s="39">
        <f>H14</f>
        <v>0.17252417208946966</v>
      </c>
    </row>
    <row r="26" spans="1:17" ht="15" customHeight="1">
      <c r="A26" s="38" t="s">
        <v>1753</v>
      </c>
      <c r="B26" s="39">
        <f>F15</f>
        <v>0.21666666666666667</v>
      </c>
      <c r="C26" s="38">
        <f>IF($A$23,D26,"")</f>
        <v>0.2189912269146666</v>
      </c>
      <c r="D26" s="39">
        <f>H15</f>
        <v>0.2189912269146666</v>
      </c>
    </row>
    <row r="27" spans="1:17" ht="15" customHeight="1">
      <c r="A27" s="38" t="s">
        <v>1754</v>
      </c>
      <c r="B27" s="39">
        <f>F16</f>
        <v>0.67083333333333328</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5C8BA-7647-4D12-AC8A-A8119A5FFE8C}">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2777</v>
      </c>
      <c r="H14" s="207">
        <f>IF($G$51=0,0,G14/$G$51)</f>
        <v>1.8290433912058382E-2</v>
      </c>
      <c r="I14" s="207">
        <f>IF(G14&gt;0,E14/G14,0)</f>
        <v>0</v>
      </c>
      <c r="J14" s="190">
        <f>IF(AND((SQRT((H14*(1-H14))/$E$51))&gt;0, $E$51&gt;0),(F14-H14)/(SQRT((H14*(1-H14))/$E$51)),0)</f>
        <v>-2.1145897059138363</v>
      </c>
      <c r="K14" s="208">
        <f>IF(AND(I14&gt;0,$I$51&gt;0),F14/H14*100,0)</f>
        <v>0</v>
      </c>
      <c r="P14" s="1">
        <f ca="1">IF(K14="",0,IF($P$11=2,K14+RAND()/1000,F14+RAND()/1000))</f>
        <v>3.6759840185114433E-4</v>
      </c>
      <c r="Q14" s="176">
        <f ca="1">RANK(P14,$P$14:$P$48)+COUNTIF($P14:P$14,P14)-1</f>
        <v>22</v>
      </c>
      <c r="R14" s="40">
        <v>1</v>
      </c>
    </row>
    <row r="15" spans="1:18" ht="14.5">
      <c r="C15" s="205" t="s">
        <v>1757</v>
      </c>
      <c r="D15" s="40" t="s">
        <v>2</v>
      </c>
      <c r="E15" s="206">
        <f>'Input Sheet'!B9</f>
        <v>0</v>
      </c>
      <c r="F15" s="207">
        <f>IF($E$51=0,0,E15/$E$51)</f>
        <v>0</v>
      </c>
      <c r="G15" s="206">
        <f>'Input Sheet'!C9</f>
        <v>5698</v>
      </c>
      <c r="H15" s="207">
        <f>IF($G$51=0,0,G15/$G$51)</f>
        <v>3.7529309481782014E-2</v>
      </c>
      <c r="I15" s="207">
        <f>IF(G15&gt;0,E15/G15,0)</f>
        <v>0</v>
      </c>
      <c r="J15" s="190">
        <f>IF(AND((SQRT((H15*(1-H15))/$E$51))&gt;0, $E$51&gt;0),(F15-H15)/(SQRT((H15*(1-H15))/$E$51)),0)</f>
        <v>-3.0591244925051075</v>
      </c>
      <c r="K15" s="208">
        <f>IF(AND(I15&gt;0,$I$51&gt;0),F15/H15*100,0)</f>
        <v>0</v>
      </c>
      <c r="P15" s="1">
        <f t="shared" ref="P15:P48" ca="1" si="0">IF(K15="",0,IF($P$11=2,K15+RAND()/1000,F15+RAND()/1000))</f>
        <v>9.2757989985752914E-5</v>
      </c>
      <c r="Q15" s="176">
        <f ca="1">RANK(P15,$P$14:$P$48)+COUNTIF($P$14:P15,P15)-1</f>
        <v>26</v>
      </c>
      <c r="R15" s="40">
        <v>2</v>
      </c>
    </row>
    <row r="16" spans="1:18" ht="14.5">
      <c r="C16" s="205" t="s">
        <v>1758</v>
      </c>
      <c r="D16" s="40" t="s">
        <v>3</v>
      </c>
      <c r="E16" s="206">
        <f>'Input Sheet'!B10</f>
        <v>0</v>
      </c>
      <c r="F16" s="207">
        <f>IF($E$51=0,0,E16/$E$51)</f>
        <v>0</v>
      </c>
      <c r="G16" s="206">
        <f>'Input Sheet'!C10</f>
        <v>8390</v>
      </c>
      <c r="H16" s="207">
        <f>IF($G$51=0,0,G16/$G$51)</f>
        <v>5.5259899359801884E-2</v>
      </c>
      <c r="I16" s="207">
        <f>IF(G16&gt;0,E16/G16,0)</f>
        <v>0</v>
      </c>
      <c r="J16" s="190">
        <f>IF(AND((SQRT((H16*(1-H16))/$E$51))&gt;0, $E$51&gt;0),(F16-H16)/(SQRT((H16*(1-H16))/$E$51)),0)</f>
        <v>-3.7467480566504525</v>
      </c>
      <c r="K16" s="208">
        <f>IF(AND(I16&gt;0,$I$51&gt;0),F16/H16*100,0)</f>
        <v>0</v>
      </c>
      <c r="P16" s="1">
        <f t="shared" ca="1" si="0"/>
        <v>6.9980580692252528E-4</v>
      </c>
      <c r="Q16" s="176">
        <f ca="1">RANK(P16,$P$14:$P$48)+COUNTIF($P$14:P16,P16)-1</f>
        <v>17</v>
      </c>
      <c r="R16" s="40">
        <v>3</v>
      </c>
    </row>
    <row r="17" spans="1:18" ht="14.5">
      <c r="C17" s="205" t="s">
        <v>1759</v>
      </c>
      <c r="D17" s="40" t="s">
        <v>4</v>
      </c>
      <c r="E17" s="206">
        <f>'Input Sheet'!B11</f>
        <v>25</v>
      </c>
      <c r="F17" s="207">
        <f>IF($E$51=0,0,E17/$E$51)</f>
        <v>0.10416666666666667</v>
      </c>
      <c r="G17" s="206">
        <f>'Input Sheet'!C11</f>
        <v>7426</v>
      </c>
      <c r="H17" s="207">
        <f>IF($G$51=0,0,G17/$G$51)</f>
        <v>4.8910609373765047E-2</v>
      </c>
      <c r="I17" s="207">
        <f>IF(G17&gt;0,E17/G17,0)</f>
        <v>3.3665499596014004E-3</v>
      </c>
      <c r="J17" s="190">
        <f>IF(AND((SQRT((H17*(1-H17))/$E$51))&gt;0, $E$51&gt;0),(F17-H17)/(SQRT((H17*(1-H17))/$E$51)),0)</f>
        <v>3.9689288065045933</v>
      </c>
      <c r="K17" s="208">
        <f>IF(AND(I17&gt;0,$I$51&gt;0),F17/H17*100,0)</f>
        <v>212.97356136098395</v>
      </c>
      <c r="P17" s="1">
        <f t="shared" ca="1" si="0"/>
        <v>212.974445371586</v>
      </c>
      <c r="Q17" s="176">
        <f ca="1">RANK(P17,$P$14:$P$48)+COUNTIF($P$14:P17,P17)-1</f>
        <v>2</v>
      </c>
      <c r="R17" s="40">
        <v>4</v>
      </c>
    </row>
    <row r="18" spans="1:18" ht="14.5">
      <c r="C18" s="205" t="s">
        <v>1760</v>
      </c>
      <c r="D18" s="40" t="s">
        <v>5</v>
      </c>
      <c r="E18" s="206">
        <f>'Input Sheet'!B12</f>
        <v>1</v>
      </c>
      <c r="F18" s="207">
        <f>IF($E$51=0,0,E18/$E$51)</f>
        <v>4.1666666666666666E-3</v>
      </c>
      <c r="G18" s="206">
        <f>'Input Sheet'!C12</f>
        <v>5184</v>
      </c>
      <c r="H18" s="207">
        <f>IF($G$51=0,0,G18/$G$51)</f>
        <v>3.4143899675949101E-2</v>
      </c>
      <c r="I18" s="207">
        <f>IF(G18&gt;0,E18/G18,0)</f>
        <v>1.9290123456790122E-4</v>
      </c>
      <c r="J18" s="190">
        <f>IF(AND((SQRT((H18*(1-H18))/$E$51))&gt;0, $E$51&gt;0),(F18-H18)/(SQRT((H18*(1-H18))/$E$51)),0)</f>
        <v>-2.5573159662071139</v>
      </c>
      <c r="K18" s="208">
        <f>IF(AND(I18&gt;0,$I$51&gt;0),F18/H18*100,0)</f>
        <v>12.203253600823045</v>
      </c>
      <c r="P18" s="1">
        <f t="shared" ca="1" si="0"/>
        <v>12.203955456372062</v>
      </c>
      <c r="Q18" s="176">
        <f ca="1">RANK(P18,$P$14:$P$48)+COUNTIF($P$14:P18,P18)-1</f>
        <v>11</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-1.6148660887166268</v>
      </c>
      <c r="K21" s="208">
        <f t="shared" ref="K21:K28" si="5">IF(AND(I21&gt;0,$I$51&gt;0),F21/H21*100,0)</f>
        <v>0</v>
      </c>
      <c r="P21" s="1">
        <f t="shared" ca="1" si="0"/>
        <v>5.5206917311713638E-4</v>
      </c>
      <c r="Q21" s="176">
        <f ca="1">RANK(P21,$P$14:$P$48)+COUNTIF($P$14:P21,P21)-1</f>
        <v>20</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-1.9885389338723647</v>
      </c>
      <c r="K22" s="208">
        <f t="shared" si="5"/>
        <v>0</v>
      </c>
      <c r="P22" s="1">
        <f t="shared" ca="1" si="0"/>
        <v>6.5177637439392186E-4</v>
      </c>
      <c r="Q22" s="176">
        <f ca="1">RANK(P22,$P$14:$P$48)+COUNTIF($P$14:P22,P22)-1</f>
        <v>18</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7.6700361605649861E-4</v>
      </c>
      <c r="Q23" s="176">
        <f ca="1">RANK(P23,$P$14:$P$48)+COUNTIF($P$14:P23,P23)-1</f>
        <v>16</v>
      </c>
      <c r="R23" s="40">
        <v>8</v>
      </c>
    </row>
    <row r="24" spans="1:18" ht="14.5">
      <c r="C24" s="205" t="s">
        <v>1764</v>
      </c>
      <c r="D24" s="40" t="s">
        <v>10</v>
      </c>
      <c r="E24" s="206">
        <f>'Input Sheet'!B16</f>
        <v>1</v>
      </c>
      <c r="F24" s="207">
        <f t="shared" si="1"/>
        <v>4.1666666666666666E-3</v>
      </c>
      <c r="G24" s="206">
        <f>'Input Sheet'!C16</f>
        <v>7561</v>
      </c>
      <c r="H24" s="207">
        <f t="shared" si="2"/>
        <v>4.9799773427826224E-2</v>
      </c>
      <c r="I24" s="207">
        <f t="shared" si="3"/>
        <v>1.3225763787858748E-4</v>
      </c>
      <c r="J24" s="190">
        <f t="shared" si="4"/>
        <v>-3.2498581831556241</v>
      </c>
      <c r="K24" s="208">
        <f t="shared" si="5"/>
        <v>8.3668386015959086</v>
      </c>
      <c r="P24" s="1">
        <f t="shared" ca="1" si="0"/>
        <v>8.3673482515157733</v>
      </c>
      <c r="Q24" s="176">
        <f ca="1">RANK(P24,$P$14:$P$48)+COUNTIF($P$14:P24,P24)-1</f>
        <v>12</v>
      </c>
      <c r="R24" s="40">
        <v>9</v>
      </c>
    </row>
    <row r="25" spans="1:18" ht="14.5">
      <c r="C25" s="213" t="s">
        <v>1765</v>
      </c>
      <c r="D25" s="40" t="s">
        <v>11</v>
      </c>
      <c r="E25" s="206">
        <f>'Input Sheet'!B17</f>
        <v>0</v>
      </c>
      <c r="F25" s="207">
        <f t="shared" si="1"/>
        <v>0</v>
      </c>
      <c r="G25" s="206">
        <f>'Input Sheet'!C17</f>
        <v>5238</v>
      </c>
      <c r="H25" s="207">
        <f t="shared" si="2"/>
        <v>3.4499565297573573E-2</v>
      </c>
      <c r="I25" s="207">
        <f t="shared" si="3"/>
        <v>0</v>
      </c>
      <c r="J25" s="190">
        <f t="shared" si="4"/>
        <v>-2.9284390908061062</v>
      </c>
      <c r="K25" s="208">
        <f t="shared" si="5"/>
        <v>0</v>
      </c>
      <c r="P25" s="1">
        <f t="shared" ca="1" si="0"/>
        <v>3.0814428388967164E-4</v>
      </c>
      <c r="Q25" s="176">
        <f ca="1">RANK(P25,$P$14:$P$48)+COUNTIF($P$14:P25,P25)-1</f>
        <v>24</v>
      </c>
      <c r="R25" s="40">
        <v>10</v>
      </c>
    </row>
    <row r="26" spans="1:18" ht="14.5">
      <c r="C26" s="213" t="s">
        <v>1766</v>
      </c>
      <c r="D26" s="40" t="s">
        <v>12</v>
      </c>
      <c r="E26" s="206">
        <f>'Input Sheet'!B18</f>
        <v>0</v>
      </c>
      <c r="F26" s="207">
        <f t="shared" si="1"/>
        <v>0</v>
      </c>
      <c r="G26" s="206">
        <f>'Input Sheet'!C18</f>
        <v>2655</v>
      </c>
      <c r="H26" s="207">
        <f t="shared" si="2"/>
        <v>1.7486893063203099E-2</v>
      </c>
      <c r="I26" s="207">
        <f t="shared" si="3"/>
        <v>0</v>
      </c>
      <c r="J26" s="190">
        <f t="shared" si="4"/>
        <v>-2.0667729632583085</v>
      </c>
      <c r="K26" s="208">
        <f t="shared" si="5"/>
        <v>0</v>
      </c>
      <c r="P26" s="1">
        <f t="shared" ca="1" si="0"/>
        <v>5.6480454288228884E-4</v>
      </c>
      <c r="Q26" s="176">
        <f ca="1">RANK(P26,$P$14:$P$48)+COUNTIF($P$14:P26,P26)-1</f>
        <v>19</v>
      </c>
      <c r="R26" s="40">
        <v>11</v>
      </c>
    </row>
    <row r="27" spans="1:18" ht="14.5">
      <c r="C27" s="213" t="s">
        <v>1767</v>
      </c>
      <c r="D27" s="40" t="s">
        <v>13</v>
      </c>
      <c r="E27" s="206">
        <f>'Input Sheet'!B19</f>
        <v>0</v>
      </c>
      <c r="F27" s="207">
        <f t="shared" si="1"/>
        <v>0</v>
      </c>
      <c r="G27" s="206">
        <f>'Input Sheet'!C19</f>
        <v>2709</v>
      </c>
      <c r="H27" s="207">
        <f t="shared" si="2"/>
        <v>1.7842558684827568E-2</v>
      </c>
      <c r="I27" s="207">
        <f t="shared" si="3"/>
        <v>0</v>
      </c>
      <c r="J27" s="190">
        <f t="shared" si="4"/>
        <v>-2.0880631645192449</v>
      </c>
      <c r="K27" s="208">
        <f t="shared" si="5"/>
        <v>0</v>
      </c>
      <c r="P27" s="1">
        <f t="shared" ca="1" si="0"/>
        <v>8.5980801452861853E-4</v>
      </c>
      <c r="Q27" s="176">
        <f ca="1">RANK(P27,$P$14:$P$48)+COUNTIF($P$14:P27,P27)-1</f>
        <v>15</v>
      </c>
      <c r="R27" s="40">
        <v>12</v>
      </c>
    </row>
    <row r="28" spans="1:18" ht="14.5">
      <c r="C28" s="213" t="s">
        <v>1768</v>
      </c>
      <c r="D28" s="40" t="s">
        <v>14</v>
      </c>
      <c r="E28" s="206">
        <f>'Input Sheet'!B20</f>
        <v>0</v>
      </c>
      <c r="F28" s="207">
        <f t="shared" si="1"/>
        <v>0</v>
      </c>
      <c r="G28" s="206">
        <f>'Input Sheet'!C20</f>
        <v>3938</v>
      </c>
      <c r="H28" s="207">
        <f t="shared" si="2"/>
        <v>2.5937244776984482E-2</v>
      </c>
      <c r="I28" s="207">
        <f t="shared" si="3"/>
        <v>0</v>
      </c>
      <c r="J28" s="190">
        <f t="shared" si="4"/>
        <v>-2.5279825528293429</v>
      </c>
      <c r="K28" s="208">
        <f t="shared" si="5"/>
        <v>0</v>
      </c>
      <c r="P28" s="1">
        <f t="shared" ca="1" si="0"/>
        <v>3.6732829041355154E-4</v>
      </c>
      <c r="Q28" s="176">
        <f ca="1">RANK(P28,$P$14:$P$48)+COUNTIF($P$14:P28,P28)-1</f>
        <v>23</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3</v>
      </c>
      <c r="F31" s="207">
        <f>IF($E$51=0,0,E31/$E$51)</f>
        <v>1.2500000000000001E-2</v>
      </c>
      <c r="G31" s="206">
        <f>'Input Sheet'!C21</f>
        <v>6104</v>
      </c>
      <c r="H31" s="207">
        <f>IF($G$51=0,0,G31/$G$51)</f>
        <v>4.020338804436599E-2</v>
      </c>
      <c r="I31" s="207">
        <f>IF(G31&gt;0,E31/G31,0)</f>
        <v>4.9148099606815198E-4</v>
      </c>
      <c r="J31" s="190">
        <f>IF(AND((SQRT((H31*(1-H31))/$E$51))&gt;0, $E$51&gt;0),(F31-H31)/(SQRT((H31*(1-H31))/$E$51)),0)</f>
        <v>-2.1848296100335585</v>
      </c>
      <c r="K31" s="208">
        <f>IF(AND(I31&gt;0,$I$51&gt;0),F31/H31*100,0)</f>
        <v>31.091906946264746</v>
      </c>
      <c r="P31" s="1">
        <f t="shared" ca="1" si="0"/>
        <v>31.092705276873069</v>
      </c>
      <c r="Q31" s="176">
        <f ca="1">RANK(P31,$P$14:$P$48)+COUNTIF($P$14:P31,P31)-1</f>
        <v>9</v>
      </c>
      <c r="R31" s="40">
        <v>14</v>
      </c>
    </row>
    <row r="32" spans="1:18" ht="14.5">
      <c r="C32" s="213" t="s">
        <v>1771</v>
      </c>
      <c r="D32" s="40" t="s">
        <v>17</v>
      </c>
      <c r="E32" s="206">
        <f>'Input Sheet'!B22</f>
        <v>3</v>
      </c>
      <c r="F32" s="207">
        <f>IF($E$51=0,0,E32/$E$51)</f>
        <v>1.2500000000000001E-2</v>
      </c>
      <c r="G32" s="206">
        <f>'Input Sheet'!C22</f>
        <v>6716</v>
      </c>
      <c r="H32" s="207">
        <f>IF($G$51=0,0,G32/$G$51)</f>
        <v>4.4234265089443316E-2</v>
      </c>
      <c r="I32" s="207">
        <f>IF(G32&gt;0,E32/G32,0)</f>
        <v>4.4669446098868372E-4</v>
      </c>
      <c r="J32" s="190">
        <f>IF(AND((SQRT((H32*(1-H32))/$E$51))&gt;0, $E$51&gt;0),(F32-H32)/(SQRT((H32*(1-H32))/$E$51)),0)</f>
        <v>-2.3909964410414406</v>
      </c>
      <c r="K32" s="208">
        <f>IF(AND(I32&gt;0,$I$51&gt;0),F32/H32*100,0)</f>
        <v>28.258636092912447</v>
      </c>
      <c r="P32" s="1">
        <f t="shared" ca="1" si="0"/>
        <v>28.259522593825512</v>
      </c>
      <c r="Q32" s="176">
        <f ca="1">RANK(P32,$P$14:$P$48)+COUNTIF($P$14:P32,P32)-1</f>
        <v>10</v>
      </c>
      <c r="R32" s="40">
        <v>15</v>
      </c>
    </row>
    <row r="33" spans="1:18" ht="14.5">
      <c r="C33" s="213" t="s">
        <v>1772</v>
      </c>
      <c r="D33" s="40" t="s">
        <v>18</v>
      </c>
      <c r="E33" s="206">
        <f>'Input Sheet'!B23</f>
        <v>14</v>
      </c>
      <c r="F33" s="207">
        <f>IF($E$51=0,0,E33/$E$51)</f>
        <v>5.8333333333333334E-2</v>
      </c>
      <c r="G33" s="206">
        <f>'Input Sheet'!C23</f>
        <v>9356</v>
      </c>
      <c r="H33" s="207">
        <f>IF($G$51=0,0,G33/$G$51)</f>
        <v>6.1622362146639617E-2</v>
      </c>
      <c r="I33" s="207">
        <f>IF(G33&gt;0,E33/G33,0)</f>
        <v>1.4963659683625481E-3</v>
      </c>
      <c r="J33" s="190">
        <f>IF(AND((SQRT((H33*(1-H33))/$E$51))&gt;0, $E$51&gt;0),(F33-H33)/(SQRT((H33*(1-H33))/$E$51)),0)</f>
        <v>-0.21189236247849239</v>
      </c>
      <c r="K33" s="208">
        <f>IF(AND(I33&gt;0,$I$51&gt;0),F33/H33*100,0)</f>
        <v>94.662605101895409</v>
      </c>
      <c r="P33" s="1">
        <f t="shared" ca="1" si="0"/>
        <v>94.662972660103279</v>
      </c>
      <c r="Q33" s="176">
        <f ca="1">RANK(P33,$P$14:$P$48)+COUNTIF($P$14:P33,P33)-1</f>
        <v>7</v>
      </c>
      <c r="R33" s="40">
        <v>16</v>
      </c>
    </row>
    <row r="34" spans="1:18" ht="14.5">
      <c r="C34" s="213" t="s">
        <v>1773</v>
      </c>
      <c r="D34" s="40" t="s">
        <v>19</v>
      </c>
      <c r="E34" s="206">
        <f>'Input Sheet'!B24</f>
        <v>32</v>
      </c>
      <c r="F34" s="207">
        <f>IF($E$51=0,0,E34/$E$51)</f>
        <v>0.13333333333333333</v>
      </c>
      <c r="G34" s="206">
        <f>'Input Sheet'!C24</f>
        <v>11016</v>
      </c>
      <c r="H34" s="207">
        <f>IF($G$51=0,0,G34/$G$51)</f>
        <v>7.255578681139184E-2</v>
      </c>
      <c r="I34" s="207">
        <f>IF(G34&gt;0,E34/G34,0)</f>
        <v>2.9048656499636892E-3</v>
      </c>
      <c r="J34" s="190">
        <f>IF(AND((SQRT((H34*(1-H34))/$E$51))&gt;0, $E$51&gt;0),(F34-H34)/(SQRT((H34*(1-H34))/$E$51)),0)</f>
        <v>3.6296843537679839</v>
      </c>
      <c r="K34" s="208">
        <f>IF(AND(I34&gt;0,$I$51&gt;0),F34/H34*100,0)</f>
        <v>183.76664245945292</v>
      </c>
      <c r="P34" s="1">
        <f t="shared" ca="1" si="0"/>
        <v>183.76719502959372</v>
      </c>
      <c r="Q34" s="176">
        <f ca="1">RANK(P34,$P$14:$P$48)+COUNTIF($P$14:P34,P34)-1</f>
        <v>4</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-0.30022624251338026</v>
      </c>
      <c r="K35" s="208">
        <f>IF(AND(I35&gt;0,$I$51&gt;0),F35/H35*100,0)</f>
        <v>0</v>
      </c>
      <c r="P35" s="1">
        <f t="shared" ca="1" si="0"/>
        <v>9.5049236432496586E-4</v>
      </c>
      <c r="Q35" s="176">
        <f ca="1">RANK(P35,$P$14:$P$48)+COUNTIF($P$14:P35,P35)-1</f>
        <v>13</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28</v>
      </c>
      <c r="F38" s="207">
        <f t="shared" ref="F38:F44" si="6">IF($E$51=0,0,E38/$E$51)</f>
        <v>0.11666666666666667</v>
      </c>
      <c r="G38" s="206">
        <f>'Input Sheet'!C26</f>
        <v>21269</v>
      </c>
      <c r="H38" s="207">
        <f t="shared" ref="H38:H44" si="7">IF($G$51=0,0,G38/$G$51)</f>
        <v>0.14008615011723793</v>
      </c>
      <c r="I38" s="207">
        <f t="shared" ref="I38:I44" si="8">IF(G38&gt;0,E38/G38,0)</f>
        <v>1.3164699797827825E-3</v>
      </c>
      <c r="J38" s="190">
        <f t="shared" ref="J38:J44" si="9">IF(AND((SQRT((H38*(1-H38))/$E$51))&gt;0, $E$51&gt;0),(F38-H38)/(SQRT((H38*(1-H38))/$E$51)),0)</f>
        <v>-1.0453407022922998</v>
      </c>
      <c r="K38" s="208">
        <f t="shared" ref="K38:K44" si="10">IF(AND(I38&gt;0,$I$51&gt;0),F38/H38*100,0)</f>
        <v>83.282085037691786</v>
      </c>
      <c r="P38" s="1">
        <f t="shared" ca="1" si="0"/>
        <v>83.282785024817045</v>
      </c>
      <c r="Q38" s="176">
        <f ca="1">RANK(P38,$P$14:$P$48)+COUNTIF($P$14:P38,P38)-1</f>
        <v>8</v>
      </c>
      <c r="R38" s="40">
        <v>19</v>
      </c>
    </row>
    <row r="39" spans="1:18" ht="14.5">
      <c r="C39" s="213" t="s">
        <v>1777</v>
      </c>
      <c r="D39" s="40" t="s">
        <v>23</v>
      </c>
      <c r="E39" s="206">
        <f>'Input Sheet'!B27</f>
        <v>26</v>
      </c>
      <c r="F39" s="207">
        <f t="shared" si="6"/>
        <v>0.10833333333333334</v>
      </c>
      <c r="G39" s="206">
        <f>'Input Sheet'!C27</f>
        <v>11244</v>
      </c>
      <c r="H39" s="207">
        <f t="shared" si="7"/>
        <v>7.405748610269515E-2</v>
      </c>
      <c r="I39" s="207">
        <f t="shared" si="8"/>
        <v>2.3123443614372109E-3</v>
      </c>
      <c r="J39" s="190">
        <f t="shared" si="9"/>
        <v>2.027763605626117</v>
      </c>
      <c r="K39" s="208">
        <f t="shared" si="10"/>
        <v>146.28275821178704</v>
      </c>
      <c r="P39" s="1">
        <f t="shared" ca="1" si="0"/>
        <v>146.28284135828011</v>
      </c>
      <c r="Q39" s="176">
        <f ca="1">RANK(P39,$P$14:$P$48)+COUNTIF($P$14:P39,P39)-1</f>
        <v>5</v>
      </c>
      <c r="R39" s="40">
        <v>20</v>
      </c>
    </row>
    <row r="40" spans="1:18" ht="14.5">
      <c r="C40" s="213" t="s">
        <v>1778</v>
      </c>
      <c r="D40" s="40" t="s">
        <v>24</v>
      </c>
      <c r="E40" s="206">
        <f>'Input Sheet'!B28</f>
        <v>0</v>
      </c>
      <c r="F40" s="207">
        <f t="shared" si="6"/>
        <v>0</v>
      </c>
      <c r="G40" s="206">
        <f>'Input Sheet'!C28</f>
        <v>2716</v>
      </c>
      <c r="H40" s="207">
        <f t="shared" si="7"/>
        <v>1.788866348763074E-2</v>
      </c>
      <c r="I40" s="207">
        <f t="shared" si="8"/>
        <v>0</v>
      </c>
      <c r="J40" s="190">
        <f t="shared" si="9"/>
        <v>-2.090808254385637</v>
      </c>
      <c r="K40" s="208">
        <f t="shared" si="10"/>
        <v>0</v>
      </c>
      <c r="P40" s="1">
        <f t="shared" ca="1" si="0"/>
        <v>5.1646691311970294E-4</v>
      </c>
      <c r="Q40" s="176">
        <f ca="1">RANK(P40,$P$14:$P$48)+COUNTIF($P$14:P40,P40)-1</f>
        <v>21</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-1.0290788669227227</v>
      </c>
      <c r="K41" s="208">
        <f t="shared" si="10"/>
        <v>0</v>
      </c>
      <c r="P41" s="1">
        <f t="shared" ca="1" si="0"/>
        <v>9.0627804603852331E-4</v>
      </c>
      <c r="Q41" s="176">
        <f ca="1">RANK(P41,$P$14:$P$48)+COUNTIF($P$14:P41,P41)-1</f>
        <v>14</v>
      </c>
      <c r="R41" s="40">
        <v>22</v>
      </c>
    </row>
    <row r="42" spans="1:18" ht="14.5">
      <c r="C42" s="213" t="s">
        <v>1780</v>
      </c>
      <c r="D42" s="40" t="s">
        <v>26</v>
      </c>
      <c r="E42" s="206">
        <f>'Input Sheet'!B30</f>
        <v>19</v>
      </c>
      <c r="F42" s="207">
        <f t="shared" si="6"/>
        <v>7.9166666666666663E-2</v>
      </c>
      <c r="G42" s="206">
        <f>'Input Sheet'!C30</f>
        <v>6358</v>
      </c>
      <c r="H42" s="207">
        <f t="shared" si="7"/>
        <v>4.1876333746081094E-2</v>
      </c>
      <c r="I42" s="207">
        <f t="shared" si="8"/>
        <v>2.9883611198490093E-3</v>
      </c>
      <c r="J42" s="190">
        <f t="shared" si="9"/>
        <v>2.8840764712500548</v>
      </c>
      <c r="K42" s="208">
        <f t="shared" si="10"/>
        <v>189.04870504351473</v>
      </c>
      <c r="P42" s="1">
        <f t="shared" ca="1" si="0"/>
        <v>189.04884115190174</v>
      </c>
      <c r="Q42" s="176">
        <f ca="1">RANK(P42,$P$14:$P$48)+COUNTIF($P$14:P42,P42)-1</f>
        <v>3</v>
      </c>
      <c r="R42" s="40">
        <v>23</v>
      </c>
    </row>
    <row r="43" spans="1:18" ht="14.5">
      <c r="C43" s="213" t="s">
        <v>1781</v>
      </c>
      <c r="D43" s="40" t="s">
        <v>27</v>
      </c>
      <c r="E43" s="206">
        <f>'Input Sheet'!B31</f>
        <v>26</v>
      </c>
      <c r="F43" s="207">
        <f t="shared" si="6"/>
        <v>0.10833333333333334</v>
      </c>
      <c r="G43" s="206">
        <f>'Input Sheet'!C31</f>
        <v>11759</v>
      </c>
      <c r="H43" s="207">
        <f t="shared" si="7"/>
        <v>7.7449482308928522E-2</v>
      </c>
      <c r="I43" s="207">
        <f t="shared" si="8"/>
        <v>2.211072370099498E-3</v>
      </c>
      <c r="J43" s="190">
        <f t="shared" si="9"/>
        <v>1.7899163358287209</v>
      </c>
      <c r="K43" s="208">
        <f t="shared" si="10"/>
        <v>139.8761232531111</v>
      </c>
      <c r="P43" s="1">
        <f t="shared" ca="1" si="0"/>
        <v>139.87615832369897</v>
      </c>
      <c r="Q43" s="176">
        <f ca="1">RANK(P43,$P$14:$P$48)+COUNTIF($P$14:P43,P43)-1</f>
        <v>6</v>
      </c>
      <c r="R43" s="40">
        <v>24</v>
      </c>
    </row>
    <row r="44" spans="1:18" ht="14.5">
      <c r="C44" s="213" t="s">
        <v>1782</v>
      </c>
      <c r="D44" s="40" t="s">
        <v>28</v>
      </c>
      <c r="E44" s="206">
        <f>'Input Sheet'!B32</f>
        <v>62</v>
      </c>
      <c r="F44" s="207">
        <f t="shared" si="6"/>
        <v>0.25833333333333336</v>
      </c>
      <c r="G44" s="206">
        <f>'Input Sheet'!C32</f>
        <v>8487</v>
      </c>
      <c r="H44" s="207">
        <f t="shared" si="7"/>
        <v>5.5898780198645838E-2</v>
      </c>
      <c r="I44" s="207">
        <f t="shared" si="8"/>
        <v>7.3052904442087903E-3</v>
      </c>
      <c r="J44" s="190">
        <f t="shared" si="9"/>
        <v>13.651482582097977</v>
      </c>
      <c r="K44" s="208">
        <f t="shared" si="10"/>
        <v>462.14484898472176</v>
      </c>
      <c r="P44" s="1">
        <f t="shared" ca="1" si="0"/>
        <v>462.14552379254775</v>
      </c>
      <c r="Q44" s="176">
        <f ca="1">RANK(P44,$P$14:$P$48)+COUNTIF($P$14:P44,P44)-1</f>
        <v>1</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-0.33508919864485703</v>
      </c>
      <c r="K47" s="208">
        <f>IF(AND(I47&gt;0,$I$51&gt;0),F47/H47*100,0)</f>
        <v>0</v>
      </c>
      <c r="P47" s="1">
        <f t="shared" ca="1" si="0"/>
        <v>1.9947538264486809E-5</v>
      </c>
      <c r="Q47" s="176">
        <f ca="1">RANK(P47,$P$14:$P$48)+COUNTIF($P$14:P47,P47)-1</f>
        <v>27</v>
      </c>
      <c r="R47" s="40">
        <v>60</v>
      </c>
    </row>
    <row r="48" spans="1:18" ht="14.5">
      <c r="C48" s="205" t="s">
        <v>1785</v>
      </c>
      <c r="D48" s="40" t="s">
        <v>1786</v>
      </c>
      <c r="E48" s="206">
        <f>'Input Sheet'!B34</f>
        <v>0</v>
      </c>
      <c r="F48" s="207">
        <f>IF($E$51=0,0,E48/$E$51)</f>
        <v>0</v>
      </c>
      <c r="G48" s="206">
        <f>'Input Sheet'!C34</f>
        <v>339</v>
      </c>
      <c r="H48" s="207">
        <f>IF($G$51=0,0,G48/$G$51)</f>
        <v>2.2327897357536158E-3</v>
      </c>
      <c r="I48" s="207">
        <f>IF(G48&gt;0,E48/G48,0)</f>
        <v>0</v>
      </c>
      <c r="J48" s="190">
        <f>IF(AND((SQRT((H48*(1-H48))/$E$51))&gt;0, $E$51&gt;0),(F48-H48)/(SQRT((H48*(1-H48))/$E$51)),0)</f>
        <v>-0.73284971041632041</v>
      </c>
      <c r="K48" s="208">
        <f>IF(AND(I48&gt;0,$I$51&gt;0),F48/H48*100,0)</f>
        <v>0</v>
      </c>
      <c r="P48" s="1">
        <f t="shared" ca="1" si="0"/>
        <v>2.7807890832184668E-4</v>
      </c>
      <c r="Q48" s="176">
        <f ca="1">RANK(P48,$P$14:$P$48)+COUNTIF($P$14:P48,P48)-1</f>
        <v>25</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240</v>
      </c>
      <c r="F51" s="42"/>
      <c r="G51" s="220">
        <f>SUM(G14:G48)</f>
        <v>151828</v>
      </c>
      <c r="H51" s="17"/>
      <c r="I51" s="221">
        <f>IF(G51&gt;0,E51/G51,0)</f>
        <v>1.5807360961087545E-3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89D31-6F6D-4D52-8CBD-2409A11CF71E}">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31</v>
      </c>
      <c r="C13" s="226" t="str">
        <f ca="1">INDEX('Wellbeing Acorn Type'!$C$14:$C$48,'Type Sorted'!B13)</f>
        <v>4.25</v>
      </c>
      <c r="D13" s="40" t="str">
        <f ca="1">INDEX('Wellbeing Acorn Type'!D$14:D$48,'Type Sorted'!$B13)</f>
        <v>Healthy, Wealthy &amp; Wine</v>
      </c>
      <c r="E13" s="40"/>
      <c r="F13" s="40"/>
      <c r="G13" s="40"/>
      <c r="H13" s="40"/>
      <c r="I13" s="40"/>
      <c r="J13" s="40"/>
      <c r="K13" s="40"/>
      <c r="L13" s="40"/>
      <c r="M13" s="40"/>
      <c r="N13" s="40"/>
      <c r="O13" s="40"/>
      <c r="P13" s="206">
        <f ca="1">INDEX('Wellbeing Acorn Type'!E$14:E$48,'Type Sorted'!$B13)</f>
        <v>62</v>
      </c>
      <c r="Q13" s="207">
        <f ca="1">INDEX('Wellbeing Acorn Type'!F$14:F$48,'Type Sorted'!$B13)</f>
        <v>0.25833333333333336</v>
      </c>
      <c r="R13" s="206">
        <f ca="1">INDEX('Wellbeing Acorn Type'!G$14:G$48,'Type Sorted'!$B13)</f>
        <v>8487</v>
      </c>
      <c r="S13" s="207">
        <f ca="1">INDEX('Wellbeing Acorn Type'!H$14:H$48,'Type Sorted'!$B13)</f>
        <v>5.5898780198645838E-2</v>
      </c>
      <c r="T13" s="207">
        <f ca="1">INDEX('Wellbeing Acorn Type'!I$14:I$48,'Type Sorted'!$B13)</f>
        <v>7.3052904442087903E-3</v>
      </c>
      <c r="U13" s="227">
        <f ca="1">INDEX('Wellbeing Acorn Type'!J$14:J$48,'Type Sorted'!$B13)</f>
        <v>13.651482582097977</v>
      </c>
      <c r="V13" s="208">
        <f ca="1">INDEX('Wellbeing Acorn Type'!K$14:K$48,'Type Sorted'!$B13)</f>
        <v>462.14484898472176</v>
      </c>
      <c r="W13" s="208"/>
    </row>
    <row r="14" spans="1:28" ht="20.149999999999999" customHeight="1">
      <c r="A14" s="225">
        <v>2</v>
      </c>
      <c r="B14" s="225">
        <f ca="1">MATCH(A14,'Wellbeing Acorn Type'!$Q$14:$Q$48,0)</f>
        <v>4</v>
      </c>
      <c r="C14" s="226" t="str">
        <f ca="1">INDEX('Wellbeing Acorn Type'!$C$14:$C$48,'Type Sorted'!B14)</f>
        <v>1.4</v>
      </c>
      <c r="D14" s="40" t="str">
        <f ca="1">INDEX('Wellbeing Acorn Type'!D$14:D$48,'Type Sorted'!$B14)</f>
        <v>Elderly Ailments</v>
      </c>
      <c r="E14" s="40"/>
      <c r="F14" s="40"/>
      <c r="G14" s="40"/>
      <c r="H14" s="40"/>
      <c r="I14" s="40"/>
      <c r="J14" s="40"/>
      <c r="K14" s="40"/>
      <c r="L14" s="40"/>
      <c r="M14" s="40"/>
      <c r="N14" s="40"/>
      <c r="O14" s="40"/>
      <c r="P14" s="206">
        <f ca="1">INDEX('Wellbeing Acorn Type'!E$14:E$48,'Type Sorted'!$B14)</f>
        <v>25</v>
      </c>
      <c r="Q14" s="207">
        <f ca="1">INDEX('Wellbeing Acorn Type'!F$14:F$48,'Type Sorted'!$B14)</f>
        <v>0.10416666666666667</v>
      </c>
      <c r="R14" s="206">
        <f ca="1">INDEX('Wellbeing Acorn Type'!G$14:G$48,'Type Sorted'!$B14)</f>
        <v>7426</v>
      </c>
      <c r="S14" s="207">
        <f ca="1">INDEX('Wellbeing Acorn Type'!H$14:H$48,'Type Sorted'!$B14)</f>
        <v>4.8910609373765047E-2</v>
      </c>
      <c r="T14" s="207">
        <f ca="1">INDEX('Wellbeing Acorn Type'!I$14:I$48,'Type Sorted'!$B14)</f>
        <v>3.3665499596014004E-3</v>
      </c>
      <c r="U14" s="227">
        <f ca="1">INDEX('Wellbeing Acorn Type'!J$14:J$48,'Type Sorted'!$B14)</f>
        <v>3.9689288065045933</v>
      </c>
      <c r="V14" s="208">
        <f ca="1">INDEX('Wellbeing Acorn Type'!K$14:K$48,'Type Sorted'!$B14)</f>
        <v>212.97356136098395</v>
      </c>
      <c r="W14" s="208"/>
    </row>
    <row r="15" spans="1:28" ht="20.149999999999999" customHeight="1">
      <c r="A15" s="225">
        <v>3</v>
      </c>
      <c r="B15" s="225">
        <f ca="1">MATCH(A15,'Wellbeing Acorn Type'!$Q$14:$Q$48,0)</f>
        <v>29</v>
      </c>
      <c r="C15" s="226" t="str">
        <f ca="1">INDEX('Wellbeing Acorn Type'!$C$14:$C$48,'Type Sorted'!B15)</f>
        <v>4.23</v>
      </c>
      <c r="D15" s="40" t="str">
        <f ca="1">INDEX('Wellbeing Acorn Type'!D$14:D$48,'Type Sorted'!$B15)</f>
        <v>Happy Families</v>
      </c>
      <c r="E15" s="40"/>
      <c r="F15" s="40"/>
      <c r="G15" s="40"/>
      <c r="H15" s="40"/>
      <c r="I15" s="40"/>
      <c r="J15" s="40"/>
      <c r="K15" s="40"/>
      <c r="L15" s="40"/>
      <c r="M15" s="40"/>
      <c r="N15" s="40"/>
      <c r="O15" s="40"/>
      <c r="P15" s="206">
        <f ca="1">INDEX('Wellbeing Acorn Type'!E$14:E$48,'Type Sorted'!$B15)</f>
        <v>19</v>
      </c>
      <c r="Q15" s="207">
        <f ca="1">INDEX('Wellbeing Acorn Type'!F$14:F$48,'Type Sorted'!$B15)</f>
        <v>7.9166666666666663E-2</v>
      </c>
      <c r="R15" s="206">
        <f ca="1">INDEX('Wellbeing Acorn Type'!G$14:G$48,'Type Sorted'!$B15)</f>
        <v>6358</v>
      </c>
      <c r="S15" s="207">
        <f ca="1">INDEX('Wellbeing Acorn Type'!H$14:H$48,'Type Sorted'!$B15)</f>
        <v>4.1876333746081094E-2</v>
      </c>
      <c r="T15" s="207">
        <f ca="1">INDEX('Wellbeing Acorn Type'!I$14:I$48,'Type Sorted'!$B15)</f>
        <v>2.9883611198490093E-3</v>
      </c>
      <c r="U15" s="227">
        <f ca="1">INDEX('Wellbeing Acorn Type'!J$14:J$48,'Type Sorted'!$B15)</f>
        <v>2.8840764712500548</v>
      </c>
      <c r="V15" s="208">
        <f ca="1">INDEX('Wellbeing Acorn Type'!K$14:K$48,'Type Sorted'!$B15)</f>
        <v>189.04870504351473</v>
      </c>
      <c r="W15" s="208"/>
    </row>
    <row r="16" spans="1:28" ht="20.149999999999999" customHeight="1">
      <c r="A16" s="225">
        <v>4</v>
      </c>
      <c r="B16" s="225">
        <f ca="1">MATCH(A16,'Wellbeing Acorn Type'!$Q$14:$Q$48,0)</f>
        <v>21</v>
      </c>
      <c r="C16" s="226" t="str">
        <f ca="1">INDEX('Wellbeing Acorn Type'!$C$14:$C$48,'Type Sorted'!B16)</f>
        <v>3.17</v>
      </c>
      <c r="D16" s="40" t="str">
        <f ca="1">INDEX('Wellbeing Acorn Type'!D$14:D$48,'Type Sorted'!$B16)</f>
        <v>Everthing in Moderation</v>
      </c>
      <c r="E16" s="40"/>
      <c r="F16" s="40"/>
      <c r="G16" s="40"/>
      <c r="H16" s="40"/>
      <c r="I16" s="40"/>
      <c r="J16" s="40"/>
      <c r="K16" s="40"/>
      <c r="L16" s="40"/>
      <c r="M16" s="40"/>
      <c r="N16" s="40"/>
      <c r="O16" s="40"/>
      <c r="P16" s="206">
        <f ca="1">INDEX('Wellbeing Acorn Type'!E$14:E$48,'Type Sorted'!$B16)</f>
        <v>32</v>
      </c>
      <c r="Q16" s="207">
        <f ca="1">INDEX('Wellbeing Acorn Type'!F$14:F$48,'Type Sorted'!$B16)</f>
        <v>0.13333333333333333</v>
      </c>
      <c r="R16" s="206">
        <f ca="1">INDEX('Wellbeing Acorn Type'!G$14:G$48,'Type Sorted'!$B16)</f>
        <v>11016</v>
      </c>
      <c r="S16" s="207">
        <f ca="1">INDEX('Wellbeing Acorn Type'!H$14:H$48,'Type Sorted'!$B16)</f>
        <v>7.255578681139184E-2</v>
      </c>
      <c r="T16" s="207">
        <f ca="1">INDEX('Wellbeing Acorn Type'!I$14:I$48,'Type Sorted'!$B16)</f>
        <v>2.9048656499636892E-3</v>
      </c>
      <c r="U16" s="227">
        <f ca="1">INDEX('Wellbeing Acorn Type'!J$14:J$48,'Type Sorted'!$B16)</f>
        <v>3.6296843537679839</v>
      </c>
      <c r="V16" s="208">
        <f ca="1">INDEX('Wellbeing Acorn Type'!K$14:K$48,'Type Sorted'!$B16)</f>
        <v>183.76664245945292</v>
      </c>
      <c r="W16" s="208"/>
    </row>
    <row r="17" spans="1:23" ht="20.149999999999999" customHeight="1">
      <c r="A17" s="225">
        <v>5</v>
      </c>
      <c r="B17" s="225">
        <f ca="1">MATCH(A17,'Wellbeing Acorn Type'!$Q$14:$Q$48,0)</f>
        <v>26</v>
      </c>
      <c r="C17" s="226" t="str">
        <f ca="1">INDEX('Wellbeing Acorn Type'!$C$14:$C$48,'Type Sorted'!B17)</f>
        <v>4.20</v>
      </c>
      <c r="D17" s="40" t="str">
        <f ca="1">INDEX('Wellbeing Acorn Type'!D$14:D$48,'Type Sorted'!$B17)</f>
        <v>Perky Pensioners</v>
      </c>
      <c r="E17" s="40"/>
      <c r="F17" s="40"/>
      <c r="G17" s="40"/>
      <c r="H17" s="40"/>
      <c r="I17" s="40"/>
      <c r="J17" s="40"/>
      <c r="K17" s="40"/>
      <c r="L17" s="40"/>
      <c r="M17" s="40"/>
      <c r="N17" s="40"/>
      <c r="O17" s="40"/>
      <c r="P17" s="206">
        <f ca="1">INDEX('Wellbeing Acorn Type'!E$14:E$48,'Type Sorted'!$B17)</f>
        <v>26</v>
      </c>
      <c r="Q17" s="207">
        <f ca="1">INDEX('Wellbeing Acorn Type'!F$14:F$48,'Type Sorted'!$B17)</f>
        <v>0.10833333333333334</v>
      </c>
      <c r="R17" s="206">
        <f ca="1">INDEX('Wellbeing Acorn Type'!G$14:G$48,'Type Sorted'!$B17)</f>
        <v>11244</v>
      </c>
      <c r="S17" s="207">
        <f ca="1">INDEX('Wellbeing Acorn Type'!H$14:H$48,'Type Sorted'!$B17)</f>
        <v>7.405748610269515E-2</v>
      </c>
      <c r="T17" s="207">
        <f ca="1">INDEX('Wellbeing Acorn Type'!I$14:I$48,'Type Sorted'!$B17)</f>
        <v>2.3123443614372109E-3</v>
      </c>
      <c r="U17" s="227">
        <f ca="1">INDEX('Wellbeing Acorn Type'!J$14:J$48,'Type Sorted'!$B17)</f>
        <v>2.027763605626117</v>
      </c>
      <c r="V17" s="208">
        <f ca="1">INDEX('Wellbeing Acorn Type'!K$14:K$48,'Type Sorted'!$B17)</f>
        <v>146.28275821178704</v>
      </c>
      <c r="W17" s="208"/>
    </row>
    <row r="18" spans="1:23" ht="20.149999999999999" customHeight="1">
      <c r="A18" s="225">
        <v>6</v>
      </c>
      <c r="B18" s="225">
        <f ca="1">MATCH(A18,'Wellbeing Acorn Type'!$Q$14:$Q$48,0)</f>
        <v>30</v>
      </c>
      <c r="C18" s="226" t="str">
        <f ca="1">INDEX('Wellbeing Acorn Type'!$C$14:$C$48,'Type Sorted'!B18)</f>
        <v>4.24</v>
      </c>
      <c r="D18" s="40" t="str">
        <f ca="1">INDEX('Wellbeing Acorn Type'!D$14:D$48,'Type Sorted'!$B18)</f>
        <v>Five-A-Day Greys</v>
      </c>
      <c r="E18" s="40"/>
      <c r="F18" s="40"/>
      <c r="G18" s="40"/>
      <c r="H18" s="40"/>
      <c r="I18" s="40"/>
      <c r="J18" s="40"/>
      <c r="K18" s="40"/>
      <c r="L18" s="40"/>
      <c r="M18" s="40"/>
      <c r="N18" s="40"/>
      <c r="O18" s="40"/>
      <c r="P18" s="206">
        <f ca="1">INDEX('Wellbeing Acorn Type'!E$14:E$48,'Type Sorted'!$B18)</f>
        <v>26</v>
      </c>
      <c r="Q18" s="207">
        <f ca="1">INDEX('Wellbeing Acorn Type'!F$14:F$48,'Type Sorted'!$B18)</f>
        <v>0.10833333333333334</v>
      </c>
      <c r="R18" s="206">
        <f ca="1">INDEX('Wellbeing Acorn Type'!G$14:G$48,'Type Sorted'!$B18)</f>
        <v>11759</v>
      </c>
      <c r="S18" s="207">
        <f ca="1">INDEX('Wellbeing Acorn Type'!H$14:H$48,'Type Sorted'!$B18)</f>
        <v>7.7449482308928522E-2</v>
      </c>
      <c r="T18" s="207">
        <f ca="1">INDEX('Wellbeing Acorn Type'!I$14:I$48,'Type Sorted'!$B18)</f>
        <v>2.211072370099498E-3</v>
      </c>
      <c r="U18" s="227">
        <f ca="1">INDEX('Wellbeing Acorn Type'!J$14:J$48,'Type Sorted'!$B18)</f>
        <v>1.7899163358287209</v>
      </c>
      <c r="V18" s="208">
        <f ca="1">INDEX('Wellbeing Acorn Type'!K$14:K$48,'Type Sorted'!$B18)</f>
        <v>139.8761232531111</v>
      </c>
      <c r="W18" s="208"/>
    </row>
    <row r="19" spans="1:23" ht="20.149999999999999" customHeight="1">
      <c r="A19" s="225">
        <v>7</v>
      </c>
      <c r="B19" s="225">
        <f ca="1">MATCH(A19,'Wellbeing Acorn Type'!$Q$14:$Q$48,0)</f>
        <v>20</v>
      </c>
      <c r="C19" s="226" t="str">
        <f ca="1">INDEX('Wellbeing Acorn Type'!$C$14:$C$48,'Type Sorted'!B19)</f>
        <v>3.16</v>
      </c>
      <c r="D19" s="40" t="str">
        <f ca="1">INDEX('Wellbeing Acorn Type'!D$14:D$48,'Type Sorted'!$B19)</f>
        <v>Countryside Concerns</v>
      </c>
      <c r="E19" s="40"/>
      <c r="F19" s="40"/>
      <c r="G19" s="40"/>
      <c r="H19" s="40"/>
      <c r="I19" s="40"/>
      <c r="J19" s="40"/>
      <c r="K19" s="40"/>
      <c r="L19" s="40"/>
      <c r="M19" s="40"/>
      <c r="N19" s="40"/>
      <c r="O19" s="40"/>
      <c r="P19" s="206">
        <f ca="1">INDEX('Wellbeing Acorn Type'!E$14:E$48,'Type Sorted'!$B19)</f>
        <v>14</v>
      </c>
      <c r="Q19" s="207">
        <f ca="1">INDEX('Wellbeing Acorn Type'!F$14:F$48,'Type Sorted'!$B19)</f>
        <v>5.8333333333333334E-2</v>
      </c>
      <c r="R19" s="206">
        <f ca="1">INDEX('Wellbeing Acorn Type'!G$14:G$48,'Type Sorted'!$B19)</f>
        <v>9356</v>
      </c>
      <c r="S19" s="207">
        <f ca="1">INDEX('Wellbeing Acorn Type'!H$14:H$48,'Type Sorted'!$B19)</f>
        <v>6.1622362146639617E-2</v>
      </c>
      <c r="T19" s="207">
        <f ca="1">INDEX('Wellbeing Acorn Type'!I$14:I$48,'Type Sorted'!$B19)</f>
        <v>1.4963659683625481E-3</v>
      </c>
      <c r="U19" s="227">
        <f ca="1">INDEX('Wellbeing Acorn Type'!J$14:J$48,'Type Sorted'!$B19)</f>
        <v>-0.21189236247849239</v>
      </c>
      <c r="V19" s="208">
        <f ca="1">INDEX('Wellbeing Acorn Type'!K$14:K$48,'Type Sorted'!$B19)</f>
        <v>94.662605101895409</v>
      </c>
      <c r="W19" s="208"/>
    </row>
    <row r="20" spans="1:23" ht="20.149999999999999" customHeight="1">
      <c r="A20" s="225">
        <v>8</v>
      </c>
      <c r="B20" s="225">
        <f ca="1">MATCH(A20,'Wellbeing Acorn Type'!$Q$14:$Q$48,0)</f>
        <v>25</v>
      </c>
      <c r="C20" s="226" t="str">
        <f ca="1">INDEX('Wellbeing Acorn Type'!$C$14:$C$48,'Type Sorted'!B20)</f>
        <v>4.19</v>
      </c>
      <c r="D20" s="40" t="str">
        <f ca="1">INDEX('Wellbeing Acorn Type'!D$14:D$48,'Type Sorted'!$B20)</f>
        <v>Relishing Retirement</v>
      </c>
      <c r="E20" s="40"/>
      <c r="F20" s="40"/>
      <c r="G20" s="40"/>
      <c r="H20" s="40"/>
      <c r="I20" s="40"/>
      <c r="J20" s="40"/>
      <c r="K20" s="40"/>
      <c r="L20" s="40"/>
      <c r="M20" s="40"/>
      <c r="N20" s="40"/>
      <c r="O20" s="40"/>
      <c r="P20" s="206">
        <f ca="1">INDEX('Wellbeing Acorn Type'!E$14:E$48,'Type Sorted'!$B20)</f>
        <v>28</v>
      </c>
      <c r="Q20" s="207">
        <f ca="1">INDEX('Wellbeing Acorn Type'!F$14:F$48,'Type Sorted'!$B20)</f>
        <v>0.11666666666666667</v>
      </c>
      <c r="R20" s="206">
        <f ca="1">INDEX('Wellbeing Acorn Type'!G$14:G$48,'Type Sorted'!$B20)</f>
        <v>21269</v>
      </c>
      <c r="S20" s="207">
        <f ca="1">INDEX('Wellbeing Acorn Type'!H$14:H$48,'Type Sorted'!$B20)</f>
        <v>0.14008615011723793</v>
      </c>
      <c r="T20" s="207">
        <f ca="1">INDEX('Wellbeing Acorn Type'!I$14:I$48,'Type Sorted'!$B20)</f>
        <v>1.3164699797827825E-3</v>
      </c>
      <c r="U20" s="227">
        <f ca="1">INDEX('Wellbeing Acorn Type'!J$14:J$48,'Type Sorted'!$B20)</f>
        <v>-1.0453407022922998</v>
      </c>
      <c r="V20" s="208">
        <f ca="1">INDEX('Wellbeing Acorn Type'!K$14:K$48,'Type Sorted'!$B20)</f>
        <v>83.282085037691786</v>
      </c>
      <c r="W20" s="208"/>
    </row>
    <row r="21" spans="1:23" ht="20.149999999999999" customHeight="1">
      <c r="A21" s="225">
        <v>9</v>
      </c>
      <c r="B21" s="225">
        <f ca="1">MATCH(A21,'Wellbeing Acorn Type'!$Q$14:$Q$48,0)</f>
        <v>18</v>
      </c>
      <c r="C21" s="226" t="str">
        <f ca="1">INDEX('Wellbeing Acorn Type'!$C$14:$C$48,'Type Sorted'!B21)</f>
        <v>3.14</v>
      </c>
      <c r="D21" s="40" t="str">
        <f ca="1">INDEX('Wellbeing Acorn Type'!D$14:D$48,'Type Sorted'!$B21)</f>
        <v>Rooted Routines</v>
      </c>
      <c r="E21" s="40"/>
      <c r="F21" s="40"/>
      <c r="G21" s="40"/>
      <c r="H21" s="40"/>
      <c r="I21" s="40"/>
      <c r="J21" s="40"/>
      <c r="K21" s="40"/>
      <c r="L21" s="40"/>
      <c r="M21" s="40"/>
      <c r="N21" s="40"/>
      <c r="O21" s="40"/>
      <c r="P21" s="206">
        <f ca="1">INDEX('Wellbeing Acorn Type'!E$14:E$48,'Type Sorted'!$B21)</f>
        <v>3</v>
      </c>
      <c r="Q21" s="207">
        <f ca="1">INDEX('Wellbeing Acorn Type'!F$14:F$48,'Type Sorted'!$B21)</f>
        <v>1.2500000000000001E-2</v>
      </c>
      <c r="R21" s="206">
        <f ca="1">INDEX('Wellbeing Acorn Type'!G$14:G$48,'Type Sorted'!$B21)</f>
        <v>6104</v>
      </c>
      <c r="S21" s="207">
        <f ca="1">INDEX('Wellbeing Acorn Type'!H$14:H$48,'Type Sorted'!$B21)</f>
        <v>4.020338804436599E-2</v>
      </c>
      <c r="T21" s="207">
        <f ca="1">INDEX('Wellbeing Acorn Type'!I$14:I$48,'Type Sorted'!$B21)</f>
        <v>4.9148099606815198E-4</v>
      </c>
      <c r="U21" s="227">
        <f ca="1">INDEX('Wellbeing Acorn Type'!J$14:J$48,'Type Sorted'!$B21)</f>
        <v>-2.1848296100335585</v>
      </c>
      <c r="V21" s="208">
        <f ca="1">INDEX('Wellbeing Acorn Type'!K$14:K$48,'Type Sorted'!$B21)</f>
        <v>31.091906946264746</v>
      </c>
      <c r="W21" s="208"/>
    </row>
    <row r="22" spans="1:23" ht="20.149999999999999" customHeight="1">
      <c r="A22" s="225">
        <v>10</v>
      </c>
      <c r="B22" s="225">
        <f ca="1">MATCH(A22,'Wellbeing Acorn Type'!$Q$14:$Q$48,0)</f>
        <v>19</v>
      </c>
      <c r="C22" s="226" t="str">
        <f ca="1">INDEX('Wellbeing Acorn Type'!$C$14:$C$48,'Type Sorted'!B22)</f>
        <v>3.15</v>
      </c>
      <c r="D22" s="40" t="str">
        <f ca="1">INDEX('Wellbeing Acorn Type'!D$14:D$48,'Type Sorted'!$B22)</f>
        <v>Borderline Behaviours</v>
      </c>
      <c r="E22" s="40"/>
      <c r="F22" s="40"/>
      <c r="G22" s="40"/>
      <c r="H22" s="40"/>
      <c r="I22" s="40"/>
      <c r="J22" s="40"/>
      <c r="K22" s="40"/>
      <c r="L22" s="40"/>
      <c r="M22" s="40"/>
      <c r="N22" s="40"/>
      <c r="O22" s="40"/>
      <c r="P22" s="206">
        <f ca="1">INDEX('Wellbeing Acorn Type'!E$14:E$48,'Type Sorted'!$B22)</f>
        <v>3</v>
      </c>
      <c r="Q22" s="207">
        <f ca="1">INDEX('Wellbeing Acorn Type'!F$14:F$48,'Type Sorted'!$B22)</f>
        <v>1.2500000000000001E-2</v>
      </c>
      <c r="R22" s="206">
        <f ca="1">INDEX('Wellbeing Acorn Type'!G$14:G$48,'Type Sorted'!$B22)</f>
        <v>6716</v>
      </c>
      <c r="S22" s="207">
        <f ca="1">INDEX('Wellbeing Acorn Type'!H$14:H$48,'Type Sorted'!$B22)</f>
        <v>4.4234265089443316E-2</v>
      </c>
      <c r="T22" s="207">
        <f ca="1">INDEX('Wellbeing Acorn Type'!I$14:I$48,'Type Sorted'!$B22)</f>
        <v>4.4669446098868372E-4</v>
      </c>
      <c r="U22" s="227">
        <f ca="1">INDEX('Wellbeing Acorn Type'!J$14:J$48,'Type Sorted'!$B22)</f>
        <v>-2.3909964410414406</v>
      </c>
      <c r="V22" s="208">
        <f ca="1">INDEX('Wellbeing Acorn Type'!K$14:K$48,'Type Sorted'!$B22)</f>
        <v>28.258636092912447</v>
      </c>
      <c r="W22" s="208"/>
    </row>
    <row r="23" spans="1:23" ht="20.149999999999999" customHeight="1">
      <c r="A23" s="225">
        <v>11</v>
      </c>
      <c r="B23" s="225">
        <f ca="1">MATCH(A23,'Wellbeing Acorn Type'!$Q$14:$Q$48,0)</f>
        <v>5</v>
      </c>
      <c r="C23" s="226" t="str">
        <f ca="1">INDEX('Wellbeing Acorn Type'!$C$14:$C$48,'Type Sorted'!B23)</f>
        <v>1.5</v>
      </c>
      <c r="D23" s="40" t="str">
        <f ca="1">INDEX('Wellbeing Acorn Type'!D$14:D$48,'Type Sorted'!$B23)</f>
        <v>Countryside Complacency</v>
      </c>
      <c r="E23" s="40"/>
      <c r="F23" s="40"/>
      <c r="G23" s="40"/>
      <c r="H23" s="40"/>
      <c r="I23" s="40"/>
      <c r="J23" s="40"/>
      <c r="K23" s="40"/>
      <c r="L23" s="40"/>
      <c r="M23" s="40"/>
      <c r="N23" s="40"/>
      <c r="O23" s="40"/>
      <c r="P23" s="206">
        <f ca="1">INDEX('Wellbeing Acorn Type'!E$14:E$48,'Type Sorted'!$B23)</f>
        <v>1</v>
      </c>
      <c r="Q23" s="207">
        <f ca="1">INDEX('Wellbeing Acorn Type'!F$14:F$48,'Type Sorted'!$B23)</f>
        <v>4.1666666666666666E-3</v>
      </c>
      <c r="R23" s="206">
        <f ca="1">INDEX('Wellbeing Acorn Type'!G$14:G$48,'Type Sorted'!$B23)</f>
        <v>5184</v>
      </c>
      <c r="S23" s="207">
        <f ca="1">INDEX('Wellbeing Acorn Type'!H$14:H$48,'Type Sorted'!$B23)</f>
        <v>3.4143899675949101E-2</v>
      </c>
      <c r="T23" s="207">
        <f ca="1">INDEX('Wellbeing Acorn Type'!I$14:I$48,'Type Sorted'!$B23)</f>
        <v>1.9290123456790122E-4</v>
      </c>
      <c r="U23" s="227">
        <f ca="1">INDEX('Wellbeing Acorn Type'!J$14:J$48,'Type Sorted'!$B23)</f>
        <v>-2.5573159662071139</v>
      </c>
      <c r="V23" s="208">
        <f ca="1">INDEX('Wellbeing Acorn Type'!K$14:K$48,'Type Sorted'!$B23)</f>
        <v>12.203253600823045</v>
      </c>
      <c r="W23" s="208"/>
    </row>
    <row r="24" spans="1:23" ht="20.149999999999999" customHeight="1">
      <c r="A24" s="225">
        <v>12</v>
      </c>
      <c r="B24" s="225">
        <f ca="1">MATCH(A24,'Wellbeing Acorn Type'!$Q$14:$Q$48,0)</f>
        <v>11</v>
      </c>
      <c r="C24" s="226" t="str">
        <f ca="1">INDEX('Wellbeing Acorn Type'!$C$14:$C$48,'Type Sorted'!B24)</f>
        <v>2.9</v>
      </c>
      <c r="D24" s="40" t="str">
        <f ca="1">INDEX('Wellbeing Acorn Type'!D$14:D$48,'Type Sorted'!$B24)</f>
        <v>Everyday Excesses</v>
      </c>
      <c r="E24" s="40"/>
      <c r="F24" s="40"/>
      <c r="G24" s="40"/>
      <c r="H24" s="40"/>
      <c r="I24" s="40"/>
      <c r="J24" s="40"/>
      <c r="K24" s="40"/>
      <c r="L24" s="40"/>
      <c r="M24" s="40"/>
      <c r="N24" s="40"/>
      <c r="O24" s="40"/>
      <c r="P24" s="206">
        <f ca="1">INDEX('Wellbeing Acorn Type'!E$14:E$48,'Type Sorted'!$B24)</f>
        <v>1</v>
      </c>
      <c r="Q24" s="207">
        <f ca="1">INDEX('Wellbeing Acorn Type'!F$14:F$48,'Type Sorted'!$B24)</f>
        <v>4.1666666666666666E-3</v>
      </c>
      <c r="R24" s="206">
        <f ca="1">INDEX('Wellbeing Acorn Type'!G$14:G$48,'Type Sorted'!$B24)</f>
        <v>7561</v>
      </c>
      <c r="S24" s="207">
        <f ca="1">INDEX('Wellbeing Acorn Type'!H$14:H$48,'Type Sorted'!$B24)</f>
        <v>4.9799773427826224E-2</v>
      </c>
      <c r="T24" s="207">
        <f ca="1">INDEX('Wellbeing Acorn Type'!I$14:I$48,'Type Sorted'!$B24)</f>
        <v>1.3225763787858748E-4</v>
      </c>
      <c r="U24" s="227">
        <f ca="1">INDEX('Wellbeing Acorn Type'!J$14:J$48,'Type Sorted'!$B24)</f>
        <v>-3.2498581831556241</v>
      </c>
      <c r="V24" s="208">
        <f ca="1">INDEX('Wellbeing Acorn Type'!K$14:K$48,'Type Sorted'!$B24)</f>
        <v>8.3668386015959086</v>
      </c>
      <c r="W24" s="208"/>
    </row>
    <row r="25" spans="1:23" ht="20.149999999999999" customHeight="1">
      <c r="A25" s="225">
        <v>13</v>
      </c>
      <c r="B25" s="225">
        <f ca="1">MATCH(A25,'Wellbeing Acorn Type'!$Q$14:$Q$48,0)</f>
        <v>22</v>
      </c>
      <c r="C25" s="226" t="str">
        <f ca="1">INDEX('Wellbeing Acorn Type'!$C$14:$C$48,'Type Sorted'!B25)</f>
        <v>3.18</v>
      </c>
      <c r="D25" s="40" t="str">
        <f ca="1">INDEX('Wellbeing Acorn Type'!D$14:D$48,'Type Sorted'!$B25)</f>
        <v>Cultural Concerns</v>
      </c>
      <c r="E25" s="40"/>
      <c r="F25" s="40"/>
      <c r="G25" s="40"/>
      <c r="H25" s="40"/>
      <c r="I25" s="40"/>
      <c r="J25" s="40"/>
      <c r="K25" s="40"/>
      <c r="L25" s="40"/>
      <c r="M25" s="40"/>
      <c r="N25" s="40"/>
      <c r="O25" s="40"/>
      <c r="P25" s="206">
        <f ca="1">INDEX('Wellbeing Acorn Type'!E$14:E$48,'Type Sorted'!$B25)</f>
        <v>0</v>
      </c>
      <c r="Q25" s="207">
        <f ca="1">INDEX('Wellbeing Acorn Type'!F$14:F$48,'Type Sorted'!$B25)</f>
        <v>0</v>
      </c>
      <c r="R25" s="206">
        <f ca="1">INDEX('Wellbeing Acorn Type'!G$14:G$48,'Type Sorted'!$B25)</f>
        <v>57</v>
      </c>
      <c r="S25" s="207">
        <f ca="1">INDEX('Wellbeing Acorn Type'!H$14:H$48,'Type Sorted'!$B25)</f>
        <v>3.7542482282582924E-4</v>
      </c>
      <c r="T25" s="207">
        <f ca="1">INDEX('Wellbeing Acorn Type'!I$14:I$48,'Type Sorted'!$B25)</f>
        <v>0</v>
      </c>
      <c r="U25" s="227">
        <f ca="1">INDEX('Wellbeing Acorn Type'!J$14:J$48,'Type Sorted'!$B25)</f>
        <v>-0.30022624251338026</v>
      </c>
      <c r="V25" s="208">
        <f ca="1">INDEX('Wellbeing Acorn Type'!K$14:K$48,'Type Sorted'!$B25)</f>
        <v>0</v>
      </c>
      <c r="W25" s="208"/>
    </row>
    <row r="26" spans="1:23" ht="20.149999999999999" customHeight="1">
      <c r="A26" s="225">
        <v>14</v>
      </c>
      <c r="B26" s="225">
        <f ca="1">MATCH(A26,'Wellbeing Acorn Type'!$Q$14:$Q$48,0)</f>
        <v>28</v>
      </c>
      <c r="C26" s="226" t="str">
        <f ca="1">INDEX('Wellbeing Acorn Type'!$C$14:$C$48,'Type Sorted'!B26)</f>
        <v>4.22</v>
      </c>
      <c r="D26" s="40" t="str">
        <f ca="1">INDEX('Wellbeing Acorn Type'!D$14:D$48,'Type Sorted'!$B26)</f>
        <v>Gym &amp; Juices</v>
      </c>
      <c r="E26" s="40"/>
      <c r="F26" s="40"/>
      <c r="G26" s="40"/>
      <c r="H26" s="40"/>
      <c r="I26" s="40"/>
      <c r="J26" s="40"/>
      <c r="K26" s="40"/>
      <c r="L26" s="40"/>
      <c r="M26" s="40"/>
      <c r="N26" s="40"/>
      <c r="O26" s="40"/>
      <c r="P26" s="206">
        <f ca="1">INDEX('Wellbeing Acorn Type'!E$14:E$48,'Type Sorted'!$B26)</f>
        <v>0</v>
      </c>
      <c r="Q26" s="207">
        <f ca="1">INDEX('Wellbeing Acorn Type'!F$14:F$48,'Type Sorted'!$B26)</f>
        <v>0</v>
      </c>
      <c r="R26" s="206">
        <f ca="1">INDEX('Wellbeing Acorn Type'!G$14:G$48,'Type Sorted'!$B26)</f>
        <v>667</v>
      </c>
      <c r="S26" s="207">
        <f ca="1">INDEX('Wellbeing Acorn Type'!H$14:H$48,'Type Sorted'!$B26)</f>
        <v>4.3931290671022473E-3</v>
      </c>
      <c r="T26" s="207">
        <f ca="1">INDEX('Wellbeing Acorn Type'!I$14:I$48,'Type Sorted'!$B26)</f>
        <v>0</v>
      </c>
      <c r="U26" s="227">
        <f ca="1">INDEX('Wellbeing Acorn Type'!J$14:J$48,'Type Sorted'!$B26)</f>
        <v>-1.0290788669227227</v>
      </c>
      <c r="V26" s="208">
        <f ca="1">INDEX('Wellbeing Acorn Type'!K$14:K$48,'Type Sorted'!$B26)</f>
        <v>0</v>
      </c>
      <c r="W26" s="208"/>
    </row>
    <row r="27" spans="1:23" ht="20.149999999999999" customHeight="1">
      <c r="A27" s="225">
        <v>15</v>
      </c>
      <c r="B27" s="225">
        <f ca="1">MATCH(A27,'Wellbeing Acorn Type'!$Q$14:$Q$48,0)</f>
        <v>14</v>
      </c>
      <c r="C27" s="226" t="str">
        <f ca="1">INDEX('Wellbeing Acorn Type'!$C$14:$C$48,'Type Sorted'!B27)</f>
        <v>2.12</v>
      </c>
      <c r="D27" s="40" t="str">
        <f ca="1">INDEX('Wellbeing Acorn Type'!D$14:D$48,'Type Sorted'!$B27)</f>
        <v>Perilous Futures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2709</v>
      </c>
      <c r="S27" s="207">
        <f ca="1">INDEX('Wellbeing Acorn Type'!H$14:H$48,'Type Sorted'!$B27)</f>
        <v>1.7842558684827568E-2</v>
      </c>
      <c r="T27" s="207">
        <f ca="1">INDEX('Wellbeing Acorn Type'!I$14:I$48,'Type Sorted'!$B27)</f>
        <v>0</v>
      </c>
      <c r="U27" s="227">
        <f ca="1">INDEX('Wellbeing Acorn Type'!J$14:J$48,'Type Sorted'!$B27)</f>
        <v>-2.0880631645192449</v>
      </c>
      <c r="V27" s="208">
        <f ca="1">INDEX('Wellbeing Acorn Type'!K$14:K$48,'Type Sorted'!$B27)</f>
        <v>0</v>
      </c>
      <c r="W27" s="208"/>
    </row>
    <row r="28" spans="1:23" ht="20.149999999999999" customHeight="1">
      <c r="A28" s="225">
        <v>16</v>
      </c>
      <c r="B28" s="225">
        <f ca="1">MATCH(A28,'Wellbeing Acorn Type'!$Q$14:$Q$48,0)</f>
        <v>10</v>
      </c>
      <c r="C28" s="226" t="str">
        <f ca="1">INDEX('Wellbeing Acorn Type'!$C$14:$C$48,'Type Sorted'!B28)</f>
        <v>2.8</v>
      </c>
      <c r="D28" s="40" t="str">
        <f ca="1">INDEX('Wellbeing Acorn Type'!D$14:D$48,'Type Sorted'!$B28)</f>
        <v>Despondent Diversity</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0</v>
      </c>
      <c r="S28" s="207">
        <f ca="1">INDEX('Wellbeing Acorn Type'!H$14:H$48,'Type Sorted'!$B28)</f>
        <v>0</v>
      </c>
      <c r="T28" s="207">
        <f ca="1">INDEX('Wellbeing Acorn Type'!I$14:I$48,'Type Sorted'!$B28)</f>
        <v>0</v>
      </c>
      <c r="U28" s="227">
        <f ca="1">INDEX('Wellbeing Acorn Type'!J$14:J$48,'Type Sorted'!$B28)</f>
        <v>0</v>
      </c>
      <c r="V28" s="208">
        <f ca="1">INDEX('Wellbeing Acorn Type'!K$14:K$48,'Type Sorted'!$B28)</f>
        <v>0</v>
      </c>
      <c r="W28" s="208"/>
    </row>
    <row r="29" spans="1:23" ht="20.149999999999999" customHeight="1">
      <c r="A29" s="225">
        <v>17</v>
      </c>
      <c r="B29" s="225">
        <f ca="1">MATCH(A29,'Wellbeing Acorn Type'!$Q$14:$Q$48,0)</f>
        <v>3</v>
      </c>
      <c r="C29" s="226" t="str">
        <f ca="1">INDEX('Wellbeing Acorn Type'!$C$14:$C$48,'Type Sorted'!B29)</f>
        <v>1.3</v>
      </c>
      <c r="D29" s="40" t="str">
        <f ca="1">INDEX('Wellbeing Acorn Type'!D$14:D$48,'Type Sorted'!$B29)</f>
        <v>Hardship Heartlands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8390</v>
      </c>
      <c r="S29" s="207">
        <f ca="1">INDEX('Wellbeing Acorn Type'!H$14:H$48,'Type Sorted'!$B29)</f>
        <v>5.5259899359801884E-2</v>
      </c>
      <c r="T29" s="207">
        <f ca="1">INDEX('Wellbeing Acorn Type'!I$14:I$48,'Type Sorted'!$B29)</f>
        <v>0</v>
      </c>
      <c r="U29" s="227">
        <f ca="1">INDEX('Wellbeing Acorn Type'!J$14:J$48,'Type Sorted'!$B29)</f>
        <v>-3.7467480566504525</v>
      </c>
      <c r="V29" s="208">
        <f ca="1">INDEX('Wellbeing Acorn Type'!K$14:K$48,'Type Sorted'!$B29)</f>
        <v>0</v>
      </c>
      <c r="W29" s="208"/>
    </row>
    <row r="30" spans="1:23" ht="20.149999999999999" customHeight="1">
      <c r="A30" s="225">
        <v>18</v>
      </c>
      <c r="B30" s="225">
        <f ca="1">MATCH(A30,'Wellbeing Acorn Type'!$Q$14:$Q$48,0)</f>
        <v>9</v>
      </c>
      <c r="C30" s="226" t="str">
        <f ca="1">INDEX('Wellbeing Acorn Type'!$C$14:$C$48,'Type Sorted'!B30)</f>
        <v>2.7</v>
      </c>
      <c r="D30" s="40" t="str">
        <f ca="1">INDEX('Wellbeing Acorn Type'!D$14:D$48,'Type Sorted'!$B30)</f>
        <v>Struggling Smokers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2461</v>
      </c>
      <c r="S30" s="207">
        <f ca="1">INDEX('Wellbeing Acorn Type'!H$14:H$48,'Type Sorted'!$B30)</f>
        <v>1.6209131385515187E-2</v>
      </c>
      <c r="T30" s="207">
        <f ca="1">INDEX('Wellbeing Acorn Type'!I$14:I$48,'Type Sorted'!$B30)</f>
        <v>0</v>
      </c>
      <c r="U30" s="227">
        <f ca="1">INDEX('Wellbeing Acorn Type'!J$14:J$48,'Type Sorted'!$B30)</f>
        <v>-1.9885389338723647</v>
      </c>
      <c r="V30" s="208">
        <f ca="1">INDEX('Wellbeing Acorn Type'!K$14:K$48,'Type Sorted'!$B30)</f>
        <v>0</v>
      </c>
      <c r="W30" s="208"/>
    </row>
    <row r="31" spans="1:23" ht="20.149999999999999" customHeight="1">
      <c r="A31" s="225">
        <v>19</v>
      </c>
      <c r="B31" s="225">
        <f ca="1">MATCH(A31,'Wellbeing Acorn Type'!$Q$14:$Q$48,0)</f>
        <v>13</v>
      </c>
      <c r="C31" s="226" t="str">
        <f ca="1">INDEX('Wellbeing Acorn Type'!$C$14:$C$48,'Type Sorted'!B31)</f>
        <v>2.11</v>
      </c>
      <c r="D31" s="40" t="str">
        <f ca="1">INDEX('Wellbeing Acorn Type'!D$14:D$48,'Type Sorted'!$B31)</f>
        <v>Anxious Adversity</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2655</v>
      </c>
      <c r="S31" s="207">
        <f ca="1">INDEX('Wellbeing Acorn Type'!H$14:H$48,'Type Sorted'!$B31)</f>
        <v>1.7486893063203099E-2</v>
      </c>
      <c r="T31" s="207">
        <f ca="1">INDEX('Wellbeing Acorn Type'!I$14:I$48,'Type Sorted'!$B31)</f>
        <v>0</v>
      </c>
      <c r="U31" s="227">
        <f ca="1">INDEX('Wellbeing Acorn Type'!J$14:J$48,'Type Sorted'!$B31)</f>
        <v>-2.0667729632583085</v>
      </c>
      <c r="V31" s="208">
        <f ca="1">INDEX('Wellbeing Acorn Type'!K$14:K$48,'Type Sorted'!$B31)</f>
        <v>0</v>
      </c>
      <c r="W31" s="208"/>
    </row>
    <row r="32" spans="1:23" ht="20.149999999999999" customHeight="1">
      <c r="A32" s="225">
        <v>20</v>
      </c>
      <c r="B32" s="225">
        <f ca="1">MATCH(A32,'Wellbeing Acorn Type'!$Q$14:$Q$48,0)</f>
        <v>8</v>
      </c>
      <c r="C32" s="226" t="str">
        <f ca="1">INDEX('Wellbeing Acorn Type'!$C$14:$C$48,'Type Sorted'!B32)</f>
        <v>2.6</v>
      </c>
      <c r="D32" s="40" t="str">
        <f ca="1">INDEX('Wellbeing Acorn Type'!D$14:D$48,'Type Sorted'!$B32)</f>
        <v>Dangerous Dependencies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1632</v>
      </c>
      <c r="S32" s="207">
        <f ca="1">INDEX('Wellbeing Acorn Type'!H$14:H$48,'Type Sorted'!$B32)</f>
        <v>1.0749005453539531E-2</v>
      </c>
      <c r="T32" s="207">
        <f ca="1">INDEX('Wellbeing Acorn Type'!I$14:I$48,'Type Sorted'!$B32)</f>
        <v>0</v>
      </c>
      <c r="U32" s="227">
        <f ca="1">INDEX('Wellbeing Acorn Type'!J$14:J$48,'Type Sorted'!$B32)</f>
        <v>-1.6148660887166268</v>
      </c>
      <c r="V32" s="208">
        <f ca="1">INDEX('Wellbeing Acorn Type'!K$14:K$48,'Type Sorted'!$B32)</f>
        <v>0</v>
      </c>
      <c r="W32" s="208"/>
    </row>
    <row r="33" spans="1:28" ht="20.149999999999999" customHeight="1">
      <c r="A33" s="225">
        <v>21</v>
      </c>
      <c r="B33" s="225">
        <f ca="1">MATCH(A33,'Wellbeing Acorn Type'!$Q$14:$Q$48,0)</f>
        <v>27</v>
      </c>
      <c r="C33" s="226" t="str">
        <f ca="1">INDEX('Wellbeing Acorn Type'!$C$14:$C$48,'Type Sorted'!B33)</f>
        <v>4.21</v>
      </c>
      <c r="D33" s="40" t="str">
        <f ca="1">INDEX('Wellbeing Acorn Type'!D$14:D$48,'Type Sorted'!$B33)</f>
        <v>Sensible Seniors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2716</v>
      </c>
      <c r="S33" s="207">
        <f ca="1">INDEX('Wellbeing Acorn Type'!H$14:H$48,'Type Sorted'!$B33)</f>
        <v>1.788866348763074E-2</v>
      </c>
      <c r="T33" s="207">
        <f ca="1">INDEX('Wellbeing Acorn Type'!I$14:I$48,'Type Sorted'!$B33)</f>
        <v>0</v>
      </c>
      <c r="U33" s="227">
        <f ca="1">INDEX('Wellbeing Acorn Type'!J$14:J$48,'Type Sorted'!$B33)</f>
        <v>-2.090808254385637</v>
      </c>
      <c r="V33" s="208">
        <f ca="1">INDEX('Wellbeing Acorn Type'!K$14:K$48,'Type Sorted'!$B33)</f>
        <v>0</v>
      </c>
      <c r="W33" s="208"/>
    </row>
    <row r="34" spans="1:28" ht="20.149999999999999" customHeight="1">
      <c r="A34" s="225">
        <v>22</v>
      </c>
      <c r="B34" s="225">
        <f ca="1">MATCH(A34,'Wellbeing Acorn Type'!$Q$14:$Q$48,0)</f>
        <v>1</v>
      </c>
      <c r="C34" s="226" t="str">
        <f ca="1">INDEX('Wellbeing Acorn Type'!$C$14:$C$48,'Type Sorted'!B34)</f>
        <v>1.1</v>
      </c>
      <c r="D34" s="40" t="str">
        <f ca="1">INDEX('Wellbeing Acorn Type'!D$14:D$48,'Type Sorted'!$B34)</f>
        <v>Limited Living</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2777</v>
      </c>
      <c r="S34" s="207">
        <f ca="1">INDEX('Wellbeing Acorn Type'!H$14:H$48,'Type Sorted'!$B34)</f>
        <v>1.8290433912058382E-2</v>
      </c>
      <c r="T34" s="207">
        <f ca="1">INDEX('Wellbeing Acorn Type'!I$14:I$48,'Type Sorted'!$B34)</f>
        <v>0</v>
      </c>
      <c r="U34" s="227">
        <f ca="1">INDEX('Wellbeing Acorn Type'!J$14:J$48,'Type Sorted'!$B34)</f>
        <v>-2.1145897059138363</v>
      </c>
      <c r="V34" s="208">
        <f ca="1">INDEX('Wellbeing Acorn Type'!K$14:K$48,'Type Sorted'!$B34)</f>
        <v>0</v>
      </c>
      <c r="W34" s="208"/>
    </row>
    <row r="35" spans="1:28" ht="20.149999999999999" customHeight="1">
      <c r="A35" s="225">
        <v>23</v>
      </c>
      <c r="B35" s="225">
        <f ca="1">MATCH(A35,'Wellbeing Acorn Type'!$Q$14:$Q$48,0)</f>
        <v>15</v>
      </c>
      <c r="C35" s="226" t="str">
        <f ca="1">INDEX('Wellbeing Acorn Type'!$C$14:$C$48,'Type Sorted'!B35)</f>
        <v>2.13</v>
      </c>
      <c r="D35" s="40" t="str">
        <f ca="1">INDEX('Wellbeing Acorn Type'!D$14:D$48,'Type Sorted'!$B35)</f>
        <v>Regular Revellers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3938</v>
      </c>
      <c r="S35" s="207">
        <f ca="1">INDEX('Wellbeing Acorn Type'!H$14:H$48,'Type Sorted'!$B35)</f>
        <v>2.5937244776984482E-2</v>
      </c>
      <c r="T35" s="207">
        <f ca="1">INDEX('Wellbeing Acorn Type'!I$14:I$48,'Type Sorted'!$B35)</f>
        <v>0</v>
      </c>
      <c r="U35" s="227">
        <f ca="1">INDEX('Wellbeing Acorn Type'!J$14:J$48,'Type Sorted'!$B35)</f>
        <v>-2.5279825528293429</v>
      </c>
      <c r="V35" s="208">
        <f ca="1">INDEX('Wellbeing Acorn Type'!K$14:K$48,'Type Sorted'!$B35)</f>
        <v>0</v>
      </c>
      <c r="W35" s="208"/>
    </row>
    <row r="36" spans="1:28" ht="20.149999999999999" customHeight="1">
      <c r="A36" s="225">
        <v>24</v>
      </c>
      <c r="B36" s="225">
        <f ca="1">MATCH(A36,'Wellbeing Acorn Type'!$Q$14:$Q$48,0)</f>
        <v>12</v>
      </c>
      <c r="C36" s="226" t="str">
        <f ca="1">INDEX('Wellbeing Acorn Type'!$C$14:$C$48,'Type Sorted'!B36)</f>
        <v>2.10</v>
      </c>
      <c r="D36" s="40" t="str">
        <f ca="1">INDEX('Wellbeing Acorn Type'!D$14:D$48,'Type Sorted'!$B36)</f>
        <v>Respiratory Risks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5238</v>
      </c>
      <c r="S36" s="207">
        <f ca="1">INDEX('Wellbeing Acorn Type'!H$14:H$48,'Type Sorted'!$B36)</f>
        <v>3.4499565297573573E-2</v>
      </c>
      <c r="T36" s="207">
        <f ca="1">INDEX('Wellbeing Acorn Type'!I$14:I$48,'Type Sorted'!$B36)</f>
        <v>0</v>
      </c>
      <c r="U36" s="227">
        <f ca="1">INDEX('Wellbeing Acorn Type'!J$14:J$48,'Type Sorted'!$B36)</f>
        <v>-2.9284390908061062</v>
      </c>
      <c r="V36" s="208">
        <f ca="1">INDEX('Wellbeing Acorn Type'!K$14:K$48,'Type Sorted'!$B36)</f>
        <v>0</v>
      </c>
      <c r="W36" s="208"/>
    </row>
    <row r="37" spans="1:28" ht="20.149999999999999" customHeight="1">
      <c r="A37" s="225">
        <v>25</v>
      </c>
      <c r="B37" s="225">
        <f ca="1">MATCH(A37,'Wellbeing Acorn Type'!$Q$14:$Q$48,0)</f>
        <v>35</v>
      </c>
      <c r="C37" s="226" t="str">
        <f ca="1">INDEX('Wellbeing Acorn Type'!$C$14:$C$48,'Type Sorted'!B37)</f>
        <v>61</v>
      </c>
      <c r="D37" s="40" t="str">
        <f ca="1">INDEX('Wellbeing Acorn Type'!D$14:D$48,'Type Sorted'!$B37)</f>
        <v>Inactive Communal Population</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339</v>
      </c>
      <c r="S37" s="207">
        <f ca="1">INDEX('Wellbeing Acorn Type'!H$14:H$48,'Type Sorted'!$B37)</f>
        <v>2.2327897357536158E-3</v>
      </c>
      <c r="T37" s="207">
        <f ca="1">INDEX('Wellbeing Acorn Type'!I$14:I$48,'Type Sorted'!$B37)</f>
        <v>0</v>
      </c>
      <c r="U37" s="227">
        <f ca="1">INDEX('Wellbeing Acorn Type'!J$14:J$48,'Type Sorted'!$B37)</f>
        <v>-0.73284971041632041</v>
      </c>
      <c r="V37" s="208">
        <f ca="1">INDEX('Wellbeing Acorn Type'!K$14:K$48,'Type Sorted'!$B37)</f>
        <v>0</v>
      </c>
      <c r="W37" s="208"/>
    </row>
    <row r="38" spans="1:28" ht="20.149999999999999" customHeight="1">
      <c r="A38" s="225">
        <v>26</v>
      </c>
      <c r="B38" s="225">
        <f ca="1">MATCH(A38,'Wellbeing Acorn Type'!$Q$14:$Q$48,0)</f>
        <v>2</v>
      </c>
      <c r="C38" s="226" t="str">
        <f ca="1">INDEX('Wellbeing Acorn Type'!$C$14:$C$48,'Type Sorted'!B38)</f>
        <v>1.2</v>
      </c>
      <c r="D38" s="40" t="str">
        <f ca="1">INDEX('Wellbeing Acorn Type'!D$14:D$48,'Type Sorted'!$B38)</f>
        <v>Poorly Pensioners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5698</v>
      </c>
      <c r="S38" s="207">
        <f ca="1">INDEX('Wellbeing Acorn Type'!H$14:H$48,'Type Sorted'!$B38)</f>
        <v>3.7529309481782014E-2</v>
      </c>
      <c r="T38" s="207">
        <f ca="1">INDEX('Wellbeing Acorn Type'!I$14:I$48,'Type Sorted'!$B38)</f>
        <v>0</v>
      </c>
      <c r="U38" s="227">
        <f ca="1">INDEX('Wellbeing Acorn Type'!J$14:J$48,'Type Sorted'!$B38)</f>
        <v>-3.0591244925051075</v>
      </c>
      <c r="V38" s="208">
        <f ca="1">INDEX('Wellbeing Acorn Type'!K$14:K$48,'Type Sorted'!$B38)</f>
        <v>0</v>
      </c>
      <c r="W38" s="208"/>
    </row>
    <row r="39" spans="1:28" ht="20.149999999999999" customHeight="1">
      <c r="A39" s="225">
        <v>27</v>
      </c>
      <c r="B39" s="225">
        <f ca="1">MATCH(A39,'Wellbeing Acorn Type'!$Q$14:$Q$48,0)</f>
        <v>34</v>
      </c>
      <c r="C39" s="226" t="str">
        <f ca="1">INDEX('Wellbeing Acorn Type'!$C$14:$C$48,'Type Sorted'!B39)</f>
        <v>60</v>
      </c>
      <c r="D39" s="40" t="str">
        <f ca="1">INDEX('Wellbeing Acorn Type'!D$14:D$48,'Type Sorted'!$B39)</f>
        <v>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71</v>
      </c>
      <c r="S39" s="207">
        <f ca="1">INDEX('Wellbeing Acorn Type'!H$14:H$48,'Type Sorted'!$B39)</f>
        <v>4.6763442843217323E-4</v>
      </c>
      <c r="T39" s="207">
        <f ca="1">INDEX('Wellbeing Acorn Type'!I$14:I$48,'Type Sorted'!$B39)</f>
        <v>0</v>
      </c>
      <c r="U39" s="227">
        <f ca="1">INDEX('Wellbeing Acorn Type'!J$14:J$48,'Type Sorted'!$B39)</f>
        <v>-0.33508919864485703</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240</v>
      </c>
      <c r="Q41" s="230"/>
      <c r="R41" s="229">
        <f ca="1">SUM(R13:R40)</f>
        <v>151828</v>
      </c>
      <c r="S41" s="17"/>
      <c r="T41" s="221">
        <f ca="1">IF(R41&gt;0,P41/R41,0)</f>
        <v>1.5807360961087545E-3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25</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462.14484898472176</v>
      </c>
      <c r="AA53" s="231">
        <f t="shared" ca="1" si="0"/>
        <v>100</v>
      </c>
      <c r="AB53" s="231">
        <f t="shared" ca="1" si="0"/>
        <v>100</v>
      </c>
    </row>
    <row r="54" spans="1:28" ht="15" hidden="1" customHeight="1">
      <c r="A54" s="231">
        <f ca="1">INDEX('Wellbeing Acorn Type'!$R$14:$R$48,'Type Sorted'!B14)</f>
        <v>4</v>
      </c>
      <c r="B54" s="231">
        <f t="shared" ref="B54:AB63" ca="1" si="1">IF($A54=B$52,$V14,100)</f>
        <v>100</v>
      </c>
      <c r="C54" s="231">
        <f t="shared" ca="1" si="1"/>
        <v>100</v>
      </c>
      <c r="D54" s="231">
        <f t="shared" ca="1" si="1"/>
        <v>100</v>
      </c>
      <c r="E54" s="231">
        <f t="shared" ca="1" si="1"/>
        <v>212.97356136098395</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23</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189.04870504351473</v>
      </c>
      <c r="Y55" s="231">
        <f t="shared" ca="1" si="1"/>
        <v>100</v>
      </c>
      <c r="Z55" s="231">
        <f t="shared" ca="1" si="1"/>
        <v>100</v>
      </c>
      <c r="AA55" s="231">
        <f t="shared" ca="1" si="1"/>
        <v>100</v>
      </c>
      <c r="AB55" s="231">
        <f t="shared" ca="1" si="1"/>
        <v>100</v>
      </c>
    </row>
    <row r="56" spans="1:28" ht="15" hidden="1" customHeight="1">
      <c r="A56" s="231">
        <f ca="1">INDEX('Wellbeing Acorn Type'!$R$14:$R$48,'Type Sorted'!B16)</f>
        <v>17</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183.76664245945292</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146.28275821178704</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24</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139.8761232531111</v>
      </c>
      <c r="Z58" s="231">
        <f t="shared" ca="1" si="1"/>
        <v>100</v>
      </c>
      <c r="AA58" s="231">
        <f t="shared" ca="1" si="1"/>
        <v>100</v>
      </c>
      <c r="AB58" s="231">
        <f t="shared" ca="1" si="1"/>
        <v>100</v>
      </c>
    </row>
    <row r="59" spans="1:28" ht="15" hidden="1" customHeight="1">
      <c r="A59" s="231">
        <f ca="1">INDEX('Wellbeing Acorn Type'!$R$14:$R$48,'Type Sorted'!B19)</f>
        <v>16</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94.662605101895409</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19</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83.282085037691786</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14</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31.091906946264746</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15</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28.258636092912447</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5</v>
      </c>
      <c r="B63" s="231">
        <f t="shared" ca="1" si="1"/>
        <v>100</v>
      </c>
      <c r="C63" s="231">
        <f t="shared" ca="1" si="1"/>
        <v>100</v>
      </c>
      <c r="D63" s="231">
        <f t="shared" ca="1" si="1"/>
        <v>100</v>
      </c>
      <c r="E63" s="231">
        <f t="shared" ca="1" si="1"/>
        <v>100</v>
      </c>
      <c r="F63" s="231">
        <f t="shared" ca="1" si="1"/>
        <v>12.203253600823045</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9</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8.3668386015959086</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18</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22</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12</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8</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3</v>
      </c>
      <c r="B69" s="231">
        <f t="shared" ca="1" si="3"/>
        <v>100</v>
      </c>
      <c r="C69" s="231">
        <f t="shared" ca="1" si="3"/>
        <v>100</v>
      </c>
      <c r="D69" s="231">
        <f t="shared" ca="1" si="3"/>
        <v>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7</v>
      </c>
      <c r="B70" s="231">
        <f t="shared" ca="1" si="3"/>
        <v>100</v>
      </c>
      <c r="C70" s="231">
        <f t="shared" ca="1" si="3"/>
        <v>100</v>
      </c>
      <c r="D70" s="231">
        <f t="shared" ca="1" si="3"/>
        <v>100</v>
      </c>
      <c r="E70" s="231">
        <f t="shared" ca="1" si="3"/>
        <v>100</v>
      </c>
      <c r="F70" s="231">
        <f t="shared" ca="1" si="3"/>
        <v>100</v>
      </c>
      <c r="G70" s="231">
        <f t="shared" ca="1" si="3"/>
        <v>100</v>
      </c>
      <c r="H70" s="231">
        <f t="shared" ca="1" si="3"/>
        <v>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11</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6</v>
      </c>
      <c r="B72" s="231">
        <f t="shared" ca="1" si="3"/>
        <v>100</v>
      </c>
      <c r="C72" s="231">
        <f t="shared" ca="1" si="3"/>
        <v>100</v>
      </c>
      <c r="D72" s="231">
        <f t="shared" ca="1" si="3"/>
        <v>100</v>
      </c>
      <c r="E72" s="231">
        <f t="shared" ca="1" si="3"/>
        <v>100</v>
      </c>
      <c r="F72" s="231">
        <f t="shared" ca="1" si="3"/>
        <v>100</v>
      </c>
      <c r="G72" s="231">
        <f t="shared" ca="1" si="3"/>
        <v>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21</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1</v>
      </c>
      <c r="B74" s="231">
        <f t="shared" ref="B74:AB79" ca="1" si="5">IF($A74=B$52,$V34,100)</f>
        <v>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13</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10</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61</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0</v>
      </c>
    </row>
    <row r="78" spans="1:28" ht="15" hidden="1" customHeight="1">
      <c r="A78" s="231">
        <f ca="1">INDEX('Wellbeing Acorn Type'!$R$14:$R$48,'Type Sorted'!B38)</f>
        <v>2</v>
      </c>
      <c r="B78" s="231">
        <f t="shared" ca="1" si="5"/>
        <v>100</v>
      </c>
      <c r="C78" s="231">
        <f t="shared" ca="1" si="5"/>
        <v>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7F05D-968B-4B32-B9FE-99650220645A}">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A78E4-1680-4DC0-A406-8FDE85BD11D4}">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0.12143333333333334</v>
      </c>
      <c r="H2" s="245" cm="1">
        <f t="array" ref="H2:H797">INDEX('Data - Knowledge'!J:J,MATCH(_xlfn.ANCHORARRAY('Features Data'!A2),'Data - Knowledge'!A:A,0))</f>
        <v>93.078260633039278</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6.3208333333333328E-3</v>
      </c>
      <c r="H3" s="245">
        <v>87.765490668246343</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1.7412500000000001E-2</v>
      </c>
      <c r="H4" s="245">
        <v>92.317962388855335</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1.7841666666666665E-2</v>
      </c>
      <c r="H5" s="245">
        <v>86.433596708619433</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1.7458333333333336E-2</v>
      </c>
      <c r="H6" s="245">
        <v>89.567013549599253</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1.7270833333333332E-2</v>
      </c>
      <c r="H7" s="245">
        <v>86.581172210045835</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4.4374999999999996E-3</v>
      </c>
      <c r="H8" s="245">
        <v>85.902835397854446</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3.9766666666666665E-2</v>
      </c>
      <c r="H9" s="245">
        <v>101.6240765368924</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7.8041666666666658E-3</v>
      </c>
      <c r="H10" s="245">
        <v>85.564267682893117</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1.3870833333333334E-2</v>
      </c>
      <c r="H11" s="245">
        <v>96.018568383619467</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1.0220833333333334E-2</v>
      </c>
      <c r="H12" s="245">
        <v>92.381765838408214</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0.17404166666666668</v>
      </c>
      <c r="H13" s="245">
        <v>98.587699026748083</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3.0041666666666671E-3</v>
      </c>
      <c r="H14" s="245">
        <v>98.414138081484452</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2.0874999999999998E-2</v>
      </c>
      <c r="H15" s="245">
        <v>75.276686440530625</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8.6137500000000006E-2</v>
      </c>
      <c r="H16" s="245">
        <v>94.788453488296071</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2.2658333333333336E-2</v>
      </c>
      <c r="H17" s="245">
        <v>89.452977959708676</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1.1295833333333335E-2</v>
      </c>
      <c r="H18" s="245">
        <v>103.27945667344171</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93.078260633039278</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5.4250000000000001E-3</v>
      </c>
      <c r="H19" s="245">
        <v>107.06434866704377</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87.765490668246343</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1E-3</v>
      </c>
      <c r="H20" s="245">
        <v>96.461789363708178</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92.317962388855335</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1.2304166666666668E-2</v>
      </c>
      <c r="H21" s="245">
        <v>107.05964641998126</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86.433596708619433</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8.1166666666666661E-3</v>
      </c>
      <c r="H22" s="245">
        <v>108.25625382799046</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89.567013549599253</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86.581172210045835</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1.0037500000000001E-2</v>
      </c>
      <c r="H24" s="245">
        <v>104.6750140153639</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85.902835397854446</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1.6220833333333334E-2</v>
      </c>
      <c r="H25" s="245">
        <v>100.17411870540032</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101.6240765368924</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7.9958333333333322E-3</v>
      </c>
      <c r="H26" s="245">
        <v>99.766148407991608</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85.564267682893117</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5.2466666666666668E-2</v>
      </c>
      <c r="H27" s="245">
        <v>88.295700805183728</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96.018568383619467</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1.0124999999999999E-3</v>
      </c>
      <c r="H28" s="245">
        <v>96.949881113486001</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92.381765838408214</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98.587699026748083</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3.9383333333333333E-2</v>
      </c>
      <c r="H30" s="245">
        <v>87.956506113185881</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98.414138081484452</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4.2849999999999992E-2</v>
      </c>
      <c r="H31" s="245">
        <v>88.658463447278834</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75.276686440530625</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1.9499999999999999E-3</v>
      </c>
      <c r="H32" s="245">
        <v>71.978659814924967</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94.788453488296071</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2.345833333333333E-3</v>
      </c>
      <c r="H33" s="245">
        <v>80.406329181738982</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89.452977959708676</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2.8999999999999998E-3</v>
      </c>
      <c r="H34" s="245">
        <v>95.807622068959475</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103.27945667344171</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4.9291666666666668E-3</v>
      </c>
      <c r="H35" s="245">
        <v>76.405628153221173</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107.06434866704377</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5.7750000000000006E-3</v>
      </c>
      <c r="H36" s="245">
        <v>100.50467905219023</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96.461789363708178</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0.12025000000000001</v>
      </c>
      <c r="H37" s="245">
        <v>63.113176622507005</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107.05964641998126</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0.19130416666666666</v>
      </c>
      <c r="H38" s="245">
        <v>87.73761643505479</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108.25625382799046</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0.29063749999999999</v>
      </c>
      <c r="H39" s="245">
        <v>104.19336648750695</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0.31964166666666666</v>
      </c>
      <c r="H40" s="245">
        <v>106.69054917306329</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104.6750140153639</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0.42572500000000002</v>
      </c>
      <c r="H41" s="245">
        <v>101.42438951024329</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100.17411870540032</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3.4791666666666672E-2</v>
      </c>
      <c r="H42" s="245">
        <v>86.532866740101241</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99.766148407991608</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1.2829166666666669E-2</v>
      </c>
      <c r="H43" s="245">
        <v>86.704544203440648</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88.295700805183728</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0.19786249999999997</v>
      </c>
      <c r="H44" s="245">
        <v>96.747026993181379</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96.949881113486001</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0.14358750000000001</v>
      </c>
      <c r="H45" s="245">
        <v>87.656868499409399</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6.0620833333333332E-2</v>
      </c>
      <c r="H46" s="245">
        <v>84.948120878475763</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87.956506113185881</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2.419166666666667E-2</v>
      </c>
      <c r="H47" s="245">
        <v>70.029521384658779</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88.658463447278834</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0.16180416666666669</v>
      </c>
      <c r="H48" s="245">
        <v>93.040085318423891</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71.978659814924967</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0.17224999999999999</v>
      </c>
      <c r="H49" s="245">
        <v>79.183387772306716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80.406329181738982</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0.22339583333333332</v>
      </c>
      <c r="H50" s="245">
        <v>84.735386690638109</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95.807622068959475</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0.25968750000000002</v>
      </c>
      <c r="H51" s="245">
        <v>85.385517295950834</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76.405628153221173</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9.3208333333333337E-2</v>
      </c>
      <c r="H52" s="245">
        <v>79.097820784262268</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100.50467905219023</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7.5845833333333335E-2</v>
      </c>
      <c r="H53" s="245">
        <v>73.780474142593349</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6.4116666666666669E-2</v>
      </c>
      <c r="H54" s="245">
        <v>73.954002507025322</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4.3083333333333335E-2</v>
      </c>
      <c r="H55" s="245">
        <v>72.013381888370589</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7.7700000000000005E-2</v>
      </c>
      <c r="H56" s="245">
        <v>75.204034429054062</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0.14248750000000002</v>
      </c>
      <c r="H57" s="245">
        <v>87.389658627327833</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0.20764999999999997</v>
      </c>
      <c r="H58" s="245">
        <v>87.059452052291107</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6.7766666666666669E-2</v>
      </c>
      <c r="H59" s="245">
        <v>77.952498205105741</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6.1075000000000004E-2</v>
      </c>
      <c r="H60" s="245">
        <v>71.31337547839243</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0.10635</v>
      </c>
      <c r="H61" s="245">
        <v>79.654945727777374</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0.11027083333333335</v>
      </c>
      <c r="H62" s="245">
        <v>80.868591536077886</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4.7299999999999995E-2</v>
      </c>
      <c r="H63" s="245">
        <v>80.910236737467883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3.9754166666666667E-2</v>
      </c>
      <c r="H64" s="245">
        <v>86.073530508731906</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2.9579166666666667E-2</v>
      </c>
      <c r="H65" s="245">
        <v>88.409762980237247</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2.7679166666666668E-2</v>
      </c>
      <c r="H66" s="245">
        <v>85.821152830710531</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1.2204166666666665E-2</v>
      </c>
      <c r="H67" s="245">
        <v>78.529709966013073</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4.1495833333333329E-2</v>
      </c>
      <c r="H68" s="245">
        <v>73.907738033623815</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7.566666666666666E-3</v>
      </c>
      <c r="H69" s="245">
        <v>76.150977590198607</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4.0600000000000004E-2</v>
      </c>
      <c r="H70" s="245">
        <v>75.146860761529965</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2.7241666666666668E-2</v>
      </c>
      <c r="H71" s="245">
        <v>71.81300498359191</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7.1845833333333331E-2</v>
      </c>
      <c r="H72" s="245">
        <v>83.94735150199395</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5.6216666666666672E-2</v>
      </c>
      <c r="H73" s="245">
        <v>71.519416739399759</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0.31286666666666668</v>
      </c>
      <c r="H74" s="245">
        <v>84.524939983494434</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0.17947916666666666</v>
      </c>
      <c r="H75" s="245">
        <v>76.914321610939112</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9.1124999999999984E-2</v>
      </c>
      <c r="H76" s="245">
        <v>66.909603336779384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1.8633333333333335E-2</v>
      </c>
      <c r="H77" s="245">
        <v>60.106220769795605</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0.1037875</v>
      </c>
      <c r="H78" s="245">
        <v>77.495768879665505</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0.25179999999999997</v>
      </c>
      <c r="H79" s="245">
        <v>83.85530289984068</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0.32802500000000007</v>
      </c>
      <c r="H80" s="245">
        <v>84.461708750437154</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0.35967916666666666</v>
      </c>
      <c r="H81" s="245">
        <v>87.810472686717503</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4.2166666666666663E-3</v>
      </c>
      <c r="H82" s="245">
        <v>105.809737353516</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2.6362500000000001E-2</v>
      </c>
      <c r="H83" s="245">
        <v>112.04431928511822</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2.38125E-2</v>
      </c>
      <c r="H84" s="245">
        <v>96.206768683741188</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1.2566666666666667E-2</v>
      </c>
      <c r="H85" s="245">
        <v>96.744812162699901</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0.9333583333333334</v>
      </c>
      <c r="H86" s="245">
        <v>99.804046178814616</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0.95233333333333337</v>
      </c>
      <c r="H87" s="245">
        <v>99.942377814736489</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1.5254166666666668E-2</v>
      </c>
      <c r="H88" s="245">
        <v>99.077724983156429</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1.4233333333333336E-2</v>
      </c>
      <c r="H89" s="245">
        <v>99.523384240650998</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1.2316666666666667E-2</v>
      </c>
      <c r="H90" s="245">
        <v>102.73438522829956</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4.2583333333333327E-3</v>
      </c>
      <c r="H91" s="245">
        <v>107.20546090482293</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1.8791666666666666E-3</v>
      </c>
      <c r="H92" s="245">
        <v>103.84431666946466</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0.96415833333333323</v>
      </c>
      <c r="H93" s="245">
        <v>99.737312153450063</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2.5783333333333332E-2</v>
      </c>
      <c r="H94" s="245">
        <v>106.33546209765403</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6.8916666666666675E-3</v>
      </c>
      <c r="H95" s="245">
        <v>117.2773781828671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1.8916666666666665E-3</v>
      </c>
      <c r="H96" s="245">
        <v>104.78172941031576</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0.1537</v>
      </c>
      <c r="H100" s="245">
        <v>89.017610594776158</v>
      </c>
    </row>
    <row r="101" spans="1:35">
      <c r="A101" s="86" t="str">
        <v>scghqb_sleeploss</v>
      </c>
      <c r="B101" s="239">
        <v>100</v>
      </c>
      <c r="C101" s="86" t="s">
        <v>373</v>
      </c>
      <c r="D101" s="241">
        <f>COUNTIF($C$1:$C101,C101)</f>
        <v>2</v>
      </c>
      <c r="E101" s="241" t="str">
        <f t="shared" si="13"/>
        <v>Wellbeing (GHQ)2</v>
      </c>
      <c r="F101" s="86" t="s">
        <v>376</v>
      </c>
      <c r="G101" s="242">
        <v>0.13367500000000002</v>
      </c>
      <c r="H101" s="245">
        <v>90.227323960375216</v>
      </c>
    </row>
    <row r="102" spans="1:35">
      <c r="A102" s="86" t="str">
        <v>scghqc_usefulrole</v>
      </c>
      <c r="B102" s="239">
        <v>101</v>
      </c>
      <c r="C102" s="86" t="s">
        <v>373</v>
      </c>
      <c r="D102" s="241">
        <f>COUNTIF($C$1:$C102,C102)</f>
        <v>3</v>
      </c>
      <c r="E102" s="241" t="str">
        <f t="shared" si="13"/>
        <v>Wellbeing (GHQ)3</v>
      </c>
      <c r="F102" s="86" t="s">
        <v>378</v>
      </c>
      <c r="G102" s="242">
        <v>0.13435833333333333</v>
      </c>
      <c r="H102" s="245">
        <v>89.577609649290807</v>
      </c>
    </row>
    <row r="103" spans="1:35">
      <c r="A103" s="86" t="str">
        <v>scghqd_decisions</v>
      </c>
      <c r="B103" s="239">
        <v>102</v>
      </c>
      <c r="C103" s="86" t="s">
        <v>373</v>
      </c>
      <c r="D103" s="241">
        <f>COUNTIF($C$1:$C103,C103)</f>
        <v>4</v>
      </c>
      <c r="E103" s="241" t="str">
        <f t="shared" si="13"/>
        <v>Wellbeing (GHQ)4</v>
      </c>
      <c r="F103" s="86" t="s">
        <v>380</v>
      </c>
      <c r="G103" s="242">
        <v>9.2641666666666678E-2</v>
      </c>
      <c r="H103" s="245">
        <v>91.978871841382698</v>
      </c>
    </row>
    <row r="104" spans="1:35">
      <c r="A104" s="86" t="str">
        <v>scghqe_strain</v>
      </c>
      <c r="B104" s="239">
        <v>103</v>
      </c>
      <c r="C104" s="86" t="s">
        <v>373</v>
      </c>
      <c r="D104" s="241">
        <f>COUNTIF($C$1:$C104,C104)</f>
        <v>5</v>
      </c>
      <c r="E104" s="241" t="str">
        <f t="shared" si="13"/>
        <v>Wellbeing (GHQ)5</v>
      </c>
      <c r="F104" s="86" t="s">
        <v>382</v>
      </c>
      <c r="G104" s="242">
        <v>0.20582916666666667</v>
      </c>
      <c r="H104" s="245">
        <v>95.570896180233575</v>
      </c>
    </row>
    <row r="105" spans="1:35">
      <c r="A105" s="86" t="str">
        <v>scghqf_difficulties</v>
      </c>
      <c r="B105" s="239">
        <v>104</v>
      </c>
      <c r="C105" s="86" t="s">
        <v>373</v>
      </c>
      <c r="D105" s="241">
        <f>COUNTIF($C$1:$C105,C105)</f>
        <v>6</v>
      </c>
      <c r="E105" s="241" t="str">
        <f t="shared" si="13"/>
        <v>Wellbeing (GHQ)6</v>
      </c>
      <c r="F105" s="86" t="s">
        <v>384</v>
      </c>
      <c r="G105" s="242">
        <v>0.12777500000000003</v>
      </c>
      <c r="H105" s="245">
        <v>90.21980014061235</v>
      </c>
    </row>
    <row r="106" spans="1:35">
      <c r="A106" s="86" t="str">
        <v>scghqg_enjoyactivs</v>
      </c>
      <c r="B106" s="239">
        <v>105</v>
      </c>
      <c r="C106" s="86" t="s">
        <v>373</v>
      </c>
      <c r="D106" s="241">
        <f>COUNTIF($C$1:$C106,C106)</f>
        <v>7</v>
      </c>
      <c r="E106" s="241" t="str">
        <f t="shared" si="13"/>
        <v>Wellbeing (GHQ)7</v>
      </c>
      <c r="F106" s="86" t="s">
        <v>386</v>
      </c>
      <c r="G106" s="242">
        <v>0.15707916666666666</v>
      </c>
      <c r="H106" s="245">
        <v>90.241826829068941</v>
      </c>
    </row>
    <row r="107" spans="1:35">
      <c r="A107" s="86" t="str">
        <v>scghqh_faceproblems</v>
      </c>
      <c r="B107" s="239">
        <v>106</v>
      </c>
      <c r="C107" s="86" t="s">
        <v>373</v>
      </c>
      <c r="D107" s="241">
        <f>COUNTIF($C$1:$C107,C107)</f>
        <v>8</v>
      </c>
      <c r="E107" s="241" t="str">
        <f t="shared" si="13"/>
        <v>Wellbeing (GHQ)8</v>
      </c>
      <c r="F107" s="86" t="s">
        <v>388</v>
      </c>
      <c r="G107" s="242">
        <v>9.6512500000000001E-2</v>
      </c>
      <c r="H107" s="245">
        <v>87.28270734177373</v>
      </c>
    </row>
    <row r="108" spans="1:35">
      <c r="A108" s="86" t="str">
        <v>scghqi_depressed</v>
      </c>
      <c r="B108" s="239">
        <v>107</v>
      </c>
      <c r="C108" s="86" t="s">
        <v>373</v>
      </c>
      <c r="D108" s="241">
        <f>COUNTIF($C$1:$C108,C108)</f>
        <v>9</v>
      </c>
      <c r="E108" s="241" t="str">
        <f t="shared" si="13"/>
        <v>Wellbeing (GHQ)9</v>
      </c>
      <c r="F108" s="86" t="s">
        <v>390</v>
      </c>
      <c r="G108" s="242">
        <v>0.18643749999999998</v>
      </c>
      <c r="H108" s="245">
        <v>92.578936843965892</v>
      </c>
    </row>
    <row r="109" spans="1:35">
      <c r="A109" s="86" t="str">
        <v>scghqj_confidence</v>
      </c>
      <c r="B109" s="239">
        <v>108</v>
      </c>
      <c r="C109" s="86" t="s">
        <v>373</v>
      </c>
      <c r="D109" s="241">
        <f>COUNTIF($C$1:$C109,C109)</f>
        <v>10</v>
      </c>
      <c r="E109" s="241" t="str">
        <f t="shared" si="13"/>
        <v>Wellbeing (GHQ)10</v>
      </c>
      <c r="F109" s="86" t="s">
        <v>392</v>
      </c>
      <c r="G109" s="242">
        <v>0.15540833333333334</v>
      </c>
      <c r="H109" s="245">
        <v>91.062376441700792</v>
      </c>
    </row>
    <row r="110" spans="1:35">
      <c r="A110" s="86" t="str">
        <v>scghqk_selfworth</v>
      </c>
      <c r="B110" s="239">
        <v>109</v>
      </c>
      <c r="C110" s="86" t="s">
        <v>373</v>
      </c>
      <c r="D110" s="241">
        <f>COUNTIF($C$1:$C110,C110)</f>
        <v>11</v>
      </c>
      <c r="E110" s="241" t="str">
        <f t="shared" si="13"/>
        <v>Wellbeing (GHQ)11</v>
      </c>
      <c r="F110" s="86" t="s">
        <v>111</v>
      </c>
      <c r="G110" s="242">
        <v>8.0750000000000016E-2</v>
      </c>
      <c r="H110" s="245">
        <v>83.471201522101424</v>
      </c>
    </row>
    <row r="111" spans="1:35">
      <c r="A111" s="86" t="str">
        <v>scghql_happiness</v>
      </c>
      <c r="B111" s="239">
        <v>110</v>
      </c>
      <c r="C111" s="86" t="s">
        <v>373</v>
      </c>
      <c r="D111" s="241">
        <f>COUNTIF($C$1:$C111,C111)</f>
        <v>12</v>
      </c>
      <c r="E111" s="241" t="str">
        <f t="shared" si="13"/>
        <v>Wellbeing (GHQ)12</v>
      </c>
      <c r="F111" s="86" t="s">
        <v>109</v>
      </c>
      <c r="G111" s="242">
        <v>0.13720000000000002</v>
      </c>
      <c r="H111" s="245">
        <v>91.634558662077339</v>
      </c>
    </row>
    <row r="112" spans="1:35">
      <c r="A112" s="86" t="str">
        <v>SCOPNGBHA</v>
      </c>
      <c r="B112" s="239">
        <v>111</v>
      </c>
      <c r="C112" s="86" t="s">
        <v>395</v>
      </c>
      <c r="D112" s="241">
        <f>COUNTIF($C$1:$C112,C112)</f>
        <v>1</v>
      </c>
      <c r="E112" s="241" t="str">
        <f t="shared" si="13"/>
        <v>Isolation1</v>
      </c>
      <c r="F112" s="86" t="s">
        <v>396</v>
      </c>
      <c r="G112" s="242">
        <v>6.8775000000000003E-2</v>
      </c>
      <c r="H112" s="245">
        <v>85.081158115921895</v>
      </c>
    </row>
    <row r="113" spans="1:8">
      <c r="A113" s="86" t="str">
        <v>SCOPNGBHD</v>
      </c>
      <c r="B113" s="239">
        <v>112</v>
      </c>
      <c r="C113" s="86" t="s">
        <v>395</v>
      </c>
      <c r="D113" s="241">
        <f>COUNTIF($C$1:$C113,C113)</f>
        <v>2</v>
      </c>
      <c r="E113" s="241" t="str">
        <f t="shared" si="13"/>
        <v>Isolation2</v>
      </c>
      <c r="F113" s="86" t="s">
        <v>398</v>
      </c>
      <c r="G113" s="242">
        <v>0.34170416666666659</v>
      </c>
      <c r="H113" s="245">
        <v>92.973455978487792</v>
      </c>
    </row>
    <row r="114" spans="1:8">
      <c r="A114" s="86" t="str">
        <v>SCOPNGBHH</v>
      </c>
      <c r="B114" s="239">
        <v>113</v>
      </c>
      <c r="C114" s="86" t="s">
        <v>395</v>
      </c>
      <c r="D114" s="241">
        <f>COUNTIF($C$1:$C114,C114)</f>
        <v>3</v>
      </c>
      <c r="E114" s="241" t="str">
        <f t="shared" si="13"/>
        <v>Isolation3</v>
      </c>
      <c r="F114" s="86" t="s">
        <v>400</v>
      </c>
      <c r="G114" s="242">
        <v>0.13867083333333335</v>
      </c>
      <c r="H114" s="245">
        <v>93.361675596838694</v>
      </c>
    </row>
    <row r="115" spans="1:8">
      <c r="A115" s="86" t="str">
        <v>SCOPNGBHC</v>
      </c>
      <c r="B115" s="239">
        <v>114</v>
      </c>
      <c r="C115" s="86" t="s">
        <v>395</v>
      </c>
      <c r="D115" s="241">
        <f>COUNTIF($C$1:$C115,C115)</f>
        <v>4</v>
      </c>
      <c r="E115" s="241" t="str">
        <f t="shared" si="13"/>
        <v>Isolation4</v>
      </c>
      <c r="F115" s="86" t="s">
        <v>402</v>
      </c>
      <c r="G115" s="242">
        <v>0.25067916666666668</v>
      </c>
      <c r="H115" s="245">
        <v>94.606224714447464</v>
      </c>
    </row>
    <row r="116" spans="1:8">
      <c r="A116" s="86" t="str">
        <v>SCOPNGBHA_x</v>
      </c>
      <c r="B116" s="239">
        <v>115</v>
      </c>
      <c r="C116" s="86" t="s">
        <v>395</v>
      </c>
      <c r="D116" s="241">
        <f>COUNTIF($C$1:$C116,C116)</f>
        <v>5</v>
      </c>
      <c r="E116" s="241" t="str">
        <f t="shared" si="13"/>
        <v>Isolation5</v>
      </c>
      <c r="F116" s="86" t="s">
        <v>404</v>
      </c>
      <c r="G116" s="242">
        <v>0.6702541666666666</v>
      </c>
      <c r="H116" s="245">
        <v>105.0616055118923</v>
      </c>
    </row>
    <row r="117" spans="1:8">
      <c r="A117" s="86" t="str">
        <v>SCOPNGBHD_x</v>
      </c>
      <c r="B117" s="239">
        <v>116</v>
      </c>
      <c r="C117" s="86" t="s">
        <v>395</v>
      </c>
      <c r="D117" s="241">
        <f>COUNTIF($C$1:$C117,C117)</f>
        <v>6</v>
      </c>
      <c r="E117" s="241" t="str">
        <f t="shared" si="13"/>
        <v>Isolation6</v>
      </c>
      <c r="F117" s="86" t="s">
        <v>406</v>
      </c>
      <c r="G117" s="242">
        <v>0.41982500000000006</v>
      </c>
      <c r="H117" s="245">
        <v>106.53359527097143</v>
      </c>
    </row>
    <row r="118" spans="1:8">
      <c r="A118" s="86" t="str">
        <v>SCOPNGBHH_x</v>
      </c>
      <c r="B118" s="239">
        <v>117</v>
      </c>
      <c r="C118" s="86" t="s">
        <v>395</v>
      </c>
      <c r="D118" s="241">
        <f>COUNTIF($C$1:$C118,C118)</f>
        <v>7</v>
      </c>
      <c r="E118" s="241" t="str">
        <f t="shared" si="13"/>
        <v>Isolation7</v>
      </c>
      <c r="F118" s="86" t="s">
        <v>408</v>
      </c>
      <c r="G118" s="242">
        <v>0.66355833333333336</v>
      </c>
      <c r="H118" s="245">
        <v>102.85110185047277</v>
      </c>
    </row>
    <row r="119" spans="1:8">
      <c r="A119" s="86" t="str">
        <v>SCOPNGBHC_x</v>
      </c>
      <c r="B119" s="239">
        <v>118</v>
      </c>
      <c r="C119" s="86" t="s">
        <v>395</v>
      </c>
      <c r="D119" s="241">
        <f>COUNTIF($C$1:$C119,C119)</f>
        <v>8</v>
      </c>
      <c r="E119" s="241" t="str">
        <f t="shared" si="13"/>
        <v>Isolation8</v>
      </c>
      <c r="F119" s="86" t="s">
        <v>410</v>
      </c>
      <c r="G119" s="242">
        <v>0.50457083333333341</v>
      </c>
      <c r="H119" s="245">
        <v>103.91741411199359</v>
      </c>
    </row>
    <row r="120" spans="1:8">
      <c r="A120" s="86" t="str">
        <v>ORGM5</v>
      </c>
      <c r="B120" s="239">
        <v>119</v>
      </c>
      <c r="C120" s="86" t="s">
        <v>412</v>
      </c>
      <c r="D120" s="241">
        <f>COUNTIF($C$1:$C120,C120)</f>
        <v>1</v>
      </c>
      <c r="E120" s="241" t="str">
        <f t="shared" si="13"/>
        <v>Community1</v>
      </c>
      <c r="F120" s="86" t="s">
        <v>413</v>
      </c>
      <c r="G120" s="242">
        <v>6.9225000000000009E-2</v>
      </c>
      <c r="H120" s="245">
        <v>106.22463234534061</v>
      </c>
    </row>
    <row r="121" spans="1:8">
      <c r="A121" s="86" t="str">
        <v>ORGM3</v>
      </c>
      <c r="B121" s="239">
        <v>120</v>
      </c>
      <c r="C121" s="86" t="s">
        <v>412</v>
      </c>
      <c r="D121" s="241">
        <f>COUNTIF($C$1:$C121,C121)</f>
        <v>2</v>
      </c>
      <c r="E121" s="241" t="str">
        <f t="shared" si="13"/>
        <v>Community2</v>
      </c>
      <c r="F121" s="86" t="s">
        <v>415</v>
      </c>
      <c r="G121" s="242">
        <v>4.95875E-2</v>
      </c>
      <c r="H121" s="245">
        <v>114.51887086557799</v>
      </c>
    </row>
    <row r="122" spans="1:8">
      <c r="A122" s="86" t="str">
        <v>ORGM11</v>
      </c>
      <c r="B122" s="239">
        <v>121</v>
      </c>
      <c r="C122" s="86" t="s">
        <v>412</v>
      </c>
      <c r="D122" s="241">
        <f>COUNTIF($C$1:$C122,C122)</f>
        <v>3</v>
      </c>
      <c r="E122" s="241" t="str">
        <f t="shared" si="13"/>
        <v>Community3</v>
      </c>
      <c r="F122" s="86" t="s">
        <v>417</v>
      </c>
      <c r="G122" s="242">
        <v>6.7433333333333331E-2</v>
      </c>
      <c r="H122" s="245">
        <v>106.48623925416467</v>
      </c>
    </row>
    <row r="123" spans="1:8">
      <c r="A123" s="86" t="str">
        <v>ORGM12</v>
      </c>
      <c r="B123" s="239">
        <v>122</v>
      </c>
      <c r="C123" s="86" t="s">
        <v>412</v>
      </c>
      <c r="D123" s="241">
        <f>COUNTIF($C$1:$C123,C123)</f>
        <v>4</v>
      </c>
      <c r="E123" s="241" t="str">
        <f t="shared" si="13"/>
        <v>Community4</v>
      </c>
      <c r="F123" s="86" t="s">
        <v>419</v>
      </c>
      <c r="G123" s="242">
        <v>8.2583333333333328E-2</v>
      </c>
      <c r="H123" s="245">
        <v>77.644403096254436</v>
      </c>
    </row>
    <row r="124" spans="1:8">
      <c r="A124" s="86" t="str">
        <v>ORGM7</v>
      </c>
      <c r="B124" s="239">
        <v>123</v>
      </c>
      <c r="C124" s="86" t="s">
        <v>412</v>
      </c>
      <c r="D124" s="241">
        <f>COUNTIF($C$1:$C124,C124)</f>
        <v>5</v>
      </c>
      <c r="E124" s="241" t="str">
        <f t="shared" si="13"/>
        <v>Community5</v>
      </c>
      <c r="F124" s="86" t="s">
        <v>421</v>
      </c>
      <c r="G124" s="242">
        <v>0.11254583333333334</v>
      </c>
      <c r="H124" s="245">
        <v>104.11276662042272</v>
      </c>
    </row>
    <row r="125" spans="1:8">
      <c r="A125" s="86" t="str">
        <v>ORGM5_x</v>
      </c>
      <c r="B125" s="239">
        <v>124</v>
      </c>
      <c r="C125" s="86" t="s">
        <v>412</v>
      </c>
      <c r="D125" s="241">
        <f>COUNTIF($C$1:$C125,C125)</f>
        <v>6</v>
      </c>
      <c r="E125" s="241" t="str">
        <f t="shared" si="13"/>
        <v>Community6</v>
      </c>
      <c r="F125" s="86" t="s">
        <v>423</v>
      </c>
      <c r="G125" s="242">
        <v>0.93067083333333345</v>
      </c>
      <c r="H125" s="245">
        <v>99.555909187119525</v>
      </c>
    </row>
    <row r="126" spans="1:8">
      <c r="A126" s="86" t="str">
        <v>ORGM3_x</v>
      </c>
      <c r="B126" s="239">
        <v>125</v>
      </c>
      <c r="C126" s="86" t="s">
        <v>412</v>
      </c>
      <c r="D126" s="241">
        <f>COUNTIF($C$1:$C126,C126)</f>
        <v>7</v>
      </c>
      <c r="E126" s="241" t="str">
        <f t="shared" si="13"/>
        <v>Community7</v>
      </c>
      <c r="F126" s="86" t="s">
        <v>425</v>
      </c>
      <c r="G126" s="242">
        <v>0.95041249999999999</v>
      </c>
      <c r="H126" s="245">
        <v>99.341748917700741</v>
      </c>
    </row>
    <row r="127" spans="1:8">
      <c r="A127" s="86" t="str">
        <v>ORGM11_x</v>
      </c>
      <c r="B127" s="239">
        <v>126</v>
      </c>
      <c r="C127" s="86" t="s">
        <v>412</v>
      </c>
      <c r="D127" s="241">
        <f>COUNTIF($C$1:$C127,C127)</f>
        <v>8</v>
      </c>
      <c r="E127" s="241" t="str">
        <f t="shared" si="13"/>
        <v>Community8</v>
      </c>
      <c r="F127" s="86" t="s">
        <v>427</v>
      </c>
      <c r="G127" s="242">
        <v>0.9318708333333332</v>
      </c>
      <c r="H127" s="245">
        <v>99.51784178218675</v>
      </c>
    </row>
    <row r="128" spans="1:8">
      <c r="A128" s="86" t="str">
        <v>ORGM12_x</v>
      </c>
      <c r="B128" s="239">
        <v>127</v>
      </c>
      <c r="C128" s="86" t="s">
        <v>412</v>
      </c>
      <c r="D128" s="241">
        <f>COUNTIF($C$1:$C128,C128)</f>
        <v>9</v>
      </c>
      <c r="E128" s="241" t="str">
        <f t="shared" si="13"/>
        <v>Community9</v>
      </c>
      <c r="F128" s="86" t="s">
        <v>429</v>
      </c>
      <c r="G128" s="242">
        <v>0.9176791666666666</v>
      </c>
      <c r="H128" s="245">
        <v>102.70333075983358</v>
      </c>
    </row>
    <row r="129" spans="1:8">
      <c r="A129" s="86" t="str">
        <v>ORGM7_x</v>
      </c>
      <c r="B129" s="239">
        <v>128</v>
      </c>
      <c r="C129" s="86" t="s">
        <v>412</v>
      </c>
      <c r="D129" s="241">
        <f>COUNTIF($C$1:$C129,C129)</f>
        <v>10</v>
      </c>
      <c r="E129" s="241" t="str">
        <f t="shared" si="13"/>
        <v>Community10</v>
      </c>
      <c r="F129" s="86" t="s">
        <v>431</v>
      </c>
      <c r="G129" s="242">
        <v>0.88745416666666654</v>
      </c>
      <c r="H129" s="245">
        <v>99.501567085191923</v>
      </c>
    </row>
    <row r="130" spans="1:8">
      <c r="A130" s="86" t="str">
        <v>NOISYN</v>
      </c>
      <c r="B130" s="239">
        <v>129</v>
      </c>
      <c r="C130" s="86" t="s">
        <v>433</v>
      </c>
      <c r="D130" s="241">
        <f>COUNTIF($C$1:$C130,C130)</f>
        <v>1</v>
      </c>
      <c r="E130" s="241" t="str">
        <f t="shared" si="13"/>
        <v>Accommodation &amp; Neighbourhood1</v>
      </c>
      <c r="F130" s="86" t="s">
        <v>434</v>
      </c>
      <c r="G130" s="242">
        <v>0.14285000000000003</v>
      </c>
      <c r="H130" s="245">
        <v>75.761619454491992</v>
      </c>
    </row>
    <row r="131" spans="1:8">
      <c r="A131" s="86" t="str">
        <v>NOHEATCH</v>
      </c>
      <c r="B131" s="239">
        <v>130</v>
      </c>
      <c r="C131" s="86" t="s">
        <v>433</v>
      </c>
      <c r="D131" s="241">
        <f>COUNTIF($C$1:$C131,C131)</f>
        <v>2</v>
      </c>
      <c r="E131" s="241" t="str">
        <f t="shared" ref="E131:E194" si="22">C131&amp;D131</f>
        <v>Accommodation &amp; Neighbourhood2</v>
      </c>
      <c r="F131" s="86" t="s">
        <v>436</v>
      </c>
      <c r="G131" s="242">
        <v>0.10873749999999999</v>
      </c>
      <c r="H131" s="245">
        <v>101.02894071451981</v>
      </c>
    </row>
    <row r="132" spans="1:8">
      <c r="A132" s="86" t="str">
        <v>GRIMYN</v>
      </c>
      <c r="B132" s="239">
        <v>131</v>
      </c>
      <c r="C132" s="86" t="s">
        <v>433</v>
      </c>
      <c r="D132" s="241">
        <f>COUNTIF($C$1:$C132,C132)</f>
        <v>3</v>
      </c>
      <c r="E132" s="241" t="str">
        <f t="shared" si="22"/>
        <v>Accommodation &amp; Neighbourhood3</v>
      </c>
      <c r="F132" s="86" t="s">
        <v>438</v>
      </c>
      <c r="G132" s="242">
        <v>0.10489999999999999</v>
      </c>
      <c r="H132" s="245">
        <v>91.591709700190975</v>
      </c>
    </row>
    <row r="133" spans="1:8">
      <c r="A133" s="86" t="str">
        <v>CRVAND</v>
      </c>
      <c r="B133" s="239">
        <v>132</v>
      </c>
      <c r="C133" s="86" t="s">
        <v>433</v>
      </c>
      <c r="D133" s="241">
        <f>COUNTIF($C$1:$C133,C133)</f>
        <v>4</v>
      </c>
      <c r="E133" s="241" t="str">
        <f t="shared" si="22"/>
        <v>Accommodation &amp; Neighbourhood4</v>
      </c>
      <c r="F133" s="86" t="s">
        <v>440</v>
      </c>
      <c r="G133" s="242">
        <v>3.5579166666666676E-2</v>
      </c>
      <c r="H133" s="245">
        <v>55.854117696620463</v>
      </c>
    </row>
    <row r="134" spans="1:8">
      <c r="A134" s="86" t="str">
        <v>NOISYN_x</v>
      </c>
      <c r="B134" s="239">
        <v>133</v>
      </c>
      <c r="C134" s="86" t="s">
        <v>433</v>
      </c>
      <c r="D134" s="241">
        <f>COUNTIF($C$1:$C134,C134)</f>
        <v>5</v>
      </c>
      <c r="E134" s="241" t="str">
        <f t="shared" si="22"/>
        <v>Accommodation &amp; Neighbourhood5</v>
      </c>
      <c r="F134" s="86" t="s">
        <v>442</v>
      </c>
      <c r="G134" s="242">
        <v>0.85714999999999997</v>
      </c>
      <c r="H134" s="245">
        <v>105.629862996079</v>
      </c>
    </row>
    <row r="135" spans="1:8">
      <c r="A135" s="86" t="str">
        <v>HEATCH</v>
      </c>
      <c r="B135" s="239">
        <v>134</v>
      </c>
      <c r="C135" s="86" t="s">
        <v>433</v>
      </c>
      <c r="D135" s="241">
        <f>COUNTIF($C$1:$C135,C135)</f>
        <v>6</v>
      </c>
      <c r="E135" s="241" t="str">
        <f t="shared" si="22"/>
        <v>Accommodation &amp; Neighbourhood6</v>
      </c>
      <c r="F135" s="86" t="s">
        <v>444</v>
      </c>
      <c r="G135" s="242">
        <v>0.89126249999999985</v>
      </c>
      <c r="H135" s="245">
        <v>99.875855816711734</v>
      </c>
    </row>
    <row r="136" spans="1:8">
      <c r="A136" s="86" t="str">
        <v>GRIMYN_x</v>
      </c>
      <c r="B136" s="239">
        <v>135</v>
      </c>
      <c r="C136" s="86" t="s">
        <v>433</v>
      </c>
      <c r="D136" s="241">
        <f>COUNTIF($C$1:$C136,C136)</f>
        <v>7</v>
      </c>
      <c r="E136" s="241" t="str">
        <f t="shared" si="22"/>
        <v>Accommodation &amp; Neighbourhood7</v>
      </c>
      <c r="F136" s="86" t="s">
        <v>446</v>
      </c>
      <c r="G136" s="242">
        <v>0.89520000000000011</v>
      </c>
      <c r="H136" s="245">
        <v>101.09867988325816</v>
      </c>
    </row>
    <row r="137" spans="1:8">
      <c r="A137" s="86" t="str">
        <v>CRVAND_x</v>
      </c>
      <c r="B137" s="239">
        <v>136</v>
      </c>
      <c r="C137" s="86" t="s">
        <v>433</v>
      </c>
      <c r="D137" s="241">
        <f>COUNTIF($C$1:$C137,C137)</f>
        <v>8</v>
      </c>
      <c r="E137" s="241" t="str">
        <f t="shared" si="22"/>
        <v>Accommodation &amp; Neighbourhood8</v>
      </c>
      <c r="F137" s="86" t="s">
        <v>448</v>
      </c>
      <c r="G137" s="242">
        <v>0.96497083333333333</v>
      </c>
      <c r="H137" s="245">
        <v>103.05146784783636</v>
      </c>
    </row>
    <row r="138" spans="1:8">
      <c r="A138" s="86" t="str">
        <v>SCLFSATO_lo</v>
      </c>
      <c r="B138" s="239">
        <v>137</v>
      </c>
      <c r="C138" s="86" t="s">
        <v>450</v>
      </c>
      <c r="D138" s="241">
        <f>COUNTIF($C$1:$C138,C138)</f>
        <v>1</v>
      </c>
      <c r="E138" s="241" t="str">
        <f t="shared" si="22"/>
        <v>Contentment1</v>
      </c>
      <c r="F138" s="86" t="s">
        <v>451</v>
      </c>
      <c r="G138" s="242">
        <v>5.27375E-2</v>
      </c>
      <c r="H138" s="245">
        <v>80.785737344499182</v>
      </c>
    </row>
    <row r="139" spans="1:8">
      <c r="A139" s="86" t="str">
        <v>SCLFSAT1_lo</v>
      </c>
      <c r="B139" s="239">
        <v>138</v>
      </c>
      <c r="C139" s="86" t="s">
        <v>450</v>
      </c>
      <c r="D139" s="241">
        <f>COUNTIF($C$1:$C139,C139)</f>
        <v>2</v>
      </c>
      <c r="E139" s="241" t="str">
        <f t="shared" si="22"/>
        <v>Contentment2</v>
      </c>
      <c r="F139" s="86" t="s">
        <v>453</v>
      </c>
      <c r="G139" s="242">
        <v>9.1245833333333318E-2</v>
      </c>
      <c r="H139" s="245">
        <v>85.662767098448612</v>
      </c>
    </row>
    <row r="140" spans="1:8">
      <c r="A140" s="86" t="str">
        <v>SCLFSAT2_lo</v>
      </c>
      <c r="B140" s="239">
        <v>139</v>
      </c>
      <c r="C140" s="86" t="s">
        <v>450</v>
      </c>
      <c r="D140" s="241">
        <f>COUNTIF($C$1:$C140,C140)</f>
        <v>3</v>
      </c>
      <c r="E140" s="241" t="str">
        <f t="shared" si="22"/>
        <v>Contentment3</v>
      </c>
      <c r="F140" s="86" t="s">
        <v>455</v>
      </c>
      <c r="G140" s="242">
        <v>8.1270833333333348E-2</v>
      </c>
      <c r="H140" s="245">
        <v>82.920084225955748</v>
      </c>
    </row>
    <row r="141" spans="1:8">
      <c r="A141" s="86" t="str">
        <v>JBSAT_lo</v>
      </c>
      <c r="B141" s="239">
        <v>140</v>
      </c>
      <c r="C141" s="86" t="s">
        <v>450</v>
      </c>
      <c r="D141" s="241">
        <f>COUNTIF($C$1:$C141,C141)</f>
        <v>4</v>
      </c>
      <c r="E141" s="241" t="str">
        <f t="shared" si="22"/>
        <v>Contentment4</v>
      </c>
      <c r="F141" s="86" t="s">
        <v>457</v>
      </c>
      <c r="G141" s="242">
        <v>4.0599999999999997E-2</v>
      </c>
      <c r="H141" s="245">
        <v>94.629432485467476</v>
      </c>
    </row>
    <row r="142" spans="1:8">
      <c r="A142" s="86" t="str">
        <v>SCLFSAT7_lo</v>
      </c>
      <c r="B142" s="239">
        <v>141</v>
      </c>
      <c r="C142" s="86" t="s">
        <v>450</v>
      </c>
      <c r="D142" s="241">
        <f>COUNTIF($C$1:$C142,C142)</f>
        <v>5</v>
      </c>
      <c r="E142" s="241" t="str">
        <f t="shared" si="22"/>
        <v>Contentment5</v>
      </c>
      <c r="F142" s="86" t="s">
        <v>459</v>
      </c>
      <c r="G142" s="242">
        <v>7.6491666666666652E-2</v>
      </c>
      <c r="H142" s="245">
        <v>89.839527364853097</v>
      </c>
    </row>
    <row r="143" spans="1:8">
      <c r="A143" s="86" t="str">
        <v>SCLFSATO_med</v>
      </c>
      <c r="B143" s="239">
        <v>142</v>
      </c>
      <c r="C143" s="86" t="s">
        <v>450</v>
      </c>
      <c r="D143" s="241">
        <f>COUNTIF($C$1:$C143,C143)</f>
        <v>6</v>
      </c>
      <c r="E143" s="241" t="str">
        <f t="shared" si="22"/>
        <v>Contentment6</v>
      </c>
      <c r="F143" s="86" t="s">
        <v>461</v>
      </c>
      <c r="G143" s="242">
        <v>0.35480833333333334</v>
      </c>
      <c r="H143" s="245">
        <v>91.707834907409378</v>
      </c>
    </row>
    <row r="144" spans="1:8">
      <c r="A144" s="86" t="str">
        <v>SCLFSAT1_med</v>
      </c>
      <c r="B144" s="239">
        <v>143</v>
      </c>
      <c r="C144" s="86" t="s">
        <v>450</v>
      </c>
      <c r="D144" s="241">
        <f>COUNTIF($C$1:$C144,C144)</f>
        <v>7</v>
      </c>
      <c r="E144" s="241" t="str">
        <f t="shared" si="22"/>
        <v>Contentment7</v>
      </c>
      <c r="F144" s="86" t="s">
        <v>463</v>
      </c>
      <c r="G144" s="242">
        <v>0.37682083333333333</v>
      </c>
      <c r="H144" s="245">
        <v>93.261246022946764</v>
      </c>
    </row>
    <row r="145" spans="1:8">
      <c r="A145" s="86" t="str">
        <v>SCLFSAT2_med</v>
      </c>
      <c r="B145" s="239">
        <v>144</v>
      </c>
      <c r="C145" s="86" t="s">
        <v>450</v>
      </c>
      <c r="D145" s="241">
        <f>COUNTIF($C$1:$C145,C145)</f>
        <v>8</v>
      </c>
      <c r="E145" s="241" t="str">
        <f t="shared" si="22"/>
        <v>Contentment8</v>
      </c>
      <c r="F145" s="86" t="s">
        <v>465</v>
      </c>
      <c r="G145" s="242">
        <v>0.40662500000000001</v>
      </c>
      <c r="H145" s="245">
        <v>91.068459048198378</v>
      </c>
    </row>
    <row r="146" spans="1:8">
      <c r="A146" s="86" t="str">
        <v>JBSAT_med</v>
      </c>
      <c r="B146" s="239">
        <v>145</v>
      </c>
      <c r="C146" s="86" t="s">
        <v>450</v>
      </c>
      <c r="D146" s="241">
        <f>COUNTIF($C$1:$C146,C146)</f>
        <v>9</v>
      </c>
      <c r="E146" s="241" t="str">
        <f t="shared" si="22"/>
        <v>Contentment9</v>
      </c>
      <c r="F146" s="86" t="s">
        <v>467</v>
      </c>
      <c r="G146" s="242">
        <v>0.36982916666666665</v>
      </c>
      <c r="H146" s="245">
        <v>98.178400342967919</v>
      </c>
    </row>
    <row r="147" spans="1:8">
      <c r="A147" s="86" t="str">
        <v>SCLFSAT7_med</v>
      </c>
      <c r="B147" s="239">
        <v>146</v>
      </c>
      <c r="C147" s="86" t="s">
        <v>450</v>
      </c>
      <c r="D147" s="241">
        <f>COUNTIF($C$1:$C147,C147)</f>
        <v>10</v>
      </c>
      <c r="E147" s="241" t="str">
        <f t="shared" si="22"/>
        <v>Contentment10</v>
      </c>
      <c r="F147" s="86" t="s">
        <v>469</v>
      </c>
      <c r="G147" s="242">
        <v>0.43580833333333324</v>
      </c>
      <c r="H147" s="245">
        <v>93.70803479729652</v>
      </c>
    </row>
    <row r="148" spans="1:8">
      <c r="A148" s="86" t="str">
        <v>SCLFSATO_hi</v>
      </c>
      <c r="B148" s="239">
        <v>147</v>
      </c>
      <c r="C148" s="86" t="s">
        <v>450</v>
      </c>
      <c r="D148" s="241">
        <f>COUNTIF($C$1:$C148,C148)</f>
        <v>11</v>
      </c>
      <c r="E148" s="241" t="str">
        <f t="shared" si="22"/>
        <v>Contentment11</v>
      </c>
      <c r="F148" s="86" t="s">
        <v>471</v>
      </c>
      <c r="G148" s="242">
        <v>0.59295416666666667</v>
      </c>
      <c r="H148" s="245">
        <v>108.14994462687606</v>
      </c>
    </row>
    <row r="149" spans="1:8">
      <c r="A149" s="86" t="str">
        <v>SCLFSAT1_hi</v>
      </c>
      <c r="B149" s="239">
        <v>148</v>
      </c>
      <c r="C149" s="86" t="s">
        <v>450</v>
      </c>
      <c r="D149" s="241">
        <f>COUNTIF($C$1:$C149,C149)</f>
        <v>12</v>
      </c>
      <c r="E149" s="241" t="str">
        <f t="shared" si="22"/>
        <v>Contentment12</v>
      </c>
      <c r="F149" s="86" t="s">
        <v>473</v>
      </c>
      <c r="G149" s="242">
        <v>0.53192916666666668</v>
      </c>
      <c r="H149" s="245">
        <v>108.67839641881831</v>
      </c>
    </row>
    <row r="150" spans="1:8">
      <c r="A150" s="86" t="str">
        <v>SCLFSAT2_hi</v>
      </c>
      <c r="B150" s="239">
        <v>149</v>
      </c>
      <c r="C150" s="86" t="s">
        <v>450</v>
      </c>
      <c r="D150" s="241">
        <f>COUNTIF($C$1:$C150,C150)</f>
        <v>13</v>
      </c>
      <c r="E150" s="241" t="str">
        <f t="shared" si="22"/>
        <v>Contentment13</v>
      </c>
      <c r="F150" s="86" t="s">
        <v>475</v>
      </c>
      <c r="G150" s="242">
        <v>0.51211250000000008</v>
      </c>
      <c r="H150" s="245">
        <v>112.4348526632136</v>
      </c>
    </row>
    <row r="151" spans="1:8">
      <c r="A151" s="86" t="str">
        <v>JBSAT_hi</v>
      </c>
      <c r="B151" s="239">
        <v>150</v>
      </c>
      <c r="C151" s="86" t="s">
        <v>450</v>
      </c>
      <c r="D151" s="241">
        <f>COUNTIF($C$1:$C151,C151)</f>
        <v>14</v>
      </c>
      <c r="E151" s="241" t="str">
        <f t="shared" si="22"/>
        <v>Contentment14</v>
      </c>
      <c r="F151" s="86" t="s">
        <v>477</v>
      </c>
      <c r="G151" s="242">
        <v>0.58950416666666661</v>
      </c>
      <c r="H151" s="245">
        <v>101.57730801265463</v>
      </c>
    </row>
    <row r="152" spans="1:8">
      <c r="A152" s="86" t="str">
        <v>SCLFSAT7_hi</v>
      </c>
      <c r="B152" s="239">
        <v>151</v>
      </c>
      <c r="C152" s="86" t="s">
        <v>450</v>
      </c>
      <c r="D152" s="241">
        <f>COUNTIF($C$1:$C152,C152)</f>
        <v>15</v>
      </c>
      <c r="E152" s="241" t="str">
        <f t="shared" si="22"/>
        <v>Contentment15</v>
      </c>
      <c r="F152" s="86" t="s">
        <v>479</v>
      </c>
      <c r="G152" s="242">
        <v>0.48772500000000002</v>
      </c>
      <c r="H152" s="245">
        <v>108.44892814263301</v>
      </c>
    </row>
    <row r="153" spans="1:8">
      <c r="A153" s="86" t="str">
        <v>age0004</v>
      </c>
      <c r="B153" s="239">
        <v>152</v>
      </c>
      <c r="C153" s="86" t="s">
        <v>52</v>
      </c>
      <c r="D153" s="241">
        <f>COUNTIF($C$1:$C153,C153)</f>
        <v>1</v>
      </c>
      <c r="E153" s="241" t="str">
        <f t="shared" si="22"/>
        <v>Age1</v>
      </c>
      <c r="F153" s="86" t="s">
        <v>481</v>
      </c>
      <c r="G153" s="242">
        <v>4.9699999999999994E-2</v>
      </c>
      <c r="H153" s="245">
        <v>94.773834147560294</v>
      </c>
    </row>
    <row r="154" spans="1:8">
      <c r="A154" s="86" t="str">
        <v>age0517</v>
      </c>
      <c r="B154" s="239">
        <v>153</v>
      </c>
      <c r="C154" s="86" t="s">
        <v>52</v>
      </c>
      <c r="D154" s="241">
        <f>COUNTIF($C$1:$C154,C154)</f>
        <v>2</v>
      </c>
      <c r="E154" s="241" t="str">
        <f t="shared" si="22"/>
        <v>Age2</v>
      </c>
      <c r="F154" s="86" t="s">
        <v>482</v>
      </c>
      <c r="G154" s="242">
        <v>0.15709166666666666</v>
      </c>
      <c r="H154" s="245">
        <v>102.09356450528438</v>
      </c>
    </row>
    <row r="155" spans="1:8">
      <c r="A155" s="86" t="str">
        <v>age1824</v>
      </c>
      <c r="B155" s="239">
        <v>154</v>
      </c>
      <c r="C155" s="86" t="s">
        <v>52</v>
      </c>
      <c r="D155" s="241">
        <f>COUNTIF($C$1:$C155,C155)</f>
        <v>3</v>
      </c>
      <c r="E155" s="241" t="str">
        <f t="shared" si="22"/>
        <v>Age3</v>
      </c>
      <c r="F155" s="86" t="s">
        <v>483</v>
      </c>
      <c r="G155" s="242">
        <v>6.2520833333333331E-2</v>
      </c>
      <c r="H155" s="245">
        <v>85.799040334070881</v>
      </c>
    </row>
    <row r="156" spans="1:8">
      <c r="A156" s="86" t="str">
        <v>age2534</v>
      </c>
      <c r="B156" s="239">
        <v>155</v>
      </c>
      <c r="C156" s="86" t="s">
        <v>52</v>
      </c>
      <c r="D156" s="241">
        <f>COUNTIF($C$1:$C156,C156)</f>
        <v>4</v>
      </c>
      <c r="E156" s="241" t="str">
        <f t="shared" si="22"/>
        <v>Age4</v>
      </c>
      <c r="F156" s="86" t="s">
        <v>484</v>
      </c>
      <c r="G156" s="242">
        <v>0.10194583333333335</v>
      </c>
      <c r="H156" s="245">
        <v>85.691171463325816</v>
      </c>
    </row>
    <row r="157" spans="1:8">
      <c r="A157" s="86" t="str">
        <v>age3549</v>
      </c>
      <c r="B157" s="239">
        <v>156</v>
      </c>
      <c r="C157" s="86" t="s">
        <v>52</v>
      </c>
      <c r="D157" s="241">
        <f>COUNTIF($C$1:$C157,C157)</f>
        <v>5</v>
      </c>
      <c r="E157" s="241" t="str">
        <f t="shared" si="22"/>
        <v>Age5</v>
      </c>
      <c r="F157" s="86" t="s">
        <v>485</v>
      </c>
      <c r="G157" s="242">
        <v>0.18930833333333336</v>
      </c>
      <c r="H157" s="245">
        <v>102.75031952475703</v>
      </c>
    </row>
    <row r="158" spans="1:8">
      <c r="A158" s="86" t="str">
        <v>age5064</v>
      </c>
      <c r="B158" s="239">
        <v>157</v>
      </c>
      <c r="C158" s="86" t="s">
        <v>52</v>
      </c>
      <c r="D158" s="241">
        <f>COUNTIF($C$1:$C158,C158)</f>
        <v>6</v>
      </c>
      <c r="E158" s="241" t="str">
        <f t="shared" si="22"/>
        <v>Age6</v>
      </c>
      <c r="F158" s="86" t="s">
        <v>486</v>
      </c>
      <c r="G158" s="242">
        <v>0.22139583333333329</v>
      </c>
      <c r="H158" s="245">
        <v>105.91747914171172</v>
      </c>
    </row>
    <row r="159" spans="1:8">
      <c r="A159" s="86" t="str">
        <v>age6574</v>
      </c>
      <c r="B159" s="239">
        <v>158</v>
      </c>
      <c r="C159" s="86" t="s">
        <v>52</v>
      </c>
      <c r="D159" s="241">
        <f>COUNTIF($C$1:$C159,C159)</f>
        <v>7</v>
      </c>
      <c r="E159" s="241" t="str">
        <f t="shared" si="22"/>
        <v>Age7</v>
      </c>
      <c r="F159" s="86" t="s">
        <v>487</v>
      </c>
      <c r="G159" s="242">
        <v>0.11922916666666668</v>
      </c>
      <c r="H159" s="245">
        <v>105.39374724026595</v>
      </c>
    </row>
    <row r="160" spans="1:8">
      <c r="A160" s="86" t="str">
        <v>age75p</v>
      </c>
      <c r="B160" s="239">
        <v>159</v>
      </c>
      <c r="C160" s="86" t="s">
        <v>52</v>
      </c>
      <c r="D160" s="241">
        <f>COUNTIF($C$1:$C160,C160)</f>
        <v>8</v>
      </c>
      <c r="E160" s="241" t="str">
        <f t="shared" si="22"/>
        <v>Age8</v>
      </c>
      <c r="F160" s="86" t="s">
        <v>488</v>
      </c>
      <c r="G160" s="242">
        <v>9.9070833333333344E-2</v>
      </c>
      <c r="H160" s="245">
        <v>103.70311300445189</v>
      </c>
    </row>
    <row r="161" spans="1:8">
      <c r="A161" s="86" t="str">
        <v>rcd_gor_dv_101</v>
      </c>
      <c r="B161" s="239">
        <v>160</v>
      </c>
      <c r="C161" s="86" t="s">
        <v>491</v>
      </c>
      <c r="D161" s="241">
        <f>COUNTIF($C$1:$C161,C161)</f>
        <v>1</v>
      </c>
      <c r="E161" s="241" t="str">
        <f t="shared" si="22"/>
        <v>Geography1</v>
      </c>
      <c r="F161" s="86" t="s">
        <v>492</v>
      </c>
      <c r="G161" s="242">
        <v>0.85019583333333337</v>
      </c>
      <c r="H161" s="245">
        <v>101.46363020448315</v>
      </c>
    </row>
    <row r="162" spans="1:8">
      <c r="A162" s="86" t="str">
        <v>rcd_gor_dv_102</v>
      </c>
      <c r="B162" s="239">
        <v>161</v>
      </c>
      <c r="C162" s="86" t="s">
        <v>491</v>
      </c>
      <c r="D162" s="241">
        <f>COUNTIF($C$1:$C162,C162)</f>
        <v>2</v>
      </c>
      <c r="E162" s="241" t="str">
        <f t="shared" si="22"/>
        <v>Geography2</v>
      </c>
      <c r="F162" s="86" t="s">
        <v>494</v>
      </c>
      <c r="G162" s="242">
        <v>4.3654166666666668E-2</v>
      </c>
      <c r="H162" s="245">
        <v>87.882052500783871</v>
      </c>
    </row>
    <row r="163" spans="1:8">
      <c r="A163" s="86" t="str">
        <v>rcd_gor_dv_103</v>
      </c>
      <c r="B163" s="239">
        <v>162</v>
      </c>
      <c r="C163" s="86" t="s">
        <v>491</v>
      </c>
      <c r="D163" s="241">
        <f>COUNTIF($C$1:$C163,C163)</f>
        <v>3</v>
      </c>
      <c r="E163" s="241" t="str">
        <f t="shared" si="22"/>
        <v>Geography3</v>
      </c>
      <c r="F163" s="86" t="s">
        <v>496</v>
      </c>
      <c r="G163" s="242">
        <v>7.903333333333333E-2</v>
      </c>
      <c r="H163" s="245">
        <v>93.679223487466729</v>
      </c>
    </row>
    <row r="164" spans="1:8">
      <c r="A164" s="86" t="str">
        <v>rcd_gor_dv_104</v>
      </c>
      <c r="B164" s="239">
        <v>163</v>
      </c>
      <c r="C164" s="86" t="s">
        <v>491</v>
      </c>
      <c r="D164" s="241">
        <f>COUNTIF($C$1:$C164,C164)</f>
        <v>4</v>
      </c>
      <c r="E164" s="241" t="str">
        <f t="shared" si="22"/>
        <v>Geography4</v>
      </c>
      <c r="F164" s="86" t="s">
        <v>498</v>
      </c>
      <c r="G164" s="242">
        <v>2.7191666666666666E-2</v>
      </c>
      <c r="H164" s="245">
        <v>96.289219859151231</v>
      </c>
    </row>
    <row r="165" spans="1:8">
      <c r="A165" s="86" t="str">
        <v>rcd_RACEL_DV_101</v>
      </c>
      <c r="B165" s="239">
        <v>164</v>
      </c>
      <c r="C165" s="86" t="s">
        <v>500</v>
      </c>
      <c r="D165" s="241">
        <f>COUNTIF($C$1:$C165,C165)</f>
        <v>1</v>
      </c>
      <c r="E165" s="241" t="str">
        <f t="shared" si="22"/>
        <v>Ethnicity1</v>
      </c>
      <c r="F165" s="86" t="s">
        <v>501</v>
      </c>
      <c r="G165" s="242">
        <v>0.94177500000000003</v>
      </c>
      <c r="H165" s="245">
        <v>100.38173889538918</v>
      </c>
    </row>
    <row r="166" spans="1:8">
      <c r="A166" s="86" t="str">
        <v>rcd_RACEL_DV_102</v>
      </c>
      <c r="B166" s="239">
        <v>165</v>
      </c>
      <c r="C166" s="86" t="s">
        <v>500</v>
      </c>
      <c r="D166" s="241">
        <f>COUNTIF($C$1:$C166,C166)</f>
        <v>2</v>
      </c>
      <c r="E166" s="241" t="str">
        <f t="shared" si="22"/>
        <v>Ethnicity2</v>
      </c>
      <c r="F166" s="86" t="s">
        <v>503</v>
      </c>
      <c r="G166" s="242">
        <v>1.1270833333333334E-2</v>
      </c>
      <c r="H166" s="245">
        <v>95.541064499003042</v>
      </c>
    </row>
    <row r="167" spans="1:8">
      <c r="A167" s="86" t="str">
        <v>rcd_RACEL_DV_103</v>
      </c>
      <c r="B167" s="239">
        <v>166</v>
      </c>
      <c r="C167" s="86" t="s">
        <v>500</v>
      </c>
      <c r="D167" s="241">
        <f>COUNTIF($C$1:$C167,C167)</f>
        <v>3</v>
      </c>
      <c r="E167" s="241" t="str">
        <f t="shared" si="22"/>
        <v>Ethnicity3</v>
      </c>
      <c r="F167" s="86" t="s">
        <v>505</v>
      </c>
      <c r="G167" s="242">
        <v>3.3216666666666665E-2</v>
      </c>
      <c r="H167" s="245">
        <v>103.26561268533506</v>
      </c>
    </row>
    <row r="168" spans="1:8">
      <c r="A168" s="86" t="str">
        <v>rcd_RACEL_DV_104</v>
      </c>
      <c r="B168" s="239">
        <v>167</v>
      </c>
      <c r="C168" s="86" t="s">
        <v>500</v>
      </c>
      <c r="D168" s="241">
        <f>COUNTIF($C$1:$C168,C168)</f>
        <v>4</v>
      </c>
      <c r="E168" s="241" t="str">
        <f t="shared" si="22"/>
        <v>Ethnicity4</v>
      </c>
      <c r="F168" s="86" t="s">
        <v>507</v>
      </c>
      <c r="G168" s="242">
        <v>8.9958333333333348E-3</v>
      </c>
      <c r="H168" s="245">
        <v>70.404741352946914</v>
      </c>
    </row>
    <row r="169" spans="1:8">
      <c r="A169" s="86" t="str">
        <v>rcd_RACEL_DV_105</v>
      </c>
      <c r="B169" s="239">
        <v>168</v>
      </c>
      <c r="C169" s="86" t="s">
        <v>500</v>
      </c>
      <c r="D169" s="241">
        <f>COUNTIF($C$1:$C169,C169)</f>
        <v>5</v>
      </c>
      <c r="E169" s="241" t="str">
        <f t="shared" si="22"/>
        <v>Ethnicity5</v>
      </c>
      <c r="F169" s="86" t="s">
        <v>509</v>
      </c>
      <c r="G169" s="242">
        <v>4.4541666666666662E-3</v>
      </c>
      <c r="H169" s="245">
        <v>92.37462705646827</v>
      </c>
    </row>
    <row r="170" spans="1:8">
      <c r="A170" s="86" t="str">
        <v>rcd_plbornc_101</v>
      </c>
      <c r="B170" s="239">
        <v>169</v>
      </c>
      <c r="C170" s="86" t="s">
        <v>511</v>
      </c>
      <c r="D170" s="241">
        <f>COUNTIF($C$1:$C170,C170)</f>
        <v>1</v>
      </c>
      <c r="E170" s="241" t="str">
        <f t="shared" si="22"/>
        <v>Country of Birth1</v>
      </c>
      <c r="F170" s="86" t="s">
        <v>512</v>
      </c>
      <c r="G170" s="242">
        <v>0.92231666666666667</v>
      </c>
      <c r="H170" s="245">
        <v>100.45828302578907</v>
      </c>
    </row>
    <row r="171" spans="1:8">
      <c r="A171" s="86" t="str">
        <v>rcd_plbornc_102</v>
      </c>
      <c r="B171" s="239">
        <v>170</v>
      </c>
      <c r="C171" s="86" t="s">
        <v>511</v>
      </c>
      <c r="D171" s="241">
        <f>COUNTIF($C$1:$C171,C171)</f>
        <v>2</v>
      </c>
      <c r="E171" s="241" t="str">
        <f t="shared" si="22"/>
        <v>Country of Birth2</v>
      </c>
      <c r="F171" s="86" t="s">
        <v>514</v>
      </c>
      <c r="G171" s="242">
        <v>1.3991666666666668E-2</v>
      </c>
      <c r="H171" s="245">
        <v>86.698342850579664</v>
      </c>
    </row>
    <row r="172" spans="1:8">
      <c r="A172" s="86" t="str">
        <v>rcd_plbornc_103</v>
      </c>
      <c r="B172" s="239">
        <v>171</v>
      </c>
      <c r="C172" s="86" t="s">
        <v>511</v>
      </c>
      <c r="D172" s="241">
        <f>COUNTIF($C$1:$C172,C172)</f>
        <v>3</v>
      </c>
      <c r="E172" s="241" t="str">
        <f t="shared" si="22"/>
        <v>Country of Birth3</v>
      </c>
      <c r="F172" s="86" t="s">
        <v>516</v>
      </c>
      <c r="G172" s="242">
        <v>2.5041666666666667E-3</v>
      </c>
      <c r="H172" s="245">
        <v>113.28050607019338</v>
      </c>
    </row>
    <row r="173" spans="1:8">
      <c r="A173" s="86" t="str">
        <v>rcd_plbornc_104</v>
      </c>
      <c r="B173" s="239">
        <v>172</v>
      </c>
      <c r="C173" s="86" t="s">
        <v>511</v>
      </c>
      <c r="D173" s="241">
        <f>COUNTIF($C$1:$C173,C173)</f>
        <v>4</v>
      </c>
      <c r="E173" s="241" t="str">
        <f t="shared" si="22"/>
        <v>Country of Birth4</v>
      </c>
      <c r="F173" s="86" t="s">
        <v>518</v>
      </c>
      <c r="G173" s="242">
        <v>4.4666666666666665E-3</v>
      </c>
      <c r="H173" s="245">
        <v>105.31742101717154</v>
      </c>
    </row>
    <row r="174" spans="1:8">
      <c r="A174" s="86" t="str">
        <v>rcd_plbornc_105</v>
      </c>
      <c r="B174" s="239">
        <v>173</v>
      </c>
      <c r="C174" s="86" t="s">
        <v>511</v>
      </c>
      <c r="D174" s="241">
        <f>COUNTIF($C$1:$C174,C174)</f>
        <v>5</v>
      </c>
      <c r="E174" s="241" t="str">
        <f t="shared" si="22"/>
        <v>Country of Birth5</v>
      </c>
      <c r="F174" s="86" t="s">
        <v>520</v>
      </c>
      <c r="G174" s="242">
        <v>1.8041666666666668E-2</v>
      </c>
      <c r="H174" s="245">
        <v>99.415880849895203</v>
      </c>
    </row>
    <row r="175" spans="1:8">
      <c r="A175" s="86" t="str">
        <v>rcd_plbornc_106</v>
      </c>
      <c r="B175" s="239">
        <v>174</v>
      </c>
      <c r="C175" s="86" t="s">
        <v>511</v>
      </c>
      <c r="D175" s="241">
        <f>COUNTIF($C$1:$C175,C175)</f>
        <v>6</v>
      </c>
      <c r="E175" s="241" t="str">
        <f t="shared" si="22"/>
        <v>Country of Birth6</v>
      </c>
      <c r="F175" s="86" t="s">
        <v>522</v>
      </c>
      <c r="G175" s="242">
        <v>7.7416666666666667E-3</v>
      </c>
      <c r="H175" s="245">
        <v>94.478793818590262</v>
      </c>
    </row>
    <row r="176" spans="1:8">
      <c r="A176" s="86" t="str">
        <v>rcd_plbornc_107</v>
      </c>
      <c r="B176" s="239">
        <v>175</v>
      </c>
      <c r="C176" s="86" t="s">
        <v>511</v>
      </c>
      <c r="D176" s="241">
        <f>COUNTIF($C$1:$C176,C176)</f>
        <v>7</v>
      </c>
      <c r="E176" s="241" t="str">
        <f t="shared" si="22"/>
        <v>Country of Birth7</v>
      </c>
      <c r="F176" s="86" t="s">
        <v>49</v>
      </c>
      <c r="G176" s="242">
        <v>3.1083333333333338E-2</v>
      </c>
      <c r="H176" s="245">
        <v>94.061297168867057</v>
      </c>
    </row>
    <row r="177" spans="1:8">
      <c r="A177" s="86" t="str">
        <v>rcd_religion_101</v>
      </c>
      <c r="B177" s="239">
        <v>176</v>
      </c>
      <c r="C177" s="86" t="s">
        <v>525</v>
      </c>
      <c r="D177" s="241">
        <f>COUNTIF($C$1:$C177,C177)</f>
        <v>1</v>
      </c>
      <c r="E177" s="241" t="str">
        <f t="shared" si="22"/>
        <v>Religion1</v>
      </c>
      <c r="F177" s="86" t="s">
        <v>526</v>
      </c>
      <c r="G177" s="242">
        <v>0.46569583333333336</v>
      </c>
      <c r="H177" s="245">
        <v>106.75462170495823</v>
      </c>
    </row>
    <row r="178" spans="1:8">
      <c r="A178" s="86" t="str">
        <v>rcd_religion_102</v>
      </c>
      <c r="B178" s="239">
        <v>177</v>
      </c>
      <c r="C178" s="86" t="s">
        <v>525</v>
      </c>
      <c r="D178" s="241">
        <f>COUNTIF($C$1:$C178,C178)</f>
        <v>2</v>
      </c>
      <c r="E178" s="241" t="str">
        <f t="shared" si="22"/>
        <v>Religion2</v>
      </c>
      <c r="F178" s="86" t="s">
        <v>528</v>
      </c>
      <c r="G178" s="242">
        <v>4.6416666666666672E-3</v>
      </c>
      <c r="H178" s="245">
        <v>116.9085322612214</v>
      </c>
    </row>
    <row r="179" spans="1:8">
      <c r="A179" s="86" t="str">
        <v>rcd_religion_103</v>
      </c>
      <c r="B179" s="239">
        <v>178</v>
      </c>
      <c r="C179" s="86" t="s">
        <v>525</v>
      </c>
      <c r="D179" s="241">
        <f>COUNTIF($C$1:$C179,C179)</f>
        <v>3</v>
      </c>
      <c r="E179" s="241" t="str">
        <f t="shared" si="22"/>
        <v>Religion3</v>
      </c>
      <c r="F179" s="86" t="s">
        <v>530</v>
      </c>
      <c r="G179" s="242">
        <v>3.1874999999999998E-3</v>
      </c>
      <c r="H179" s="245">
        <v>94.369425076548268</v>
      </c>
    </row>
    <row r="180" spans="1:8">
      <c r="A180" s="86" t="str">
        <v>rcd_religion_104</v>
      </c>
      <c r="B180" s="239">
        <v>179</v>
      </c>
      <c r="C180" s="86" t="s">
        <v>525</v>
      </c>
      <c r="D180" s="241">
        <f>COUNTIF($C$1:$C180,C180)</f>
        <v>4</v>
      </c>
      <c r="E180" s="241" t="str">
        <f t="shared" si="22"/>
        <v>Religion4</v>
      </c>
      <c r="F180" s="86" t="s">
        <v>532</v>
      </c>
      <c r="G180" s="242">
        <v>1.3966666666666667E-2</v>
      </c>
      <c r="H180" s="245">
        <v>84.727210616171249</v>
      </c>
    </row>
    <row r="181" spans="1:8">
      <c r="A181" s="86" t="str">
        <v>rcd_religion_105</v>
      </c>
      <c r="B181" s="239">
        <v>180</v>
      </c>
      <c r="C181" s="86" t="s">
        <v>525</v>
      </c>
      <c r="D181" s="241">
        <f>COUNTIF($C$1:$C181,C181)</f>
        <v>5</v>
      </c>
      <c r="E181" s="241" t="str">
        <f t="shared" si="22"/>
        <v>Religion5</v>
      </c>
      <c r="F181" s="86" t="s">
        <v>534</v>
      </c>
      <c r="G181" s="242">
        <v>1.2591666666666668E-2</v>
      </c>
      <c r="H181" s="245">
        <v>135.33635128964099</v>
      </c>
    </row>
    <row r="182" spans="1:8">
      <c r="A182" s="86" t="str">
        <v>rcd_religion_106</v>
      </c>
      <c r="B182" s="239">
        <v>181</v>
      </c>
      <c r="C182" s="86" t="s">
        <v>525</v>
      </c>
      <c r="D182" s="241">
        <f>COUNTIF($C$1:$C182,C182)</f>
        <v>6</v>
      </c>
      <c r="E182" s="241" t="str">
        <f t="shared" si="22"/>
        <v>Religion6</v>
      </c>
      <c r="F182" s="86" t="s">
        <v>536</v>
      </c>
      <c r="G182" s="242">
        <v>3.9458333333333333E-3</v>
      </c>
      <c r="H182" s="245">
        <v>125.46306931926672</v>
      </c>
    </row>
    <row r="183" spans="1:8">
      <c r="A183" s="86" t="str">
        <v>rcd_religion_107</v>
      </c>
      <c r="B183" s="239">
        <v>182</v>
      </c>
      <c r="C183" s="86" t="s">
        <v>525</v>
      </c>
      <c r="D183" s="241">
        <f>COUNTIF($C$1:$C183,C183)</f>
        <v>7</v>
      </c>
      <c r="E183" s="241" t="str">
        <f t="shared" si="22"/>
        <v>Religion7</v>
      </c>
      <c r="F183" s="86" t="s">
        <v>538</v>
      </c>
      <c r="G183" s="242">
        <v>8.4958333333333327E-3</v>
      </c>
      <c r="H183" s="245">
        <v>86.893286802813336</v>
      </c>
    </row>
    <row r="184" spans="1:8">
      <c r="A184" s="86" t="str">
        <v>rcd_religion_108</v>
      </c>
      <c r="B184" s="239">
        <v>183</v>
      </c>
      <c r="C184" s="86" t="s">
        <v>525</v>
      </c>
      <c r="D184" s="241">
        <f>COUNTIF($C$1:$C184,C184)</f>
        <v>8</v>
      </c>
      <c r="E184" s="241" t="str">
        <f t="shared" si="22"/>
        <v>Religion8</v>
      </c>
      <c r="F184" s="86" t="s">
        <v>540</v>
      </c>
      <c r="G184" s="242">
        <v>0.4876416666666667</v>
      </c>
      <c r="H184" s="245">
        <v>94.151291687164601</v>
      </c>
    </row>
    <row r="185" spans="1:8">
      <c r="A185" s="86" t="str">
        <v>A2_HOUSE5</v>
      </c>
      <c r="B185" s="239">
        <v>184</v>
      </c>
      <c r="C185" s="86" t="s">
        <v>543</v>
      </c>
      <c r="D185" s="241">
        <f>COUNTIF($C$1:$C185,C185)</f>
        <v>1</v>
      </c>
      <c r="E185" s="241" t="str">
        <f t="shared" si="22"/>
        <v>House Type1</v>
      </c>
      <c r="F185" s="86" t="s">
        <v>544</v>
      </c>
      <c r="G185" s="242">
        <v>0.41658333333333336</v>
      </c>
      <c r="H185" s="245">
        <v>147.84239312762492</v>
      </c>
    </row>
    <row r="186" spans="1:8">
      <c r="A186" s="86" t="str">
        <v>A2_HOUSE6</v>
      </c>
      <c r="B186" s="239">
        <v>185</v>
      </c>
      <c r="C186" s="86" t="s">
        <v>543</v>
      </c>
      <c r="D186" s="241">
        <f>COUNTIF($C$1:$C186,C186)</f>
        <v>2</v>
      </c>
      <c r="E186" s="241" t="str">
        <f t="shared" si="22"/>
        <v>House Type2</v>
      </c>
      <c r="F186" s="86" t="s">
        <v>546</v>
      </c>
      <c r="G186" s="242">
        <v>7.2770833333333326E-2</v>
      </c>
      <c r="H186" s="245">
        <v>51.233874432747719</v>
      </c>
    </row>
    <row r="187" spans="1:8">
      <c r="A187" s="86" t="str">
        <v>A2_HOUSE7</v>
      </c>
      <c r="B187" s="239">
        <v>186</v>
      </c>
      <c r="C187" s="86" t="s">
        <v>543</v>
      </c>
      <c r="D187" s="241">
        <f>COUNTIF($C$1:$C187,C187)</f>
        <v>3</v>
      </c>
      <c r="E187" s="241" t="str">
        <f t="shared" si="22"/>
        <v>House Type3</v>
      </c>
      <c r="F187" s="86" t="s">
        <v>548</v>
      </c>
      <c r="G187" s="242">
        <v>0.38705416666666659</v>
      </c>
      <c r="H187" s="245">
        <v>109.89270760752139</v>
      </c>
    </row>
    <row r="188" spans="1:8">
      <c r="A188" s="86" t="str">
        <v>A2_HOUSE8</v>
      </c>
      <c r="B188" s="239">
        <v>187</v>
      </c>
      <c r="C188" s="86" t="s">
        <v>543</v>
      </c>
      <c r="D188" s="241">
        <f>COUNTIF($C$1:$C188,C188)</f>
        <v>4</v>
      </c>
      <c r="E188" s="241" t="str">
        <f t="shared" si="22"/>
        <v>House Type4</v>
      </c>
      <c r="F188" s="86" t="s">
        <v>550</v>
      </c>
      <c r="G188" s="242">
        <v>0.1237</v>
      </c>
      <c r="H188" s="245">
        <v>55.176215248907823</v>
      </c>
    </row>
    <row r="189" spans="1:8">
      <c r="A189" s="86" t="str">
        <v>TENURE2</v>
      </c>
      <c r="B189" s="239">
        <v>188</v>
      </c>
      <c r="C189" s="86" t="s">
        <v>552</v>
      </c>
      <c r="D189" s="241">
        <f>COUNTIF($C$1:$C189,C189)</f>
        <v>1</v>
      </c>
      <c r="E189" s="241" t="str">
        <f t="shared" si="22"/>
        <v>House Tenure1</v>
      </c>
      <c r="F189" s="86" t="s">
        <v>553</v>
      </c>
      <c r="G189" s="242">
        <v>0.45981250000000001</v>
      </c>
      <c r="H189" s="245">
        <v>120.26149268683595</v>
      </c>
    </row>
    <row r="190" spans="1:8">
      <c r="A190" s="86" t="str">
        <v>TENURE1</v>
      </c>
      <c r="B190" s="239">
        <v>189</v>
      </c>
      <c r="C190" s="86" t="s">
        <v>552</v>
      </c>
      <c r="D190" s="241">
        <f>COUNTIF($C$1:$C190,C190)</f>
        <v>2</v>
      </c>
      <c r="E190" s="241" t="str">
        <f t="shared" si="22"/>
        <v>House Tenure2</v>
      </c>
      <c r="F190" s="86" t="s">
        <v>555</v>
      </c>
      <c r="G190" s="242">
        <v>0.33625833333333333</v>
      </c>
      <c r="H190" s="245">
        <v>124.02687680416832</v>
      </c>
    </row>
    <row r="191" spans="1:8">
      <c r="A191" s="86" t="str">
        <v>TENURE7</v>
      </c>
      <c r="B191" s="239">
        <v>190</v>
      </c>
      <c r="C191" s="86" t="s">
        <v>552</v>
      </c>
      <c r="D191" s="241">
        <f>COUNTIF($C$1:$C191,C191)</f>
        <v>3</v>
      </c>
      <c r="E191" s="241" t="str">
        <f t="shared" si="22"/>
        <v>House Tenure3</v>
      </c>
      <c r="F191" s="86" t="s">
        <v>557</v>
      </c>
      <c r="G191" s="242">
        <v>7.3708333333333325E-3</v>
      </c>
      <c r="H191" s="245">
        <v>96.198095966221501</v>
      </c>
    </row>
    <row r="192" spans="1:8">
      <c r="A192" s="86" t="str">
        <v>TENURE4</v>
      </c>
      <c r="B192" s="239">
        <v>191</v>
      </c>
      <c r="C192" s="86" t="s">
        <v>552</v>
      </c>
      <c r="D192" s="241">
        <f>COUNTIF($C$1:$C192,C192)</f>
        <v>4</v>
      </c>
      <c r="E192" s="241" t="str">
        <f t="shared" si="22"/>
        <v>House Tenure4</v>
      </c>
      <c r="F192" s="86" t="s">
        <v>559</v>
      </c>
      <c r="G192" s="242">
        <v>0.14035000000000003</v>
      </c>
      <c r="H192" s="245">
        <v>82.808254626293746</v>
      </c>
    </row>
    <row r="193" spans="1:8">
      <c r="A193" s="86" t="str">
        <v>TENURE9</v>
      </c>
      <c r="B193" s="239">
        <v>192</v>
      </c>
      <c r="C193" s="86" t="s">
        <v>552</v>
      </c>
      <c r="D193" s="241">
        <f>COUNTIF($C$1:$C193,C193)</f>
        <v>5</v>
      </c>
      <c r="E193" s="241" t="str">
        <f t="shared" si="22"/>
        <v>House Tenure5</v>
      </c>
      <c r="F193" s="86" t="s">
        <v>561</v>
      </c>
      <c r="G193" s="242">
        <v>5.6320833333333341E-2</v>
      </c>
      <c r="H193" s="245">
        <v>33.247660220543899</v>
      </c>
    </row>
    <row r="194" spans="1:8">
      <c r="A194" s="86" t="str">
        <v>NBEDS1</v>
      </c>
      <c r="B194" s="239">
        <v>193</v>
      </c>
      <c r="C194" s="86" t="s">
        <v>563</v>
      </c>
      <c r="D194" s="241">
        <f>COUNTIF($C$1:$C194,C194)</f>
        <v>1</v>
      </c>
      <c r="E194" s="241" t="str">
        <f t="shared" si="22"/>
        <v>House Size1</v>
      </c>
      <c r="F194" s="86" t="s">
        <v>564</v>
      </c>
      <c r="G194" s="242">
        <v>3.4758333333333336E-2</v>
      </c>
      <c r="H194" s="245">
        <v>48.947445033717194</v>
      </c>
    </row>
    <row r="195" spans="1:8">
      <c r="A195" s="86" t="str">
        <v>NBEDS2</v>
      </c>
      <c r="B195" s="239">
        <v>194</v>
      </c>
      <c r="C195" s="86" t="s">
        <v>563</v>
      </c>
      <c r="D195" s="241">
        <f>COUNTIF($C$1:$C195,C195)</f>
        <v>2</v>
      </c>
      <c r="E195" s="241" t="str">
        <f t="shared" ref="E195:E258" si="23">C195&amp;D195</f>
        <v>House Size2</v>
      </c>
      <c r="F195" s="86" t="s">
        <v>566</v>
      </c>
      <c r="G195" s="242">
        <v>0.16994166666666663</v>
      </c>
      <c r="H195" s="245">
        <v>70.135468801216931</v>
      </c>
    </row>
    <row r="196" spans="1:8">
      <c r="A196" s="86" t="str">
        <v>NBEDS3</v>
      </c>
      <c r="B196" s="239">
        <v>195</v>
      </c>
      <c r="C196" s="86" t="s">
        <v>563</v>
      </c>
      <c r="D196" s="241">
        <f>COUNTIF($C$1:$C196,C196)</f>
        <v>3</v>
      </c>
      <c r="E196" s="241" t="str">
        <f t="shared" si="23"/>
        <v>House Size3</v>
      </c>
      <c r="F196" s="86" t="s">
        <v>568</v>
      </c>
      <c r="G196" s="242">
        <v>0.43915416666666668</v>
      </c>
      <c r="H196" s="245">
        <v>98.83250798079014</v>
      </c>
    </row>
    <row r="197" spans="1:8">
      <c r="A197" s="86" t="str">
        <v>NBEDS4</v>
      </c>
      <c r="B197" s="239">
        <v>196</v>
      </c>
      <c r="C197" s="86" t="s">
        <v>563</v>
      </c>
      <c r="D197" s="241">
        <f>COUNTIF($C$1:$C197,C197)</f>
        <v>4</v>
      </c>
      <c r="E197" s="241" t="str">
        <f t="shared" si="23"/>
        <v>House Size4</v>
      </c>
      <c r="F197" s="86" t="s">
        <v>570</v>
      </c>
      <c r="G197" s="242">
        <v>0.28008333333333335</v>
      </c>
      <c r="H197" s="245">
        <v>150.2744157203779</v>
      </c>
    </row>
    <row r="198" spans="1:8">
      <c r="A198" s="86" t="str">
        <v>NBEDS5P</v>
      </c>
      <c r="B198" s="239">
        <v>197</v>
      </c>
      <c r="C198" s="86" t="s">
        <v>563</v>
      </c>
      <c r="D198" s="241">
        <f>COUNTIF($C$1:$C198,C198)</f>
        <v>5</v>
      </c>
      <c r="E198" s="241" t="str">
        <f t="shared" si="23"/>
        <v>House Size5</v>
      </c>
      <c r="F198" s="86" t="s">
        <v>572</v>
      </c>
      <c r="G198" s="242">
        <v>7.5662499999999994E-2</v>
      </c>
      <c r="H198" s="245">
        <v>136.11117919311516</v>
      </c>
    </row>
    <row r="199" spans="1:8">
      <c r="A199" s="86" t="str">
        <v>hhdval0to100k</v>
      </c>
      <c r="B199" s="239">
        <v>198</v>
      </c>
      <c r="C199" s="86" t="s">
        <v>574</v>
      </c>
      <c r="D199" s="241">
        <f>COUNTIF($C$1:$C199,C199)</f>
        <v>1</v>
      </c>
      <c r="E199" s="241" t="str">
        <f t="shared" si="23"/>
        <v>House Value1</v>
      </c>
      <c r="F199" s="86" t="s">
        <v>575</v>
      </c>
      <c r="G199" s="242">
        <v>2.3762500000000006E-2</v>
      </c>
      <c r="H199" s="245">
        <v>21.474822545211005</v>
      </c>
    </row>
    <row r="200" spans="1:8">
      <c r="A200" s="86" t="str">
        <v>hhdval100to150k</v>
      </c>
      <c r="B200" s="239">
        <v>199</v>
      </c>
      <c r="C200" s="86" t="s">
        <v>574</v>
      </c>
      <c r="D200" s="241">
        <f>COUNTIF($C$1:$C200,C200)</f>
        <v>2</v>
      </c>
      <c r="E200" s="241" t="str">
        <f t="shared" si="23"/>
        <v>House Value2</v>
      </c>
      <c r="F200" s="86" t="s">
        <v>577</v>
      </c>
      <c r="G200" s="242">
        <v>7.0958333333333332E-2</v>
      </c>
      <c r="H200" s="245">
        <v>51.719513282691288</v>
      </c>
    </row>
    <row r="201" spans="1:8">
      <c r="A201" s="86" t="str">
        <v>hhdval150to250k</v>
      </c>
      <c r="B201" s="239">
        <v>200</v>
      </c>
      <c r="C201" s="86" t="s">
        <v>574</v>
      </c>
      <c r="D201" s="241">
        <f>COUNTIF($C$1:$C201,C201)</f>
        <v>3</v>
      </c>
      <c r="E201" s="241" t="str">
        <f t="shared" si="23"/>
        <v>House Value3</v>
      </c>
      <c r="F201" s="86" t="s">
        <v>579</v>
      </c>
      <c r="G201" s="242">
        <v>0.24839583333333337</v>
      </c>
      <c r="H201" s="245">
        <v>96.353011272814172</v>
      </c>
    </row>
    <row r="202" spans="1:8">
      <c r="A202" s="86" t="str">
        <v>hhdval250to500k</v>
      </c>
      <c r="B202" s="239">
        <v>201</v>
      </c>
      <c r="C202" s="86" t="s">
        <v>574</v>
      </c>
      <c r="D202" s="241">
        <f>COUNTIF($C$1:$C202,C202)</f>
        <v>4</v>
      </c>
      <c r="E202" s="241" t="str">
        <f t="shared" si="23"/>
        <v>House Value4</v>
      </c>
      <c r="F202" s="86" t="s">
        <v>581</v>
      </c>
      <c r="G202" s="242">
        <v>0.41827916666666665</v>
      </c>
      <c r="H202" s="245">
        <v>128.50059636238561</v>
      </c>
    </row>
    <row r="203" spans="1:8">
      <c r="A203" s="86" t="str">
        <v>hhdval500to750k</v>
      </c>
      <c r="B203" s="239">
        <v>202</v>
      </c>
      <c r="C203" s="86" t="s">
        <v>574</v>
      </c>
      <c r="D203" s="241">
        <f>COUNTIF($C$1:$C203,C203)</f>
        <v>5</v>
      </c>
      <c r="E203" s="241" t="str">
        <f t="shared" si="23"/>
        <v>House Value5</v>
      </c>
      <c r="F203" s="86" t="s">
        <v>583</v>
      </c>
      <c r="G203" s="242">
        <v>0.14345416666666669</v>
      </c>
      <c r="H203" s="245">
        <v>144.83884894323387</v>
      </c>
    </row>
    <row r="204" spans="1:8">
      <c r="A204" s="86" t="str">
        <v>hhdval750kto1m</v>
      </c>
      <c r="B204" s="239">
        <v>203</v>
      </c>
      <c r="C204" s="86" t="s">
        <v>574</v>
      </c>
      <c r="D204" s="241">
        <f>COUNTIF($C$1:$C204,C204)</f>
        <v>6</v>
      </c>
      <c r="E204" s="241" t="str">
        <f t="shared" si="23"/>
        <v>House Value6</v>
      </c>
      <c r="F204" s="86" t="s">
        <v>585</v>
      </c>
      <c r="G204" s="242">
        <v>5.0920833333333332E-2</v>
      </c>
      <c r="H204" s="245">
        <v>140.5281909451358</v>
      </c>
    </row>
    <row r="205" spans="1:8">
      <c r="A205" s="86" t="str">
        <v>hhdval1mplus</v>
      </c>
      <c r="B205" s="239">
        <v>204</v>
      </c>
      <c r="C205" s="86" t="s">
        <v>574</v>
      </c>
      <c r="D205" s="241">
        <f>COUNTIF($C$1:$C205,C205)</f>
        <v>7</v>
      </c>
      <c r="E205" s="241" t="str">
        <f t="shared" si="23"/>
        <v>House Value7</v>
      </c>
      <c r="F205" s="86" t="s">
        <v>587</v>
      </c>
      <c r="G205" s="242">
        <v>4.4662500000000008E-2</v>
      </c>
      <c r="H205" s="245">
        <v>132.3716303517856</v>
      </c>
    </row>
    <row r="206" spans="1:8">
      <c r="A206" s="86" t="str">
        <v>move_ind</v>
      </c>
      <c r="B206" s="239">
        <v>205</v>
      </c>
      <c r="C206" s="86" t="s">
        <v>589</v>
      </c>
      <c r="D206" s="241">
        <f>COUNTIF($C$1:$C206,C206)</f>
        <v>1</v>
      </c>
      <c r="E206" s="241" t="str">
        <f t="shared" si="23"/>
        <v>House Move1</v>
      </c>
      <c r="F206" s="86" t="s">
        <v>590</v>
      </c>
      <c r="G206" s="242">
        <v>0.14897916666666669</v>
      </c>
      <c r="H206" s="245">
        <v>93.813838092292499</v>
      </c>
    </row>
    <row r="207" spans="1:8">
      <c r="A207" s="86" t="str">
        <v>RCD_HHTYPE_DV_101</v>
      </c>
      <c r="B207" s="239">
        <v>206</v>
      </c>
      <c r="C207" s="86" t="s">
        <v>54</v>
      </c>
      <c r="D207" s="241">
        <f>COUNTIF($C$1:$C207,C207)</f>
        <v>1</v>
      </c>
      <c r="E207" s="241" t="str">
        <f t="shared" si="23"/>
        <v>Structure1</v>
      </c>
      <c r="F207" s="86" t="s">
        <v>591</v>
      </c>
      <c r="G207" s="242">
        <v>0.12667916666666665</v>
      </c>
      <c r="H207" s="245">
        <v>75.420569594226833</v>
      </c>
    </row>
    <row r="208" spans="1:8">
      <c r="A208" s="86" t="str">
        <v>RCD_HHTYPE_DV_102</v>
      </c>
      <c r="B208" s="239">
        <v>207</v>
      </c>
      <c r="C208" s="86" t="s">
        <v>54</v>
      </c>
      <c r="D208" s="241">
        <f>COUNTIF($C$1:$C208,C208)</f>
        <v>2</v>
      </c>
      <c r="E208" s="241" t="str">
        <f t="shared" si="23"/>
        <v>Structure2</v>
      </c>
      <c r="F208" s="86" t="s">
        <v>592</v>
      </c>
      <c r="G208" s="242">
        <v>2.1604166666666667E-2</v>
      </c>
      <c r="H208" s="245">
        <v>70.176147417275175</v>
      </c>
    </row>
    <row r="209" spans="1:8">
      <c r="A209" s="86" t="str">
        <v>RCD_HHTYPE_DV_103</v>
      </c>
      <c r="B209" s="239">
        <v>208</v>
      </c>
      <c r="C209" s="86" t="s">
        <v>54</v>
      </c>
      <c r="D209" s="241">
        <f>COUNTIF($C$1:$C209,C209)</f>
        <v>3</v>
      </c>
      <c r="E209" s="241" t="str">
        <f t="shared" si="23"/>
        <v>Structure3</v>
      </c>
      <c r="F209" s="86" t="s">
        <v>593</v>
      </c>
      <c r="G209" s="242">
        <v>0.33280416666666668</v>
      </c>
      <c r="H209" s="245">
        <v>110.0541874518419</v>
      </c>
    </row>
    <row r="210" spans="1:8">
      <c r="A210" s="86" t="str">
        <v>RCD_HHTYPE_DV_104</v>
      </c>
      <c r="B210" s="239">
        <v>209</v>
      </c>
      <c r="C210" s="86" t="s">
        <v>54</v>
      </c>
      <c r="D210" s="241">
        <f>COUNTIF($C$1:$C210,C210)</f>
        <v>4</v>
      </c>
      <c r="E210" s="241" t="str">
        <f t="shared" si="23"/>
        <v>Structure4</v>
      </c>
      <c r="F210" s="86" t="s">
        <v>160</v>
      </c>
      <c r="G210" s="242">
        <v>0.20753749999999999</v>
      </c>
      <c r="H210" s="245">
        <v>111.59326818896282</v>
      </c>
    </row>
    <row r="211" spans="1:8">
      <c r="A211" s="86" t="str">
        <v>RCD_HHTYPE_DV_105</v>
      </c>
      <c r="B211" s="239">
        <v>210</v>
      </c>
      <c r="C211" s="86" t="s">
        <v>54</v>
      </c>
      <c r="D211" s="241">
        <f>COUNTIF($C$1:$C211,C211)</f>
        <v>5</v>
      </c>
      <c r="E211" s="241" t="str">
        <f t="shared" si="23"/>
        <v>Structure5</v>
      </c>
      <c r="F211" s="86" t="s">
        <v>594</v>
      </c>
      <c r="G211" s="242">
        <v>0.31139583333333332</v>
      </c>
      <c r="H211" s="245">
        <v>99.47099418237363</v>
      </c>
    </row>
    <row r="212" spans="1:8">
      <c r="A212" s="86" t="str">
        <v>RCD_NKIDS05_101</v>
      </c>
      <c r="B212" s="239">
        <v>211</v>
      </c>
      <c r="C212" s="86" t="s">
        <v>596</v>
      </c>
      <c r="D212" s="241">
        <f>COUNTIF($C$1:$C212,C212)</f>
        <v>1</v>
      </c>
      <c r="E212" s="241" t="str">
        <f t="shared" si="23"/>
        <v>Number of Children by Age1</v>
      </c>
      <c r="F212" s="86" t="s">
        <v>597</v>
      </c>
      <c r="G212" s="242">
        <v>0.90736666666666665</v>
      </c>
      <c r="H212" s="245">
        <v>100.78044969058872</v>
      </c>
    </row>
    <row r="213" spans="1:8">
      <c r="A213" s="86" t="str">
        <v>RCD_NKIDS05_102</v>
      </c>
      <c r="B213" s="239">
        <v>212</v>
      </c>
      <c r="C213" s="86" t="s">
        <v>596</v>
      </c>
      <c r="D213" s="241">
        <f>COUNTIF($C$1:$C213,C213)</f>
        <v>2</v>
      </c>
      <c r="E213" s="241" t="str">
        <f t="shared" si="23"/>
        <v>Number of Children by Age2</v>
      </c>
      <c r="F213" s="86" t="s">
        <v>599</v>
      </c>
      <c r="G213" s="242">
        <v>6.5983333333333338E-2</v>
      </c>
      <c r="H213" s="245">
        <v>89.084975129452985</v>
      </c>
    </row>
    <row r="214" spans="1:8">
      <c r="A214" s="86" t="str">
        <v>RCD_NKIDS05_103</v>
      </c>
      <c r="B214" s="239">
        <v>213</v>
      </c>
      <c r="C214" s="86" t="s">
        <v>596</v>
      </c>
      <c r="D214" s="241">
        <f>COUNTIF($C$1:$C214,C214)</f>
        <v>3</v>
      </c>
      <c r="E214" s="241" t="str">
        <f t="shared" si="23"/>
        <v>Number of Children by Age3</v>
      </c>
      <c r="F214" s="86" t="s">
        <v>601</v>
      </c>
      <c r="G214" s="242">
        <v>2.6637500000000001E-2</v>
      </c>
      <c r="H214" s="245">
        <v>104.40754163465459</v>
      </c>
    </row>
    <row r="215" spans="1:8">
      <c r="A215" s="86" t="str">
        <v>RCD_NKIDS615_101</v>
      </c>
      <c r="B215" s="239">
        <v>214</v>
      </c>
      <c r="C215" s="86" t="s">
        <v>596</v>
      </c>
      <c r="D215" s="241">
        <f>COUNTIF($C$1:$C215,C215)</f>
        <v>4</v>
      </c>
      <c r="E215" s="241" t="str">
        <f t="shared" si="23"/>
        <v>Number of Children by Age4</v>
      </c>
      <c r="F215" s="86" t="s">
        <v>603</v>
      </c>
      <c r="G215" s="242">
        <v>0.78355833333333336</v>
      </c>
      <c r="H215" s="245">
        <v>99.591420452011164</v>
      </c>
    </row>
    <row r="216" spans="1:8">
      <c r="A216" s="86" t="str">
        <v>RCD_NKIDS615_102</v>
      </c>
      <c r="B216" s="239">
        <v>215</v>
      </c>
      <c r="C216" s="86" t="s">
        <v>596</v>
      </c>
      <c r="D216" s="241">
        <f>COUNTIF($C$1:$C216,C216)</f>
        <v>5</v>
      </c>
      <c r="E216" s="241" t="str">
        <f t="shared" si="23"/>
        <v>Number of Children by Age5</v>
      </c>
      <c r="F216" s="86" t="s">
        <v>605</v>
      </c>
      <c r="G216" s="242">
        <v>0.1236125</v>
      </c>
      <c r="H216" s="245">
        <v>101.53331275778095</v>
      </c>
    </row>
    <row r="217" spans="1:8">
      <c r="A217" s="86" t="str">
        <v>RCD_NKIDS615_103</v>
      </c>
      <c r="B217" s="239">
        <v>216</v>
      </c>
      <c r="C217" s="86" t="s">
        <v>596</v>
      </c>
      <c r="D217" s="241">
        <f>COUNTIF($C$1:$C217,C217)</f>
        <v>6</v>
      </c>
      <c r="E217" s="241" t="str">
        <f t="shared" si="23"/>
        <v>Number of Children by Age6</v>
      </c>
      <c r="F217" s="86" t="s">
        <v>607</v>
      </c>
      <c r="G217" s="242">
        <v>9.2954166666666657E-2</v>
      </c>
      <c r="H217" s="245">
        <v>101.4057679751182</v>
      </c>
    </row>
    <row r="218" spans="1:8">
      <c r="A218" s="86" t="str">
        <v>A2_CHILDREN1</v>
      </c>
      <c r="B218" s="239">
        <v>217</v>
      </c>
      <c r="C218" s="86" t="s">
        <v>608</v>
      </c>
      <c r="D218" s="241">
        <f>COUNTIF($C$1:$C218,C218)</f>
        <v>1</v>
      </c>
      <c r="E218" s="241" t="str">
        <f t="shared" si="23"/>
        <v>Children in household1</v>
      </c>
      <c r="F218" s="86" t="s">
        <v>609</v>
      </c>
      <c r="G218" s="242">
        <v>0.73287083333333336</v>
      </c>
      <c r="H218" s="245">
        <v>100.60855695825082</v>
      </c>
    </row>
    <row r="219" spans="1:8">
      <c r="A219" s="86" t="str">
        <v>A2_CHILDREN2A</v>
      </c>
      <c r="B219" s="239">
        <v>218</v>
      </c>
      <c r="C219" s="86" t="s">
        <v>608</v>
      </c>
      <c r="D219" s="241">
        <f>COUNTIF($C$1:$C219,C219)</f>
        <v>2</v>
      </c>
      <c r="E219" s="241" t="str">
        <f t="shared" si="23"/>
        <v>Children in household2</v>
      </c>
      <c r="F219" s="86" t="s">
        <v>610</v>
      </c>
      <c r="G219" s="242">
        <v>0.122575</v>
      </c>
      <c r="H219" s="245">
        <v>97.354445487749146</v>
      </c>
    </row>
    <row r="220" spans="1:8">
      <c r="A220" s="86" t="str">
        <v>A2_CHILDREN2B</v>
      </c>
      <c r="B220" s="239">
        <v>219</v>
      </c>
      <c r="C220" s="86" t="s">
        <v>608</v>
      </c>
      <c r="D220" s="241">
        <f>COUNTIF($C$1:$C220,C220)</f>
        <v>3</v>
      </c>
      <c r="E220" s="241" t="str">
        <f t="shared" si="23"/>
        <v>Children in household3</v>
      </c>
      <c r="F220" s="86" t="s">
        <v>611</v>
      </c>
      <c r="G220" s="242">
        <v>0.11048333333333334</v>
      </c>
      <c r="H220" s="245">
        <v>104.1530914320916</v>
      </c>
    </row>
    <row r="221" spans="1:8">
      <c r="A221" s="86" t="str">
        <v>A2_CHILDREN3</v>
      </c>
      <c r="B221" s="239">
        <v>220</v>
      </c>
      <c r="C221" s="86" t="s">
        <v>608</v>
      </c>
      <c r="D221" s="241">
        <f>COUNTIF($C$1:$C221,C221)</f>
        <v>4</v>
      </c>
      <c r="E221" s="241" t="str">
        <f t="shared" si="23"/>
        <v>Children in household4</v>
      </c>
      <c r="F221" s="86" t="s">
        <v>612</v>
      </c>
      <c r="G221" s="242">
        <v>3.4437500000000003E-2</v>
      </c>
      <c r="H221" s="245">
        <v>86.568145932392781</v>
      </c>
    </row>
    <row r="222" spans="1:8">
      <c r="A222" s="86" t="str">
        <v>A2_HHD1</v>
      </c>
      <c r="B222" s="239">
        <v>221</v>
      </c>
      <c r="C222" s="86" t="s">
        <v>613</v>
      </c>
      <c r="D222" s="241">
        <f>COUNTIF($C$1:$C222,C222)</f>
        <v>1</v>
      </c>
      <c r="E222" s="241" t="str">
        <f t="shared" si="23"/>
        <v>Household Size1</v>
      </c>
      <c r="F222" s="86" t="s">
        <v>614</v>
      </c>
      <c r="G222" s="242">
        <v>0.15300416666666669</v>
      </c>
      <c r="H222" s="245">
        <v>80.237194749402988</v>
      </c>
    </row>
    <row r="223" spans="1:8">
      <c r="A223" s="86" t="str">
        <v>A2_HHD2</v>
      </c>
      <c r="B223" s="239">
        <v>222</v>
      </c>
      <c r="C223" s="86" t="s">
        <v>613</v>
      </c>
      <c r="D223" s="241">
        <f>COUNTIF($C$1:$C223,C223)</f>
        <v>2</v>
      </c>
      <c r="E223" s="241" t="str">
        <f t="shared" si="23"/>
        <v>Household Size2</v>
      </c>
      <c r="F223" s="86" t="s">
        <v>615</v>
      </c>
      <c r="G223" s="242">
        <v>0.39905416666666665</v>
      </c>
      <c r="H223" s="245">
        <v>102.76128652242326</v>
      </c>
    </row>
    <row r="224" spans="1:8">
      <c r="A224" s="86" t="str">
        <v>A2_HHD5</v>
      </c>
      <c r="B224" s="239">
        <v>223</v>
      </c>
      <c r="C224" s="86" t="s">
        <v>613</v>
      </c>
      <c r="D224" s="241">
        <f>COUNTIF($C$1:$C224,C224)</f>
        <v>3</v>
      </c>
      <c r="E224" s="241" t="str">
        <f t="shared" si="23"/>
        <v>Household Size3</v>
      </c>
      <c r="F224" s="86" t="s">
        <v>616</v>
      </c>
      <c r="G224" s="242">
        <v>0.36707499999999998</v>
      </c>
      <c r="H224" s="245">
        <v>107.50054261102844</v>
      </c>
    </row>
    <row r="225" spans="1:8">
      <c r="A225" s="86" t="str">
        <v>A2_HHD6</v>
      </c>
      <c r="B225" s="239">
        <v>224</v>
      </c>
      <c r="C225" s="86" t="s">
        <v>613</v>
      </c>
      <c r="D225" s="241">
        <f>COUNTIF($C$1:$C225,C225)</f>
        <v>4</v>
      </c>
      <c r="E225" s="241" t="str">
        <f t="shared" si="23"/>
        <v>Household Size4</v>
      </c>
      <c r="F225" s="86" t="s">
        <v>617</v>
      </c>
      <c r="G225" s="242">
        <v>8.0899999999999986E-2</v>
      </c>
      <c r="H225" s="245">
        <v>101.51794978383219</v>
      </c>
    </row>
    <row r="226" spans="1:8">
      <c r="A226" s="86" t="str">
        <v>rcd_jbnssec8_dv_101</v>
      </c>
      <c r="B226" s="239">
        <v>225</v>
      </c>
      <c r="C226" s="86" t="s">
        <v>620</v>
      </c>
      <c r="D226" s="241">
        <f>COUNTIF($C$1:$C226,C226)</f>
        <v>1</v>
      </c>
      <c r="E226" s="241" t="str">
        <f t="shared" si="23"/>
        <v>NS SEC (% of people in employment)1</v>
      </c>
      <c r="F226" s="86" t="s">
        <v>621</v>
      </c>
      <c r="G226" s="242">
        <v>0.1640708333333333</v>
      </c>
      <c r="H226" s="245">
        <v>125.52659616108386</v>
      </c>
    </row>
    <row r="227" spans="1:8">
      <c r="A227" s="86" t="str">
        <v>rcd_jbnssec8_dv_102</v>
      </c>
      <c r="B227" s="239">
        <v>226</v>
      </c>
      <c r="C227" s="86" t="s">
        <v>620</v>
      </c>
      <c r="D227" s="241">
        <f>COUNTIF($C$1:$C227,C227)</f>
        <v>2</v>
      </c>
      <c r="E227" s="241" t="str">
        <f t="shared" si="23"/>
        <v>NS SEC (% of people in employment)2</v>
      </c>
      <c r="F227" s="86" t="s">
        <v>623</v>
      </c>
      <c r="G227" s="242">
        <v>0.32037916666666671</v>
      </c>
      <c r="H227" s="245">
        <v>110.90959780440734</v>
      </c>
    </row>
    <row r="228" spans="1:8">
      <c r="A228" s="86" t="str">
        <v>rcd_jbnssec8_dv_103</v>
      </c>
      <c r="B228" s="239">
        <v>227</v>
      </c>
      <c r="C228" s="86" t="s">
        <v>620</v>
      </c>
      <c r="D228" s="241">
        <f>COUNTIF($C$1:$C228,C228)</f>
        <v>3</v>
      </c>
      <c r="E228" s="241" t="str">
        <f t="shared" si="23"/>
        <v>NS SEC (% of people in employment)3</v>
      </c>
      <c r="F228" s="86" t="s">
        <v>625</v>
      </c>
      <c r="G228" s="242">
        <v>0.13227083333333334</v>
      </c>
      <c r="H228" s="245">
        <v>99.648997964979401</v>
      </c>
    </row>
    <row r="229" spans="1:8">
      <c r="A229" s="86" t="str">
        <v>rcd_jbnssec8_dv_104</v>
      </c>
      <c r="B229" s="239">
        <v>228</v>
      </c>
      <c r="C229" s="86" t="s">
        <v>620</v>
      </c>
      <c r="D229" s="241">
        <f>COUNTIF($C$1:$C229,C229)</f>
        <v>4</v>
      </c>
      <c r="E229" s="241" t="str">
        <f t="shared" si="23"/>
        <v>NS SEC (% of people in employment)4</v>
      </c>
      <c r="F229" s="86" t="s">
        <v>627</v>
      </c>
      <c r="G229" s="242">
        <v>0.10587083333333333</v>
      </c>
      <c r="H229" s="245">
        <v>103.19193743466583</v>
      </c>
    </row>
    <row r="230" spans="1:8">
      <c r="A230" s="86" t="str">
        <v>rcd_jbnssec8_dv_105</v>
      </c>
      <c r="B230" s="239">
        <v>229</v>
      </c>
      <c r="C230" s="86" t="s">
        <v>620</v>
      </c>
      <c r="D230" s="241">
        <f>COUNTIF($C$1:$C230,C230)</f>
        <v>5</v>
      </c>
      <c r="E230" s="241" t="str">
        <f t="shared" si="23"/>
        <v>NS SEC (% of people in employment)5</v>
      </c>
      <c r="F230" s="86" t="s">
        <v>629</v>
      </c>
      <c r="G230" s="242">
        <v>5.8616666666666657E-2</v>
      </c>
      <c r="H230" s="245">
        <v>87.477008044695708</v>
      </c>
    </row>
    <row r="231" spans="1:8">
      <c r="A231" s="86" t="str">
        <v>rcd_jbnssec8_dv_106</v>
      </c>
      <c r="B231" s="239">
        <v>230</v>
      </c>
      <c r="C231" s="86" t="s">
        <v>620</v>
      </c>
      <c r="D231" s="241">
        <f>COUNTIF($C$1:$C231,C231)</f>
        <v>6</v>
      </c>
      <c r="E231" s="241" t="str">
        <f t="shared" si="23"/>
        <v>NS SEC (% of people in employment)6</v>
      </c>
      <c r="F231" s="86" t="s">
        <v>631</v>
      </c>
      <c r="G231" s="242">
        <v>0.14195416666666669</v>
      </c>
      <c r="H231" s="245">
        <v>79.826496076579275</v>
      </c>
    </row>
    <row r="232" spans="1:8">
      <c r="A232" s="86" t="str">
        <v>rcd_jbnssec8_dv_107</v>
      </c>
      <c r="B232" s="239">
        <v>231</v>
      </c>
      <c r="C232" s="86" t="s">
        <v>620</v>
      </c>
      <c r="D232" s="241">
        <f>COUNTIF($C$1:$C232,C232)</f>
        <v>7</v>
      </c>
      <c r="E232" s="241" t="str">
        <f t="shared" si="23"/>
        <v>NS SEC (% of people in employment)7</v>
      </c>
      <c r="F232" s="86" t="s">
        <v>633</v>
      </c>
      <c r="G232" s="242">
        <v>7.7137499999999998E-2</v>
      </c>
      <c r="H232" s="245">
        <v>76.808550937721435</v>
      </c>
    </row>
    <row r="233" spans="1:8">
      <c r="A233" s="86" t="str">
        <v>CLASS1</v>
      </c>
      <c r="B233" s="239">
        <v>232</v>
      </c>
      <c r="C233" s="86" t="s">
        <v>635</v>
      </c>
      <c r="D233" s="241">
        <f>COUNTIF($C$1:$C233,C233)</f>
        <v>1</v>
      </c>
      <c r="E233" s="241" t="str">
        <f t="shared" si="23"/>
        <v>Social Grade1</v>
      </c>
      <c r="F233" s="86" t="s">
        <v>636</v>
      </c>
      <c r="G233" s="242">
        <v>7.4899999999999994E-2</v>
      </c>
      <c r="H233" s="245">
        <v>133.70766154061266</v>
      </c>
    </row>
    <row r="234" spans="1:8">
      <c r="A234" s="86" t="str">
        <v>CLASS2</v>
      </c>
      <c r="B234" s="239">
        <v>233</v>
      </c>
      <c r="C234" s="86" t="s">
        <v>635</v>
      </c>
      <c r="D234" s="241">
        <f>COUNTIF($C$1:$C234,C234)</f>
        <v>2</v>
      </c>
      <c r="E234" s="241" t="str">
        <f t="shared" si="23"/>
        <v>Social Grade2</v>
      </c>
      <c r="F234" s="86" t="s">
        <v>638</v>
      </c>
      <c r="G234" s="242">
        <v>0.31060416666666668</v>
      </c>
      <c r="H234" s="245">
        <v>125.45974759907486</v>
      </c>
    </row>
    <row r="235" spans="1:8">
      <c r="A235" s="86" t="str">
        <v>CLASS3</v>
      </c>
      <c r="B235" s="239">
        <v>234</v>
      </c>
      <c r="C235" s="86" t="s">
        <v>635</v>
      </c>
      <c r="D235" s="241">
        <f>COUNTIF($C$1:$C235,C235)</f>
        <v>3</v>
      </c>
      <c r="E235" s="241" t="str">
        <f t="shared" si="23"/>
        <v>Social Grade3</v>
      </c>
      <c r="F235" s="86" t="s">
        <v>640</v>
      </c>
      <c r="G235" s="242">
        <v>0.28720416666666665</v>
      </c>
      <c r="H235" s="245">
        <v>105.28448437874778</v>
      </c>
    </row>
    <row r="236" spans="1:8">
      <c r="A236" s="86" t="str">
        <v>CLASS4</v>
      </c>
      <c r="B236" s="239">
        <v>235</v>
      </c>
      <c r="C236" s="86" t="s">
        <v>635</v>
      </c>
      <c r="D236" s="241">
        <f>COUNTIF($C$1:$C236,C236)</f>
        <v>4</v>
      </c>
      <c r="E236" s="241" t="str">
        <f t="shared" si="23"/>
        <v>Social Grade4</v>
      </c>
      <c r="F236" s="86" t="s">
        <v>642</v>
      </c>
      <c r="G236" s="242">
        <v>0.1854958333333333</v>
      </c>
      <c r="H236" s="245">
        <v>89.770777313974307</v>
      </c>
    </row>
    <row r="237" spans="1:8">
      <c r="A237" s="86" t="str">
        <v>CLASS5</v>
      </c>
      <c r="B237" s="239">
        <v>236</v>
      </c>
      <c r="C237" s="86" t="s">
        <v>635</v>
      </c>
      <c r="D237" s="241">
        <f>COUNTIF($C$1:$C237,C237)</f>
        <v>5</v>
      </c>
      <c r="E237" s="241" t="str">
        <f t="shared" si="23"/>
        <v>Social Grade5</v>
      </c>
      <c r="F237" s="86" t="s">
        <v>644</v>
      </c>
      <c r="G237" s="242">
        <v>8.5120833333333326E-2</v>
      </c>
      <c r="H237" s="245">
        <v>67.960596462936095</v>
      </c>
    </row>
    <row r="238" spans="1:8">
      <c r="A238" s="86" t="str">
        <v>CLASS6</v>
      </c>
      <c r="B238" s="239">
        <v>237</v>
      </c>
      <c r="C238" s="86" t="s">
        <v>635</v>
      </c>
      <c r="D238" s="241">
        <f>COUNTIF($C$1:$C238,C238)</f>
        <v>6</v>
      </c>
      <c r="E238" s="241" t="str">
        <f t="shared" si="23"/>
        <v>Social Grade6</v>
      </c>
      <c r="F238" s="86" t="s">
        <v>646</v>
      </c>
      <c r="G238" s="242">
        <v>5.648750000000001E-2</v>
      </c>
      <c r="H238" s="245">
        <v>61.718000474363954</v>
      </c>
    </row>
    <row r="239" spans="1:8">
      <c r="A239" s="86" t="str">
        <v>OCCD2</v>
      </c>
      <c r="B239" s="239">
        <v>238</v>
      </c>
      <c r="C239" s="86" t="s">
        <v>648</v>
      </c>
      <c r="D239" s="241">
        <f>COUNTIF($C$1:$C239,C239)</f>
        <v>1</v>
      </c>
      <c r="E239" s="241" t="str">
        <f t="shared" si="23"/>
        <v>Occupation1</v>
      </c>
      <c r="F239" s="86" t="s">
        <v>649</v>
      </c>
      <c r="G239" s="242">
        <v>7.4795833333333339E-2</v>
      </c>
      <c r="H239" s="245">
        <v>116.83572024947378</v>
      </c>
    </row>
    <row r="240" spans="1:8">
      <c r="A240" s="86" t="str">
        <v>OCCD6</v>
      </c>
      <c r="B240" s="239">
        <v>239</v>
      </c>
      <c r="C240" s="86" t="s">
        <v>648</v>
      </c>
      <c r="D240" s="241">
        <f>COUNTIF($C$1:$C240,C240)</f>
        <v>2</v>
      </c>
      <c r="E240" s="241" t="str">
        <f t="shared" si="23"/>
        <v>Occupation2</v>
      </c>
      <c r="F240" s="86" t="s">
        <v>651</v>
      </c>
      <c r="G240" s="242">
        <v>0.23811250000000003</v>
      </c>
      <c r="H240" s="245">
        <v>111.80440335995094</v>
      </c>
    </row>
    <row r="241" spans="1:8">
      <c r="A241" s="86" t="str">
        <v>OCCD3</v>
      </c>
      <c r="B241" s="239">
        <v>240</v>
      </c>
      <c r="C241" s="86" t="s">
        <v>648</v>
      </c>
      <c r="D241" s="241">
        <f>COUNTIF($C$1:$C241,C241)</f>
        <v>3</v>
      </c>
      <c r="E241" s="241" t="str">
        <f t="shared" si="23"/>
        <v>Occupation3</v>
      </c>
      <c r="F241" s="86" t="s">
        <v>653</v>
      </c>
      <c r="G241" s="242">
        <v>0.14417916666666666</v>
      </c>
      <c r="H241" s="245">
        <v>96.144428018135059</v>
      </c>
    </row>
    <row r="242" spans="1:8">
      <c r="A242" s="86" t="str">
        <v>OCCD5</v>
      </c>
      <c r="B242" s="239">
        <v>241</v>
      </c>
      <c r="C242" s="86" t="s">
        <v>648</v>
      </c>
      <c r="D242" s="241">
        <f>COUNTIF($C$1:$C242,C242)</f>
        <v>4</v>
      </c>
      <c r="E242" s="241" t="str">
        <f t="shared" si="23"/>
        <v>Occupation4</v>
      </c>
      <c r="F242" s="86" t="s">
        <v>655</v>
      </c>
      <c r="G242" s="242">
        <v>5.7549999999999997E-2</v>
      </c>
      <c r="H242" s="245">
        <v>104.9513187887074</v>
      </c>
    </row>
    <row r="243" spans="1:8">
      <c r="A243" s="86" t="str">
        <v>OCCD8</v>
      </c>
      <c r="B243" s="239">
        <v>242</v>
      </c>
      <c r="C243" s="86" t="s">
        <v>648</v>
      </c>
      <c r="D243" s="241">
        <f>COUNTIF($C$1:$C243,C243)</f>
        <v>5</v>
      </c>
      <c r="E243" s="241" t="str">
        <f t="shared" si="23"/>
        <v>Occupation5</v>
      </c>
      <c r="F243" s="86" t="s">
        <v>657</v>
      </c>
      <c r="G243" s="242">
        <v>0.15726666666666667</v>
      </c>
      <c r="H243" s="245">
        <v>103.6377128285489</v>
      </c>
    </row>
    <row r="244" spans="1:8">
      <c r="A244" s="86" t="str">
        <v>OCCD9</v>
      </c>
      <c r="B244" s="239">
        <v>243</v>
      </c>
      <c r="C244" s="86" t="s">
        <v>648</v>
      </c>
      <c r="D244" s="241">
        <f>COUNTIF($C$1:$C244,C244)</f>
        <v>6</v>
      </c>
      <c r="E244" s="241" t="str">
        <f t="shared" si="23"/>
        <v>Occupation6</v>
      </c>
      <c r="F244" s="86" t="s">
        <v>659</v>
      </c>
      <c r="G244" s="242">
        <v>7.9450000000000007E-2</v>
      </c>
      <c r="H244" s="245">
        <v>106.52811259845085</v>
      </c>
    </row>
    <row r="245" spans="1:8">
      <c r="A245" s="86" t="str">
        <v>OCCD10</v>
      </c>
      <c r="B245" s="239">
        <v>244</v>
      </c>
      <c r="C245" s="86" t="s">
        <v>648</v>
      </c>
      <c r="D245" s="241">
        <f>COUNTIF($C$1:$C245,C245)</f>
        <v>7</v>
      </c>
      <c r="E245" s="241" t="str">
        <f t="shared" si="23"/>
        <v>Occupation7</v>
      </c>
      <c r="F245" s="86" t="s">
        <v>661</v>
      </c>
      <c r="G245" s="242">
        <v>7.1458333333333346E-2</v>
      </c>
      <c r="H245" s="245">
        <v>84.818465620443916</v>
      </c>
    </row>
    <row r="246" spans="1:8">
      <c r="A246" s="86" t="str">
        <v>OCCD11</v>
      </c>
      <c r="B246" s="239">
        <v>245</v>
      </c>
      <c r="C246" s="86" t="s">
        <v>648</v>
      </c>
      <c r="D246" s="241">
        <f>COUNTIF($C$1:$C246,C246)</f>
        <v>8</v>
      </c>
      <c r="E246" s="241" t="str">
        <f t="shared" si="23"/>
        <v>Occupation8</v>
      </c>
      <c r="F246" s="86" t="s">
        <v>663</v>
      </c>
      <c r="G246" s="242">
        <v>0.11214166666666667</v>
      </c>
      <c r="H246" s="245">
        <v>84.776640694700873</v>
      </c>
    </row>
    <row r="247" spans="1:8">
      <c r="A247" s="86" t="str">
        <v>OCCD12</v>
      </c>
      <c r="B247" s="239">
        <v>246</v>
      </c>
      <c r="C247" s="86" t="s">
        <v>648</v>
      </c>
      <c r="D247" s="241">
        <f>COUNTIF($C$1:$C247,C247)</f>
        <v>9</v>
      </c>
      <c r="E247" s="241" t="str">
        <f t="shared" si="23"/>
        <v>Occupation9</v>
      </c>
      <c r="F247" s="86" t="s">
        <v>665</v>
      </c>
      <c r="G247" s="242">
        <v>4.5562499999999999E-2</v>
      </c>
      <c r="H247" s="245">
        <v>94.153805384590399</v>
      </c>
    </row>
    <row r="248" spans="1:8">
      <c r="A248" s="86" t="str">
        <v>OCCD13</v>
      </c>
      <c r="B248" s="239">
        <v>247</v>
      </c>
      <c r="C248" s="86" t="s">
        <v>648</v>
      </c>
      <c r="D248" s="241">
        <f>COUNTIF($C$1:$C248,C248)</f>
        <v>10</v>
      </c>
      <c r="E248" s="241" t="str">
        <f t="shared" si="23"/>
        <v>Occupation10</v>
      </c>
      <c r="F248" s="86" t="s">
        <v>667</v>
      </c>
      <c r="G248" s="242">
        <v>1.9383333333333332E-2</v>
      </c>
      <c r="H248" s="245">
        <v>72.955092667508978</v>
      </c>
    </row>
    <row r="249" spans="1:8">
      <c r="A249" s="86" t="str">
        <v>rcd_qfhigh_101</v>
      </c>
      <c r="B249" s="239">
        <v>248</v>
      </c>
      <c r="C249" s="86" t="s">
        <v>670</v>
      </c>
      <c r="D249" s="241">
        <f>COUNTIF($C$1:$C249,C249)</f>
        <v>1</v>
      </c>
      <c r="E249" s="241" t="str">
        <f t="shared" si="23"/>
        <v>Highest Level of Qualifications (Adults)1</v>
      </c>
      <c r="F249" s="86" t="s">
        <v>671</v>
      </c>
      <c r="G249" s="242">
        <v>0.27932916666666668</v>
      </c>
      <c r="H249" s="245">
        <v>122.99872267782031</v>
      </c>
    </row>
    <row r="250" spans="1:8">
      <c r="A250" s="86" t="str">
        <v>rcd_qfhigh_102</v>
      </c>
      <c r="B250" s="239">
        <v>249</v>
      </c>
      <c r="C250" s="86" t="s">
        <v>670</v>
      </c>
      <c r="D250" s="241">
        <f>COUNTIF($C$1:$C250,C250)</f>
        <v>2</v>
      </c>
      <c r="E250" s="241" t="str">
        <f t="shared" si="23"/>
        <v>Highest Level of Qualifications (Adults)2</v>
      </c>
      <c r="F250" s="86" t="s">
        <v>673</v>
      </c>
      <c r="G250" s="242">
        <v>0.10785833333333333</v>
      </c>
      <c r="H250" s="245">
        <v>108.85271479497402</v>
      </c>
    </row>
    <row r="251" spans="1:8">
      <c r="A251" s="86" t="str">
        <v>rcd_qfhigh_103</v>
      </c>
      <c r="B251" s="239">
        <v>250</v>
      </c>
      <c r="C251" s="86" t="s">
        <v>670</v>
      </c>
      <c r="D251" s="241">
        <f>COUNTIF($C$1:$C251,C251)</f>
        <v>3</v>
      </c>
      <c r="E251" s="241" t="str">
        <f t="shared" si="23"/>
        <v>Highest Level of Qualifications (Adults)3</v>
      </c>
      <c r="F251" s="86" t="s">
        <v>675</v>
      </c>
      <c r="G251" s="242">
        <v>9.0825000000000003E-2</v>
      </c>
      <c r="H251" s="245">
        <v>103.41166015443916</v>
      </c>
    </row>
    <row r="252" spans="1:8">
      <c r="A252" s="86" t="str">
        <v>rcd_qfhigh_104</v>
      </c>
      <c r="B252" s="239">
        <v>251</v>
      </c>
      <c r="C252" s="86" t="s">
        <v>670</v>
      </c>
      <c r="D252" s="241">
        <f>COUNTIF($C$1:$C252,C252)</f>
        <v>4</v>
      </c>
      <c r="E252" s="241" t="str">
        <f t="shared" si="23"/>
        <v>Highest Level of Qualifications (Adults)4</v>
      </c>
      <c r="F252" s="86" t="s">
        <v>677</v>
      </c>
      <c r="G252" s="242">
        <v>0.35499583333333334</v>
      </c>
      <c r="H252" s="245">
        <v>96.026547005925678</v>
      </c>
    </row>
    <row r="253" spans="1:8">
      <c r="A253" s="86" t="str">
        <v>rcd_qfhigh_105</v>
      </c>
      <c r="B253" s="239">
        <v>252</v>
      </c>
      <c r="C253" s="86" t="s">
        <v>670</v>
      </c>
      <c r="D253" s="241">
        <f>COUNTIF($C$1:$C253,C253)</f>
        <v>5</v>
      </c>
      <c r="E253" s="241" t="str">
        <f t="shared" si="23"/>
        <v>Highest Level of Qualifications (Adults)5</v>
      </c>
      <c r="F253" s="86" t="s">
        <v>679</v>
      </c>
      <c r="G253" s="242">
        <v>0.1673625</v>
      </c>
      <c r="H253" s="245">
        <v>77.363172430732973</v>
      </c>
    </row>
    <row r="254" spans="1:8">
      <c r="A254" s="86" t="str">
        <v>Num_reading</v>
      </c>
      <c r="B254" s="239">
        <v>253</v>
      </c>
      <c r="C254" s="86" t="s">
        <v>681</v>
      </c>
      <c r="D254" s="241">
        <f>COUNTIF($C$1:$C254,C254)</f>
        <v>1</v>
      </c>
      <c r="E254" s="241" t="str">
        <f t="shared" si="23"/>
        <v>England: Pupils at the end of KS11</v>
      </c>
      <c r="F254" s="86" t="s">
        <v>682</v>
      </c>
      <c r="G254" s="242">
        <v>0.92954999999999999</v>
      </c>
      <c r="H254" s="245">
        <v>101.94890258831617</v>
      </c>
    </row>
    <row r="255" spans="1:8">
      <c r="A255" s="86" t="str">
        <v>Num_writing</v>
      </c>
      <c r="B255" s="239">
        <v>254</v>
      </c>
      <c r="C255" s="86" t="s">
        <v>681</v>
      </c>
      <c r="D255" s="241">
        <f>COUNTIF($C$1:$C255,C255)</f>
        <v>2</v>
      </c>
      <c r="E255" s="241" t="str">
        <f t="shared" si="23"/>
        <v>England: Pupils at the end of KS12</v>
      </c>
      <c r="F255" s="86" t="s">
        <v>684</v>
      </c>
      <c r="G255" s="242">
        <v>0.89579999999999993</v>
      </c>
      <c r="H255" s="245">
        <v>102.47446172012712</v>
      </c>
    </row>
    <row r="256" spans="1:8">
      <c r="A256" s="86" t="str">
        <v>Num_maths</v>
      </c>
      <c r="B256" s="239">
        <v>255</v>
      </c>
      <c r="C256" s="86" t="s">
        <v>681</v>
      </c>
      <c r="D256" s="241">
        <f>COUNTIF($C$1:$C256,C256)</f>
        <v>3</v>
      </c>
      <c r="E256" s="241" t="str">
        <f t="shared" si="23"/>
        <v>England: Pupils at the end of KS13</v>
      </c>
      <c r="F256" s="86" t="s">
        <v>686</v>
      </c>
      <c r="G256" s="242">
        <v>0.95019583333333324</v>
      </c>
      <c r="H256" s="245">
        <v>101.42502463896066</v>
      </c>
    </row>
    <row r="257" spans="1:8">
      <c r="A257" s="86" t="str">
        <v>Num_science</v>
      </c>
      <c r="B257" s="239">
        <v>256</v>
      </c>
      <c r="C257" s="86" t="s">
        <v>681</v>
      </c>
      <c r="D257" s="241">
        <f>COUNTIF($C$1:$C257,C257)</f>
        <v>4</v>
      </c>
      <c r="E257" s="241" t="str">
        <f t="shared" si="23"/>
        <v>England: Pupils at the end of KS14</v>
      </c>
      <c r="F257" s="86" t="s">
        <v>688</v>
      </c>
      <c r="G257" s="242">
        <v>0.94142916666666665</v>
      </c>
      <c r="H257" s="245">
        <v>101.89478930750901</v>
      </c>
    </row>
    <row r="258" spans="1:8">
      <c r="A258" s="86" t="str">
        <v>Num_All_Reading</v>
      </c>
      <c r="B258" s="239">
        <v>257</v>
      </c>
      <c r="C258" s="86" t="s">
        <v>690</v>
      </c>
      <c r="D258" s="241">
        <f>COUNTIF($C$1:$C258,C258)</f>
        <v>1</v>
      </c>
      <c r="E258" s="241" t="str">
        <f t="shared" si="23"/>
        <v>England: Pupils at the end of KS21</v>
      </c>
      <c r="F258" s="86" t="s">
        <v>682</v>
      </c>
      <c r="G258" s="242">
        <v>0.91990000000000005</v>
      </c>
      <c r="H258" s="245">
        <v>101.92405018904908</v>
      </c>
    </row>
    <row r="259" spans="1:8">
      <c r="A259" s="86" t="str">
        <v>Num_All_Writing</v>
      </c>
      <c r="B259" s="239">
        <v>258</v>
      </c>
      <c r="C259" s="86" t="s">
        <v>690</v>
      </c>
      <c r="D259" s="241">
        <f>COUNTIF($C$1:$C259,C259)</f>
        <v>2</v>
      </c>
      <c r="E259" s="241" t="str">
        <f t="shared" ref="E259:E322" si="24">C259&amp;D259</f>
        <v>England: Pupils at the end of KS22</v>
      </c>
      <c r="F259" s="86" t="s">
        <v>684</v>
      </c>
      <c r="G259" s="242">
        <v>0.8824708333333332</v>
      </c>
      <c r="H259" s="245">
        <v>102.38147795842592</v>
      </c>
    </row>
    <row r="260" spans="1:8">
      <c r="A260" s="86" t="str">
        <v>Num_All_maths</v>
      </c>
      <c r="B260" s="239">
        <v>259</v>
      </c>
      <c r="C260" s="86" t="s">
        <v>690</v>
      </c>
      <c r="D260" s="241">
        <f>COUNTIF($C$1:$C260,C260)</f>
        <v>3</v>
      </c>
      <c r="E260" s="241" t="str">
        <f t="shared" si="24"/>
        <v>England: Pupils at the end of KS23</v>
      </c>
      <c r="F260" s="86" t="s">
        <v>686</v>
      </c>
      <c r="G260" s="242">
        <v>0.88691666666666669</v>
      </c>
      <c r="H260" s="245">
        <v>102.04670909192156</v>
      </c>
    </row>
    <row r="261" spans="1:8">
      <c r="A261" s="86" t="str">
        <v>Num_All_RWM</v>
      </c>
      <c r="B261" s="239">
        <v>260</v>
      </c>
      <c r="C261" s="86" t="s">
        <v>690</v>
      </c>
      <c r="D261" s="241">
        <f>COUNTIF($C$1:$C261,C261)</f>
        <v>4</v>
      </c>
      <c r="E261" s="241" t="str">
        <f t="shared" si="24"/>
        <v>England: Pupils at the end of KS24</v>
      </c>
      <c r="F261" s="86" t="s">
        <v>694</v>
      </c>
      <c r="G261" s="242">
        <v>0.81523749999999995</v>
      </c>
      <c r="H261" s="245">
        <v>103.21786537071425</v>
      </c>
    </row>
    <row r="262" spans="1:8">
      <c r="A262" s="86" t="str">
        <v>LEVEL2_all</v>
      </c>
      <c r="B262" s="239">
        <v>261</v>
      </c>
      <c r="C262" s="86" t="s">
        <v>696</v>
      </c>
      <c r="D262" s="241">
        <f>COUNTIF($C$1:$C262,C262)</f>
        <v>1</v>
      </c>
      <c r="E262" s="241" t="str">
        <f t="shared" si="24"/>
        <v>England: Pupils at the end of KS41</v>
      </c>
      <c r="F262" s="86" t="s">
        <v>697</v>
      </c>
      <c r="G262" s="242">
        <v>0.71300416666666655</v>
      </c>
      <c r="H262" s="245">
        <v>107.56757603407185</v>
      </c>
    </row>
    <row r="263" spans="1:8">
      <c r="A263" s="86" t="str">
        <v>LEVEL2_EM_all</v>
      </c>
      <c r="B263" s="239">
        <v>262</v>
      </c>
      <c r="C263" s="86" t="s">
        <v>696</v>
      </c>
      <c r="D263" s="241">
        <f>COUNTIF($C$1:$C263,C263)</f>
        <v>2</v>
      </c>
      <c r="E263" s="241" t="str">
        <f t="shared" si="24"/>
        <v>England: Pupils at the end of KS42</v>
      </c>
      <c r="F263" s="86" t="s">
        <v>699</v>
      </c>
      <c r="G263" s="242">
        <v>0.62749583333333325</v>
      </c>
      <c r="H263" s="245">
        <v>108.68363654502605</v>
      </c>
    </row>
    <row r="264" spans="1:8">
      <c r="A264" s="86" t="str">
        <v>NS4T5PAL5P</v>
      </c>
      <c r="B264" s="239">
        <v>263</v>
      </c>
      <c r="C264" s="86" t="s">
        <v>701</v>
      </c>
      <c r="D264" s="241">
        <f>COUNTIF($C$1:$C264,C264)</f>
        <v>1</v>
      </c>
      <c r="E264" s="241" t="str">
        <f t="shared" si="24"/>
        <v>Scotland: Pupils in the S4 cohort1</v>
      </c>
      <c r="F264" s="86" t="s">
        <v>702</v>
      </c>
      <c r="G264" s="242">
        <v>0.50820833333333337</v>
      </c>
      <c r="H264" s="245">
        <v>116.45987474925674</v>
      </c>
    </row>
    <row r="265" spans="1:8">
      <c r="A265" s="86" t="str">
        <v>NS5T3PAL6P</v>
      </c>
      <c r="B265" s="239">
        <v>264</v>
      </c>
      <c r="C265" s="86" t="s">
        <v>704</v>
      </c>
      <c r="D265" s="241">
        <f>COUNTIF($C$1:$C265,C265)</f>
        <v>1</v>
      </c>
      <c r="E265" s="241" t="str">
        <f t="shared" si="24"/>
        <v>Scotland: Pupils in the S5 cohort1</v>
      </c>
      <c r="F265" s="86" t="s">
        <v>705</v>
      </c>
      <c r="G265" s="242">
        <v>0.42917916666666667</v>
      </c>
      <c r="H265" s="245">
        <v>117.18354537394062</v>
      </c>
    </row>
    <row r="266" spans="1:8">
      <c r="A266" s="86" t="str">
        <v>NS5T5PAL6P</v>
      </c>
      <c r="B266" s="239">
        <v>265</v>
      </c>
      <c r="C266" s="86" t="s">
        <v>704</v>
      </c>
      <c r="D266" s="241">
        <f>COUNTIF($C$1:$C266,C266)</f>
        <v>2</v>
      </c>
      <c r="E266" s="241" t="str">
        <f t="shared" si="24"/>
        <v>Scotland: Pupils in the S5 cohort2</v>
      </c>
      <c r="F266" s="86" t="s">
        <v>707</v>
      </c>
      <c r="G266" s="242">
        <v>0.21908750000000002</v>
      </c>
      <c r="H266" s="245">
        <v>122.66441429832216</v>
      </c>
    </row>
    <row r="267" spans="1:8">
      <c r="A267" s="86" t="str">
        <v>rcd_worktrav_101</v>
      </c>
      <c r="B267" s="239">
        <v>266</v>
      </c>
      <c r="C267" s="86" t="s">
        <v>710</v>
      </c>
      <c r="D267" s="241">
        <f>COUNTIF($C$1:$C267,C267)</f>
        <v>1</v>
      </c>
      <c r="E267" s="241" t="str">
        <f t="shared" si="24"/>
        <v>Travel To Work (% of Workers)1</v>
      </c>
      <c r="F267" s="86" t="s">
        <v>711</v>
      </c>
      <c r="G267" s="242">
        <v>7.1116666666666661E-2</v>
      </c>
      <c r="H267" s="245">
        <v>108.27341617808773</v>
      </c>
    </row>
    <row r="268" spans="1:8">
      <c r="A268" s="86" t="str">
        <v>rcd_worktrav_102</v>
      </c>
      <c r="B268" s="239">
        <v>267</v>
      </c>
      <c r="C268" s="86" t="s">
        <v>710</v>
      </c>
      <c r="D268" s="241">
        <f>COUNTIF($C$1:$C268,C268)</f>
        <v>2</v>
      </c>
      <c r="E268" s="241" t="str">
        <f t="shared" si="24"/>
        <v>Travel To Work (% of Workers)2</v>
      </c>
      <c r="F268" s="86" t="s">
        <v>713</v>
      </c>
      <c r="G268" s="242">
        <v>0.69664166666666671</v>
      </c>
      <c r="H268" s="245">
        <v>104.67462332000621</v>
      </c>
    </row>
    <row r="269" spans="1:8">
      <c r="A269" s="86" t="str">
        <v>rcd_worktrav_103</v>
      </c>
      <c r="B269" s="239">
        <v>268</v>
      </c>
      <c r="C269" s="86" t="s">
        <v>710</v>
      </c>
      <c r="D269" s="241">
        <f>COUNTIF($C$1:$C269,C269)</f>
        <v>3</v>
      </c>
      <c r="E269" s="241" t="str">
        <f t="shared" si="24"/>
        <v>Travel To Work (% of Workers)3</v>
      </c>
      <c r="F269" s="86" t="s">
        <v>715</v>
      </c>
      <c r="G269" s="242">
        <v>4.3020833333333335E-2</v>
      </c>
      <c r="H269" s="245">
        <v>71.643491048553017</v>
      </c>
    </row>
    <row r="270" spans="1:8">
      <c r="A270" s="86" t="str">
        <v>rcd_worktrav_104</v>
      </c>
      <c r="B270" s="239">
        <v>269</v>
      </c>
      <c r="C270" s="86" t="s">
        <v>710</v>
      </c>
      <c r="D270" s="241">
        <f>COUNTIF($C$1:$C270,C270)</f>
        <v>4</v>
      </c>
      <c r="E270" s="241" t="str">
        <f t="shared" si="24"/>
        <v>Travel To Work (% of Workers)4</v>
      </c>
      <c r="F270" s="86" t="s">
        <v>717</v>
      </c>
      <c r="G270" s="242">
        <v>3.2683333333333335E-2</v>
      </c>
      <c r="H270" s="245">
        <v>96.30014062453381</v>
      </c>
    </row>
    <row r="271" spans="1:8">
      <c r="A271" s="86" t="str">
        <v>rcd_worktrav_105</v>
      </c>
      <c r="B271" s="239">
        <v>270</v>
      </c>
      <c r="C271" s="86" t="s">
        <v>710</v>
      </c>
      <c r="D271" s="241">
        <f>COUNTIF($C$1:$C271,C271)</f>
        <v>5</v>
      </c>
      <c r="E271" s="241" t="str">
        <f t="shared" si="24"/>
        <v>Travel To Work (% of Workers)5</v>
      </c>
      <c r="F271" s="86" t="s">
        <v>719</v>
      </c>
      <c r="G271" s="242">
        <v>9.3258333333333318E-2</v>
      </c>
      <c r="H271" s="245">
        <v>76.330890429646104</v>
      </c>
    </row>
    <row r="272" spans="1:8">
      <c r="A272" s="86" t="str">
        <v>rcd_worktrav_106</v>
      </c>
      <c r="B272" s="239">
        <v>271</v>
      </c>
      <c r="C272" s="86" t="s">
        <v>710</v>
      </c>
      <c r="D272" s="241">
        <f>COUNTIF($C$1:$C272,C272)</f>
        <v>6</v>
      </c>
      <c r="E272" s="241" t="str">
        <f t="shared" si="24"/>
        <v>Travel To Work (% of Workers)6</v>
      </c>
      <c r="F272" s="86" t="s">
        <v>721</v>
      </c>
      <c r="G272" s="242">
        <v>9.6124999999999995E-3</v>
      </c>
      <c r="H272" s="245">
        <v>97.160398826736724</v>
      </c>
    </row>
    <row r="273" spans="1:8">
      <c r="A273" s="86" t="str">
        <v>rcd_worktrav_107</v>
      </c>
      <c r="B273" s="239">
        <v>272</v>
      </c>
      <c r="C273" s="86" t="s">
        <v>710</v>
      </c>
      <c r="D273" s="241">
        <f>COUNTIF($C$1:$C273,C273)</f>
        <v>7</v>
      </c>
      <c r="E273" s="241" t="str">
        <f t="shared" si="24"/>
        <v>Travel To Work (% of Workers)7</v>
      </c>
      <c r="F273" s="86" t="s">
        <v>723</v>
      </c>
      <c r="G273" s="242">
        <v>5.3470833333333335E-2</v>
      </c>
      <c r="H273" s="245">
        <v>125.5285426277626</v>
      </c>
    </row>
    <row r="274" spans="1:8">
      <c r="A274" s="86" t="str">
        <v>car0</v>
      </c>
      <c r="B274" s="239">
        <v>273</v>
      </c>
      <c r="C274" s="86" t="s">
        <v>725</v>
      </c>
      <c r="D274" s="241">
        <f>COUNTIF($C$1:$C274,C274)</f>
        <v>1</v>
      </c>
      <c r="E274" s="241" t="str">
        <f t="shared" si="24"/>
        <v>Car Ownership1</v>
      </c>
      <c r="F274" s="86" t="s">
        <v>726</v>
      </c>
      <c r="G274" s="242">
        <v>0.10038333333333332</v>
      </c>
      <c r="H274" s="245">
        <v>53.903446042579858</v>
      </c>
    </row>
    <row r="275" spans="1:8">
      <c r="A275" s="86" t="str">
        <v>car1</v>
      </c>
      <c r="B275" s="239">
        <v>274</v>
      </c>
      <c r="C275" s="86" t="s">
        <v>725</v>
      </c>
      <c r="D275" s="241">
        <f>COUNTIF($C$1:$C275,C275)</f>
        <v>2</v>
      </c>
      <c r="E275" s="241" t="str">
        <f t="shared" si="24"/>
        <v>Car Ownership2</v>
      </c>
      <c r="F275" s="86" t="s">
        <v>728</v>
      </c>
      <c r="G275" s="242">
        <v>0.37637083333333332</v>
      </c>
      <c r="H275" s="245">
        <v>94.194368926988318</v>
      </c>
    </row>
    <row r="276" spans="1:8">
      <c r="A276" s="86" t="str">
        <v>car2</v>
      </c>
      <c r="B276" s="239">
        <v>275</v>
      </c>
      <c r="C276" s="86" t="s">
        <v>725</v>
      </c>
      <c r="D276" s="241">
        <f>COUNTIF($C$1:$C276,C276)</f>
        <v>3</v>
      </c>
      <c r="E276" s="241" t="str">
        <f t="shared" si="24"/>
        <v>Car Ownership3</v>
      </c>
      <c r="F276" s="86" t="s">
        <v>730</v>
      </c>
      <c r="G276" s="242">
        <v>0.39705416666666671</v>
      </c>
      <c r="H276" s="245">
        <v>123.71087133659297</v>
      </c>
    </row>
    <row r="277" spans="1:8">
      <c r="A277" s="86" t="str">
        <v>car3p</v>
      </c>
      <c r="B277" s="239">
        <v>276</v>
      </c>
      <c r="C277" s="86" t="s">
        <v>725</v>
      </c>
      <c r="D277" s="241">
        <f>COUNTIF($C$1:$C277,C277)</f>
        <v>4</v>
      </c>
      <c r="E277" s="241" t="str">
        <f t="shared" si="24"/>
        <v>Car Ownership4</v>
      </c>
      <c r="F277" s="86" t="s">
        <v>732</v>
      </c>
      <c r="G277" s="242">
        <v>0.12638749999999999</v>
      </c>
      <c r="H277" s="245">
        <v>135.62189484427748</v>
      </c>
    </row>
    <row r="278" spans="1:8">
      <c r="A278" s="86" t="str">
        <v>car1recent</v>
      </c>
      <c r="B278" s="239">
        <v>277</v>
      </c>
      <c r="C278" s="86" t="s">
        <v>725</v>
      </c>
      <c r="D278" s="241">
        <f>COUNTIF($C$1:$C278,C278)</f>
        <v>5</v>
      </c>
      <c r="E278" s="241" t="str">
        <f t="shared" si="24"/>
        <v>Car Ownership5</v>
      </c>
      <c r="F278" s="86" t="s">
        <v>734</v>
      </c>
      <c r="G278" s="242">
        <v>0.16075833333333334</v>
      </c>
      <c r="H278" s="245">
        <v>119.88492698769181</v>
      </c>
    </row>
    <row r="279" spans="1:8">
      <c r="A279" s="86" t="str">
        <v>car1co</v>
      </c>
      <c r="B279" s="239">
        <v>278</v>
      </c>
      <c r="C279" s="86" t="s">
        <v>736</v>
      </c>
      <c r="D279" s="241">
        <f>COUNTIF($C$1:$C279,C279)</f>
        <v>1</v>
      </c>
      <c r="E279" s="241" t="str">
        <f t="shared" si="24"/>
        <v>Main Car (% of car owners)1</v>
      </c>
      <c r="F279" s="86" t="s">
        <v>737</v>
      </c>
      <c r="G279" s="242">
        <v>1.7495833333333332E-2</v>
      </c>
      <c r="H279" s="245">
        <v>110.75239891114279</v>
      </c>
    </row>
    <row r="280" spans="1:8">
      <c r="A280" s="86" t="str">
        <v>car1priv</v>
      </c>
      <c r="B280" s="239">
        <v>279</v>
      </c>
      <c r="C280" s="86" t="s">
        <v>736</v>
      </c>
      <c r="D280" s="241">
        <f>COUNTIF($C$1:$C280,C280)</f>
        <v>2</v>
      </c>
      <c r="E280" s="241" t="str">
        <f t="shared" si="24"/>
        <v>Main Car (% of car owners)2</v>
      </c>
      <c r="F280" s="86" t="s">
        <v>739</v>
      </c>
      <c r="G280" s="242">
        <v>0.98250416666666673</v>
      </c>
      <c r="H280" s="245">
        <v>99.827415302728056</v>
      </c>
    </row>
    <row r="281" spans="1:8">
      <c r="A281" s="86" t="str">
        <v>carsaloon</v>
      </c>
      <c r="B281" s="239">
        <v>280</v>
      </c>
      <c r="C281" s="86" t="s">
        <v>736</v>
      </c>
      <c r="D281" s="241">
        <f>COUNTIF($C$1:$C281,C281)</f>
        <v>3</v>
      </c>
      <c r="E281" s="241" t="str">
        <f t="shared" si="24"/>
        <v>Main Car (% of car owners)3</v>
      </c>
      <c r="F281" s="86" t="s">
        <v>741</v>
      </c>
      <c r="G281" s="242">
        <v>0.17247499999999999</v>
      </c>
      <c r="H281" s="245">
        <v>95.833734111144423</v>
      </c>
    </row>
    <row r="282" spans="1:8">
      <c r="A282" s="86" t="str">
        <v>carhatchback</v>
      </c>
      <c r="B282" s="239">
        <v>281</v>
      </c>
      <c r="C282" s="86" t="s">
        <v>736</v>
      </c>
      <c r="D282" s="241">
        <f>COUNTIF($C$1:$C282,C282)</f>
        <v>4</v>
      </c>
      <c r="E282" s="241" t="str">
        <f t="shared" si="24"/>
        <v>Main Car (% of car owners)4</v>
      </c>
      <c r="F282" s="86" t="s">
        <v>743</v>
      </c>
      <c r="G282" s="242">
        <v>0.49269999999999997</v>
      </c>
      <c r="H282" s="245">
        <v>98.087731977152288</v>
      </c>
    </row>
    <row r="283" spans="1:8">
      <c r="A283" s="86" t="str">
        <v>carestate</v>
      </c>
      <c r="B283" s="239">
        <v>282</v>
      </c>
      <c r="C283" s="86" t="s">
        <v>736</v>
      </c>
      <c r="D283" s="241">
        <f>COUNTIF($C$1:$C283,C283)</f>
        <v>5</v>
      </c>
      <c r="E283" s="241" t="str">
        <f t="shared" si="24"/>
        <v>Main Car (% of car owners)5</v>
      </c>
      <c r="F283" s="86" t="s">
        <v>745</v>
      </c>
      <c r="G283" s="242">
        <v>7.4170833333333339E-2</v>
      </c>
      <c r="H283" s="245">
        <v>105.41273461972148</v>
      </c>
    </row>
    <row r="284" spans="1:8">
      <c r="A284" s="86" t="str">
        <v>carlux</v>
      </c>
      <c r="B284" s="239">
        <v>283</v>
      </c>
      <c r="C284" s="86" t="s">
        <v>736</v>
      </c>
      <c r="D284" s="241">
        <f>COUNTIF($C$1:$C284,C284)</f>
        <v>6</v>
      </c>
      <c r="E284" s="241" t="str">
        <f t="shared" si="24"/>
        <v>Main Car (% of car owners)6</v>
      </c>
      <c r="F284" s="86" t="s">
        <v>747</v>
      </c>
      <c r="G284" s="242">
        <v>8.0775E-2</v>
      </c>
      <c r="H284" s="245">
        <v>103.49706943638436</v>
      </c>
    </row>
    <row r="285" spans="1:8">
      <c r="A285" s="86" t="str">
        <v>carother</v>
      </c>
      <c r="B285" s="239">
        <v>284</v>
      </c>
      <c r="C285" s="86" t="s">
        <v>736</v>
      </c>
      <c r="D285" s="241">
        <f>COUNTIF($C$1:$C285,C285)</f>
        <v>7</v>
      </c>
      <c r="E285" s="241" t="str">
        <f t="shared" si="24"/>
        <v>Main Car (% of car owners)7</v>
      </c>
      <c r="F285" s="86" t="s">
        <v>749</v>
      </c>
      <c r="G285" s="242">
        <v>0.17955416666666668</v>
      </c>
      <c r="H285" s="245">
        <v>106.07617797521705</v>
      </c>
    </row>
    <row r="286" spans="1:8">
      <c r="A286" s="86" t="str">
        <v>car1btnew</v>
      </c>
      <c r="B286" s="239">
        <v>285</v>
      </c>
      <c r="C286" s="86" t="s">
        <v>736</v>
      </c>
      <c r="D286" s="241">
        <f>COUNTIF($C$1:$C286,C286)</f>
        <v>8</v>
      </c>
      <c r="E286" s="241" t="str">
        <f t="shared" si="24"/>
        <v>Main Car (% of car owners)8</v>
      </c>
      <c r="F286" s="86" t="s">
        <v>751</v>
      </c>
      <c r="G286" s="242">
        <v>0.41231249999999997</v>
      </c>
      <c r="H286" s="245">
        <v>110.39587047365507</v>
      </c>
    </row>
    <row r="287" spans="1:8">
      <c r="A287" s="86" t="str">
        <v>car1btused</v>
      </c>
      <c r="B287" s="239">
        <v>286</v>
      </c>
      <c r="C287" s="86" t="s">
        <v>736</v>
      </c>
      <c r="D287" s="241">
        <f>COUNTIF($C$1:$C287,C287)</f>
        <v>9</v>
      </c>
      <c r="E287" s="241" t="str">
        <f t="shared" si="24"/>
        <v>Main Car (% of car owners)9</v>
      </c>
      <c r="F287" s="86" t="s">
        <v>753</v>
      </c>
      <c r="G287" s="242">
        <v>0.58768749999999992</v>
      </c>
      <c r="H287" s="245">
        <v>93.802687970648819</v>
      </c>
    </row>
    <row r="288" spans="1:8">
      <c r="A288" s="86" t="str">
        <v>rcd_hhdyrinc_101</v>
      </c>
      <c r="B288" s="239">
        <v>287</v>
      </c>
      <c r="C288" s="86" t="s">
        <v>755</v>
      </c>
      <c r="D288" s="241">
        <f>COUNTIF($C$1:$C288,C288)</f>
        <v>1</v>
      </c>
      <c r="E288" s="241" t="str">
        <f t="shared" si="24"/>
        <v>Household Annual Income1</v>
      </c>
      <c r="F288" s="86" t="s">
        <v>756</v>
      </c>
      <c r="G288" s="242">
        <v>0.11955416666666666</v>
      </c>
      <c r="H288" s="245">
        <v>71.049437582201008</v>
      </c>
    </row>
    <row r="289" spans="1:8">
      <c r="A289" s="86" t="str">
        <v>rcd_hhdyrinc_102</v>
      </c>
      <c r="B289" s="239">
        <v>288</v>
      </c>
      <c r="C289" s="86" t="s">
        <v>755</v>
      </c>
      <c r="D289" s="241">
        <f>COUNTIF($C$1:$C289,C289)</f>
        <v>2</v>
      </c>
      <c r="E289" s="241" t="str">
        <f t="shared" si="24"/>
        <v>Household Annual Income2</v>
      </c>
      <c r="F289" s="86" t="s">
        <v>757</v>
      </c>
      <c r="G289" s="242">
        <v>0.27726250000000002</v>
      </c>
      <c r="H289" s="245">
        <v>88.004726279262698</v>
      </c>
    </row>
    <row r="290" spans="1:8">
      <c r="A290" s="86" t="str">
        <v>rcd_hhdyrinc_103</v>
      </c>
      <c r="B290" s="239">
        <v>289</v>
      </c>
      <c r="C290" s="86" t="s">
        <v>755</v>
      </c>
      <c r="D290" s="241">
        <f>COUNTIF($C$1:$C290,C290)</f>
        <v>3</v>
      </c>
      <c r="E290" s="241" t="str">
        <f t="shared" si="24"/>
        <v>Household Annual Income3</v>
      </c>
      <c r="F290" s="86" t="s">
        <v>758</v>
      </c>
      <c r="G290" s="242">
        <v>0.21106249999999999</v>
      </c>
      <c r="H290" s="245">
        <v>99.728137778007721</v>
      </c>
    </row>
    <row r="291" spans="1:8">
      <c r="A291" s="86" t="str">
        <v>rcd_hhdyrinc_104</v>
      </c>
      <c r="B291" s="239">
        <v>290</v>
      </c>
      <c r="C291" s="86" t="s">
        <v>755</v>
      </c>
      <c r="D291" s="241">
        <f>COUNTIF($C$1:$C291,C291)</f>
        <v>4</v>
      </c>
      <c r="E291" s="241" t="str">
        <f t="shared" si="24"/>
        <v>Household Annual Income4</v>
      </c>
      <c r="F291" s="86" t="s">
        <v>759</v>
      </c>
      <c r="G291" s="242">
        <v>0.1617791666666667</v>
      </c>
      <c r="H291" s="245">
        <v>115.80579876367432</v>
      </c>
    </row>
    <row r="292" spans="1:8">
      <c r="A292" s="86" t="str">
        <v>rcd_hhdyrinc_105</v>
      </c>
      <c r="B292" s="239">
        <v>291</v>
      </c>
      <c r="C292" s="86" t="s">
        <v>755</v>
      </c>
      <c r="D292" s="241">
        <f>COUNTIF($C$1:$C292,C292)</f>
        <v>5</v>
      </c>
      <c r="E292" s="241" t="str">
        <f t="shared" si="24"/>
        <v>Household Annual Income5</v>
      </c>
      <c r="F292" s="86" t="s">
        <v>760</v>
      </c>
      <c r="G292" s="242">
        <v>9.8145833333333335E-2</v>
      </c>
      <c r="H292" s="245">
        <v>134.29519451024939</v>
      </c>
    </row>
    <row r="293" spans="1:8">
      <c r="A293" s="86" t="str">
        <v>rcd_hhdyrinc_106</v>
      </c>
      <c r="B293" s="239">
        <v>292</v>
      </c>
      <c r="C293" s="86" t="s">
        <v>755</v>
      </c>
      <c r="D293" s="241">
        <f>COUNTIF($C$1:$C293,C293)</f>
        <v>6</v>
      </c>
      <c r="E293" s="241" t="str">
        <f t="shared" si="24"/>
        <v>Household Annual Income6</v>
      </c>
      <c r="F293" s="86" t="s">
        <v>761</v>
      </c>
      <c r="G293" s="242">
        <v>0.13238333333333333</v>
      </c>
      <c r="H293" s="245">
        <v>143.60825648996658</v>
      </c>
    </row>
    <row r="294" spans="1:8">
      <c r="A294" s="86" t="str">
        <v>incmean</v>
      </c>
      <c r="B294" s="239">
        <v>293</v>
      </c>
      <c r="C294" s="86" t="s">
        <v>755</v>
      </c>
      <c r="D294" s="241">
        <f>COUNTIF($C$1:$C294,C294)</f>
        <v>7</v>
      </c>
      <c r="E294" s="241" t="str">
        <f t="shared" si="24"/>
        <v>Household Annual Income7</v>
      </c>
      <c r="F294" s="86" t="s">
        <v>763</v>
      </c>
      <c r="G294" s="242">
        <v>507.03345545875004</v>
      </c>
      <c r="H294" s="245">
        <v>119.86198513566238</v>
      </c>
    </row>
    <row r="295" spans="1:8">
      <c r="A295" s="86" t="str">
        <v>benbase1</v>
      </c>
      <c r="B295" s="239">
        <v>294</v>
      </c>
      <c r="C295" s="86" t="s">
        <v>765</v>
      </c>
      <c r="D295" s="241">
        <f>COUNTIF($C$1:$C295,C295)</f>
        <v>1</v>
      </c>
      <c r="E295" s="241" t="str">
        <f t="shared" si="24"/>
        <v>Benefits1</v>
      </c>
      <c r="F295" s="86" t="s">
        <v>766</v>
      </c>
      <c r="G295" s="242">
        <v>9.8624999999999997E-3</v>
      </c>
      <c r="H295" s="245">
        <v>49.742604112018789</v>
      </c>
    </row>
    <row r="296" spans="1:8">
      <c r="A296" s="86" t="str">
        <v>benbase2</v>
      </c>
      <c r="B296" s="239">
        <v>295</v>
      </c>
      <c r="C296" s="86" t="s">
        <v>765</v>
      </c>
      <c r="D296" s="241">
        <f>COUNTIF($C$1:$C296,C296)</f>
        <v>2</v>
      </c>
      <c r="E296" s="241" t="str">
        <f t="shared" si="24"/>
        <v>Benefits2</v>
      </c>
      <c r="F296" s="86" t="s">
        <v>768</v>
      </c>
      <c r="G296" s="242">
        <v>3.8458333333333335E-3</v>
      </c>
      <c r="H296" s="245">
        <v>52.779980990586225</v>
      </c>
    </row>
    <row r="297" spans="1:8">
      <c r="A297" s="86" t="str">
        <v>benbase3</v>
      </c>
      <c r="B297" s="239">
        <v>296</v>
      </c>
      <c r="C297" s="86" t="s">
        <v>765</v>
      </c>
      <c r="D297" s="241">
        <f>COUNTIF($C$1:$C297,C297)</f>
        <v>3</v>
      </c>
      <c r="E297" s="241" t="str">
        <f t="shared" si="24"/>
        <v>Benefits3</v>
      </c>
      <c r="F297" s="86" t="s">
        <v>770</v>
      </c>
      <c r="G297" s="242">
        <v>0.13012916666666668</v>
      </c>
      <c r="H297" s="245">
        <v>92.127388553446352</v>
      </c>
    </row>
    <row r="298" spans="1:8">
      <c r="A298" s="86" t="str">
        <v>benbase4</v>
      </c>
      <c r="B298" s="239">
        <v>297</v>
      </c>
      <c r="C298" s="86" t="s">
        <v>765</v>
      </c>
      <c r="D298" s="241">
        <f>COUNTIF($C$1:$C298,C298)</f>
        <v>4</v>
      </c>
      <c r="E298" s="241" t="str">
        <f t="shared" si="24"/>
        <v>Benefits4</v>
      </c>
      <c r="F298" s="86" t="s">
        <v>772</v>
      </c>
      <c r="G298" s="242">
        <v>1.2300000000000002E-2</v>
      </c>
      <c r="H298" s="245">
        <v>54.102316291075859</v>
      </c>
    </row>
    <row r="299" spans="1:8">
      <c r="A299" s="86" t="str">
        <v>finsit_savalot</v>
      </c>
      <c r="B299" s="239">
        <v>298</v>
      </c>
      <c r="C299" s="86" t="s">
        <v>774</v>
      </c>
      <c r="D299" s="241">
        <f>COUNTIF($C$1:$C299,C299)</f>
        <v>1</v>
      </c>
      <c r="E299" s="241" t="str">
        <f t="shared" si="24"/>
        <v>Financial Situation1</v>
      </c>
      <c r="F299" s="86" t="s">
        <v>775</v>
      </c>
      <c r="G299" s="242">
        <v>0.13591666666666669</v>
      </c>
      <c r="H299" s="245">
        <v>120.46264533912425</v>
      </c>
    </row>
    <row r="300" spans="1:8">
      <c r="A300" s="86" t="str">
        <v>finsit_savlittle</v>
      </c>
      <c r="B300" s="239">
        <v>299</v>
      </c>
      <c r="C300" s="86" t="s">
        <v>774</v>
      </c>
      <c r="D300" s="241">
        <f>COUNTIF($C$1:$C300,C300)</f>
        <v>2</v>
      </c>
      <c r="E300" s="241" t="str">
        <f t="shared" si="24"/>
        <v>Financial Situation2</v>
      </c>
      <c r="F300" s="86" t="s">
        <v>777</v>
      </c>
      <c r="G300" s="242">
        <v>0.55765416666666667</v>
      </c>
      <c r="H300" s="245">
        <v>104.75510193317083</v>
      </c>
    </row>
    <row r="301" spans="1:8">
      <c r="A301" s="86" t="str">
        <v>finsit_even</v>
      </c>
      <c r="B301" s="239">
        <v>300</v>
      </c>
      <c r="C301" s="86" t="s">
        <v>774</v>
      </c>
      <c r="D301" s="241">
        <f>COUNTIF($C$1:$C301,C301)</f>
        <v>3</v>
      </c>
      <c r="E301" s="241" t="str">
        <f t="shared" si="24"/>
        <v>Financial Situation3</v>
      </c>
      <c r="F301" s="86" t="s">
        <v>779</v>
      </c>
      <c r="G301" s="242">
        <v>0.24054583333333335</v>
      </c>
      <c r="H301" s="245">
        <v>82.789656227193447</v>
      </c>
    </row>
    <row r="302" spans="1:8">
      <c r="A302" s="86" t="str">
        <v>finsit_debt</v>
      </c>
      <c r="B302" s="239">
        <v>301</v>
      </c>
      <c r="C302" s="86" t="s">
        <v>774</v>
      </c>
      <c r="D302" s="241">
        <f>COUNTIF($C$1:$C302,C302)</f>
        <v>4</v>
      </c>
      <c r="E302" s="241" t="str">
        <f t="shared" si="24"/>
        <v>Financial Situation4</v>
      </c>
      <c r="F302" s="86" t="s">
        <v>781</v>
      </c>
      <c r="G302" s="242">
        <v>6.6133333333333336E-2</v>
      </c>
      <c r="H302" s="245">
        <v>102.41955545882266</v>
      </c>
    </row>
    <row r="303" spans="1:8">
      <c r="A303" s="86" t="str">
        <v>smartband</v>
      </c>
      <c r="B303" s="239">
        <v>302</v>
      </c>
      <c r="C303" s="86" t="s">
        <v>783</v>
      </c>
      <c r="D303" s="241">
        <f>COUNTIF($C$1:$C303,C303)</f>
        <v>1</v>
      </c>
      <c r="E303" s="241" t="str">
        <f t="shared" si="24"/>
        <v>Contactless1</v>
      </c>
      <c r="F303" s="86" t="s">
        <v>784</v>
      </c>
      <c r="G303" s="242">
        <v>0.15249583333333333</v>
      </c>
      <c r="H303" s="245">
        <v>117.09474463282272</v>
      </c>
    </row>
    <row r="304" spans="1:8">
      <c r="A304" s="86" t="str">
        <v>cur_contless</v>
      </c>
      <c r="B304" s="239">
        <v>303</v>
      </c>
      <c r="C304" s="86" t="s">
        <v>783</v>
      </c>
      <c r="D304" s="241">
        <f>COUNTIF($C$1:$C304,C304)</f>
        <v>2</v>
      </c>
      <c r="E304" s="241" t="str">
        <f t="shared" si="24"/>
        <v>Contactless2</v>
      </c>
      <c r="F304" s="86" t="s">
        <v>786</v>
      </c>
      <c r="G304" s="242">
        <v>0.6246624999999999</v>
      </c>
      <c r="H304" s="245">
        <v>103.66241981655469</v>
      </c>
    </row>
    <row r="305" spans="1:8">
      <c r="A305" s="86" t="str">
        <v>CDS_1PLUS</v>
      </c>
      <c r="B305" s="239">
        <v>304</v>
      </c>
      <c r="C305" s="86" t="s">
        <v>788</v>
      </c>
      <c r="D305" s="241">
        <f>COUNTIF($C$1:$C305,C305)</f>
        <v>1</v>
      </c>
      <c r="E305" s="241" t="str">
        <f t="shared" si="24"/>
        <v>Credit Cards1</v>
      </c>
      <c r="F305" s="86" t="s">
        <v>789</v>
      </c>
      <c r="G305" s="242">
        <v>0.61603333333333332</v>
      </c>
      <c r="H305" s="245">
        <v>115.18586369004333</v>
      </c>
    </row>
    <row r="306" spans="1:8">
      <c r="A306" s="86" t="str">
        <v>CDS_2PLUS</v>
      </c>
      <c r="B306" s="239">
        <v>305</v>
      </c>
      <c r="C306" s="86" t="s">
        <v>788</v>
      </c>
      <c r="D306" s="241">
        <f>COUNTIF($C$1:$C306,C306)</f>
        <v>2</v>
      </c>
      <c r="E306" s="241" t="str">
        <f t="shared" si="24"/>
        <v>Credit Cards2</v>
      </c>
      <c r="F306" s="86" t="s">
        <v>791</v>
      </c>
      <c r="G306" s="242">
        <v>0.27470833333333339</v>
      </c>
      <c r="H306" s="245">
        <v>124.91961289336638</v>
      </c>
    </row>
    <row r="307" spans="1:8">
      <c r="A307" s="86" t="str">
        <v>CDS_SPE500PLUS</v>
      </c>
      <c r="B307" s="239">
        <v>306</v>
      </c>
      <c r="C307" s="86" t="s">
        <v>788</v>
      </c>
      <c r="D307" s="241">
        <f>COUNTIF($C$1:$C307,C307)</f>
        <v>3</v>
      </c>
      <c r="E307" s="241" t="str">
        <f t="shared" si="24"/>
        <v>Credit Cards3</v>
      </c>
      <c r="F307" s="86" t="s">
        <v>793</v>
      </c>
      <c r="G307" s="242">
        <v>0.18386250000000001</v>
      </c>
      <c r="H307" s="245">
        <v>131.56620603209211</v>
      </c>
    </row>
    <row r="308" spans="1:8">
      <c r="A308" s="86" t="str">
        <v>CDS_USE6T1M</v>
      </c>
      <c r="B308" s="239">
        <v>307</v>
      </c>
      <c r="C308" s="86" t="s">
        <v>788</v>
      </c>
      <c r="D308" s="241">
        <f>COUNTIF($C$1:$C308,C308)</f>
        <v>4</v>
      </c>
      <c r="E308" s="241" t="str">
        <f t="shared" si="24"/>
        <v>Credit Cards4</v>
      </c>
      <c r="F308" s="86" t="s">
        <v>795</v>
      </c>
      <c r="G308" s="242">
        <v>0.26704583333333332</v>
      </c>
      <c r="H308" s="245">
        <v>127.40126878943794</v>
      </c>
    </row>
    <row r="309" spans="1:8">
      <c r="A309" s="86" t="str">
        <v>CDS_REVOL</v>
      </c>
      <c r="B309" s="239">
        <v>308</v>
      </c>
      <c r="C309" s="86" t="s">
        <v>788</v>
      </c>
      <c r="D309" s="241">
        <f>COUNTIF($C$1:$C309,C309)</f>
        <v>5</v>
      </c>
      <c r="E309" s="241" t="str">
        <f t="shared" si="24"/>
        <v>Credit Cards5</v>
      </c>
      <c r="F309" s="86" t="s">
        <v>797</v>
      </c>
      <c r="G309" s="242">
        <v>8.4062499999999998E-2</v>
      </c>
      <c r="H309" s="245">
        <v>103.01826820266584</v>
      </c>
    </row>
    <row r="310" spans="1:8">
      <c r="A310" s="86" t="str">
        <v>CDS_TRANS</v>
      </c>
      <c r="B310" s="239">
        <v>309</v>
      </c>
      <c r="C310" s="86" t="s">
        <v>788</v>
      </c>
      <c r="D310" s="241">
        <f>COUNTIF($C$1:$C310,C310)</f>
        <v>6</v>
      </c>
      <c r="E310" s="241" t="str">
        <f t="shared" si="24"/>
        <v>Credit Cards6</v>
      </c>
      <c r="F310" s="86" t="s">
        <v>799</v>
      </c>
      <c r="G310" s="242">
        <v>0.46844583333333339</v>
      </c>
      <c r="H310" s="245">
        <v>121.20107407705297</v>
      </c>
    </row>
    <row r="311" spans="1:8">
      <c r="A311" s="86" t="str">
        <v>ca_have</v>
      </c>
      <c r="B311" s="239">
        <v>310</v>
      </c>
      <c r="C311" s="86" t="s">
        <v>801</v>
      </c>
      <c r="D311" s="241">
        <f>COUNTIF($C$1:$C311,C311)</f>
        <v>1</v>
      </c>
      <c r="E311" s="241" t="str">
        <f t="shared" si="24"/>
        <v>Current account, Savings and Investments1</v>
      </c>
      <c r="F311" s="86" t="s">
        <v>802</v>
      </c>
      <c r="G311" s="242">
        <v>0.89873749999999986</v>
      </c>
      <c r="H311" s="245">
        <v>99.611314878462906</v>
      </c>
    </row>
    <row r="312" spans="1:8">
      <c r="A312" s="86" t="str">
        <v>sv_have</v>
      </c>
      <c r="B312" s="239">
        <v>311</v>
      </c>
      <c r="C312" s="86" t="s">
        <v>801</v>
      </c>
      <c r="D312" s="241">
        <f>COUNTIF($C$1:$C312,C312)</f>
        <v>2</v>
      </c>
      <c r="E312" s="241" t="str">
        <f t="shared" si="24"/>
        <v>Current account, Savings and Investments2</v>
      </c>
      <c r="F312" s="86" t="s">
        <v>804</v>
      </c>
      <c r="G312" s="242">
        <v>0.6379541666666666</v>
      </c>
      <c r="H312" s="245">
        <v>109.92658042561916</v>
      </c>
    </row>
    <row r="313" spans="1:8">
      <c r="A313" s="86" t="str">
        <v>unreg_have</v>
      </c>
      <c r="B313" s="239">
        <v>312</v>
      </c>
      <c r="C313" s="86" t="s">
        <v>801</v>
      </c>
      <c r="D313" s="241">
        <f>COUNTIF($C$1:$C313,C313)</f>
        <v>3</v>
      </c>
      <c r="E313" s="241" t="str">
        <f t="shared" si="24"/>
        <v>Current account, Savings and Investments3</v>
      </c>
      <c r="F313" s="86" t="s">
        <v>806</v>
      </c>
      <c r="G313" s="242">
        <v>0.88579166666666664</v>
      </c>
      <c r="H313" s="245">
        <v>103.58157349428956</v>
      </c>
    </row>
    <row r="314" spans="1:8">
      <c r="A314" s="86" t="str">
        <v>reg_have</v>
      </c>
      <c r="B314" s="239">
        <v>313</v>
      </c>
      <c r="C314" s="86" t="s">
        <v>801</v>
      </c>
      <c r="D314" s="241">
        <f>COUNTIF($C$1:$C314,C314)</f>
        <v>4</v>
      </c>
      <c r="E314" s="241" t="str">
        <f t="shared" si="24"/>
        <v>Current account, Savings and Investments4</v>
      </c>
      <c r="F314" s="86" t="s">
        <v>808</v>
      </c>
      <c r="G314" s="242">
        <v>0.65176250000000002</v>
      </c>
      <c r="H314" s="245">
        <v>105.13703101178133</v>
      </c>
    </row>
    <row r="315" spans="1:8">
      <c r="A315" s="86" t="str">
        <v>SAV_INSTANT</v>
      </c>
      <c r="B315" s="239">
        <v>314</v>
      </c>
      <c r="C315" s="86" t="s">
        <v>801</v>
      </c>
      <c r="D315" s="241">
        <f>COUNTIF($C$1:$C315,C315)</f>
        <v>5</v>
      </c>
      <c r="E315" s="241" t="str">
        <f t="shared" si="24"/>
        <v>Current account, Savings and Investments5</v>
      </c>
      <c r="F315" s="86" t="s">
        <v>810</v>
      </c>
      <c r="G315" s="242">
        <v>0.47221666666666667</v>
      </c>
      <c r="H315" s="245">
        <v>109.03158650249607</v>
      </c>
    </row>
    <row r="316" spans="1:8">
      <c r="A316" s="86" t="str">
        <v>SAV_CASHISA</v>
      </c>
      <c r="B316" s="239">
        <v>315</v>
      </c>
      <c r="C316" s="86" t="s">
        <v>801</v>
      </c>
      <c r="D316" s="241">
        <f>COUNTIF($C$1:$C316,C316)</f>
        <v>6</v>
      </c>
      <c r="E316" s="241" t="str">
        <f t="shared" si="24"/>
        <v>Current account, Savings and Investments6</v>
      </c>
      <c r="F316" s="86" t="s">
        <v>812</v>
      </c>
      <c r="G316" s="242">
        <v>0.30883749999999999</v>
      </c>
      <c r="H316" s="245">
        <v>111.76612679160847</v>
      </c>
    </row>
    <row r="317" spans="1:8">
      <c r="A317" s="86" t="str">
        <v>INV_SHARESISA</v>
      </c>
      <c r="B317" s="239">
        <v>316</v>
      </c>
      <c r="C317" s="86" t="s">
        <v>801</v>
      </c>
      <c r="D317" s="241">
        <f>COUNTIF($C$1:$C317,C317)</f>
        <v>7</v>
      </c>
      <c r="E317" s="241" t="str">
        <f t="shared" si="24"/>
        <v>Current account, Savings and Investments7</v>
      </c>
      <c r="F317" s="86" t="s">
        <v>814</v>
      </c>
      <c r="G317" s="242">
        <v>0.13610833333333333</v>
      </c>
      <c r="H317" s="245">
        <v>128.0523378208371</v>
      </c>
    </row>
    <row r="318" spans="1:8">
      <c r="A318" s="86" t="str">
        <v>INV_UNITTRUST</v>
      </c>
      <c r="B318" s="239">
        <v>317</v>
      </c>
      <c r="C318" s="86" t="s">
        <v>801</v>
      </c>
      <c r="D318" s="241">
        <f>COUNTIF($C$1:$C318,C318)</f>
        <v>8</v>
      </c>
      <c r="E318" s="241" t="str">
        <f t="shared" si="24"/>
        <v>Current account, Savings and Investments8</v>
      </c>
      <c r="F318" s="86" t="s">
        <v>816</v>
      </c>
      <c r="G318" s="242">
        <v>1.7791666666666667E-2</v>
      </c>
      <c r="H318" s="245">
        <v>126.00355017279243</v>
      </c>
    </row>
    <row r="319" spans="1:8">
      <c r="A319" s="86" t="str">
        <v>INV_SHARES</v>
      </c>
      <c r="B319" s="239">
        <v>318</v>
      </c>
      <c r="C319" s="86" t="s">
        <v>801</v>
      </c>
      <c r="D319" s="241">
        <f>COUNTIF($C$1:$C319,C319)</f>
        <v>9</v>
      </c>
      <c r="E319" s="241" t="str">
        <f t="shared" si="24"/>
        <v>Current account, Savings and Investments9</v>
      </c>
      <c r="F319" s="86" t="s">
        <v>818</v>
      </c>
      <c r="G319" s="242">
        <v>0.12735000000000002</v>
      </c>
      <c r="H319" s="245">
        <v>129.40842622898893</v>
      </c>
    </row>
    <row r="320" spans="1:8">
      <c r="A320" s="86" t="str">
        <v>INV_BONDS</v>
      </c>
      <c r="B320" s="239">
        <v>319</v>
      </c>
      <c r="C320" s="86" t="s">
        <v>801</v>
      </c>
      <c r="D320" s="241">
        <f>COUNTIF($C$1:$C320,C320)</f>
        <v>10</v>
      </c>
      <c r="E320" s="241" t="str">
        <f t="shared" si="24"/>
        <v>Current account, Savings and Investments10</v>
      </c>
      <c r="F320" s="86" t="s">
        <v>820</v>
      </c>
      <c r="G320" s="242">
        <v>3.3725000000000005E-2</v>
      </c>
      <c r="H320" s="245">
        <v>125.47239265461833</v>
      </c>
    </row>
    <row r="321" spans="1:8">
      <c r="A321" s="86" t="str">
        <v>SAV_NATSAV</v>
      </c>
      <c r="B321" s="239">
        <v>320</v>
      </c>
      <c r="C321" s="86" t="s">
        <v>801</v>
      </c>
      <c r="D321" s="241">
        <f>COUNTIF($C$1:$C321,C321)</f>
        <v>11</v>
      </c>
      <c r="E321" s="241" t="str">
        <f t="shared" si="24"/>
        <v>Current account, Savings and Investments11</v>
      </c>
      <c r="F321" s="86" t="s">
        <v>822</v>
      </c>
      <c r="G321" s="242">
        <v>0.23806666666666665</v>
      </c>
      <c r="H321" s="245">
        <v>122.8984689992874</v>
      </c>
    </row>
    <row r="322" spans="1:8">
      <c r="A322" s="86" t="str">
        <v>INV_ANY</v>
      </c>
      <c r="B322" s="239">
        <v>321</v>
      </c>
      <c r="C322" s="86" t="s">
        <v>801</v>
      </c>
      <c r="D322" s="241">
        <f>COUNTIF($C$1:$C322,C322)</f>
        <v>12</v>
      </c>
      <c r="E322" s="241" t="str">
        <f t="shared" si="24"/>
        <v>Current account, Savings and Investments12</v>
      </c>
      <c r="F322" s="86" t="s">
        <v>824</v>
      </c>
      <c r="G322" s="242">
        <v>0.26743749999999999</v>
      </c>
      <c r="H322" s="245">
        <v>125.75981825364731</v>
      </c>
    </row>
    <row r="323" spans="1:8">
      <c r="A323" s="86" t="str">
        <v>INV_VAL6</v>
      </c>
      <c r="B323" s="239">
        <v>322</v>
      </c>
      <c r="C323" s="86" t="s">
        <v>801</v>
      </c>
      <c r="D323" s="241">
        <f>COUNTIF($C$1:$C323,C323)</f>
        <v>13</v>
      </c>
      <c r="E323" s="241" t="str">
        <f t="shared" ref="E323:E386" si="25">C323&amp;D323</f>
        <v>Current account, Savings and Investments13</v>
      </c>
      <c r="F323" s="86" t="s">
        <v>826</v>
      </c>
      <c r="G323" s="242">
        <v>8.8612499999999997E-2</v>
      </c>
      <c r="H323" s="245">
        <v>134.53492747160985</v>
      </c>
    </row>
    <row r="324" spans="1:8">
      <c r="A324" s="86" t="str">
        <v>SAV_VALA</v>
      </c>
      <c r="B324" s="239">
        <v>323</v>
      </c>
      <c r="C324" s="86" t="s">
        <v>801</v>
      </c>
      <c r="D324" s="241">
        <f>COUNTIF($C$1:$C324,C324)</f>
        <v>14</v>
      </c>
      <c r="E324" s="241" t="str">
        <f t="shared" si="25"/>
        <v>Current account, Savings and Investments14</v>
      </c>
      <c r="F324" s="86" t="s">
        <v>828</v>
      </c>
      <c r="G324" s="242">
        <v>0.12497499999999999</v>
      </c>
      <c r="H324" s="245">
        <v>94.962602022824896</v>
      </c>
    </row>
    <row r="325" spans="1:8">
      <c r="A325" s="86" t="str">
        <v>SAV_VAL3</v>
      </c>
      <c r="B325" s="239">
        <v>324</v>
      </c>
      <c r="C325" s="86" t="s">
        <v>801</v>
      </c>
      <c r="D325" s="241">
        <f>COUNTIF($C$1:$C325,C325)</f>
        <v>15</v>
      </c>
      <c r="E325" s="241" t="str">
        <f t="shared" si="25"/>
        <v>Current account, Savings and Investments15</v>
      </c>
      <c r="F325" s="86" t="s">
        <v>830</v>
      </c>
      <c r="G325" s="242">
        <v>0.10439166666666666</v>
      </c>
      <c r="H325" s="245">
        <v>98.757003638530747</v>
      </c>
    </row>
    <row r="326" spans="1:8">
      <c r="A326" s="86" t="str">
        <v>SAV_VAL4</v>
      </c>
      <c r="B326" s="239">
        <v>325</v>
      </c>
      <c r="C326" s="86" t="s">
        <v>801</v>
      </c>
      <c r="D326" s="241">
        <f>COUNTIF($C$1:$C326,C326)</f>
        <v>16</v>
      </c>
      <c r="E326" s="241" t="str">
        <f t="shared" si="25"/>
        <v>Current account, Savings and Investments16</v>
      </c>
      <c r="F326" s="86" t="s">
        <v>832</v>
      </c>
      <c r="G326" s="242">
        <v>0.13807916666666667</v>
      </c>
      <c r="H326" s="245">
        <v>108.07827091863238</v>
      </c>
    </row>
    <row r="327" spans="1:8">
      <c r="A327" s="86" t="str">
        <v>SAV_VALC</v>
      </c>
      <c r="B327" s="239">
        <v>326</v>
      </c>
      <c r="C327" s="86" t="s">
        <v>801</v>
      </c>
      <c r="D327" s="241">
        <f>COUNTIF($C$1:$C327,C327)</f>
        <v>17</v>
      </c>
      <c r="E327" s="241" t="str">
        <f t="shared" si="25"/>
        <v>Current account, Savings and Investments17</v>
      </c>
      <c r="F327" s="86" t="s">
        <v>834</v>
      </c>
      <c r="G327" s="242">
        <v>0.27032083333333329</v>
      </c>
      <c r="H327" s="245">
        <v>125.64028074678058</v>
      </c>
    </row>
    <row r="328" spans="1:8">
      <c r="A328" s="86" t="str">
        <v>LOA_HAS</v>
      </c>
      <c r="B328" s="239">
        <v>327</v>
      </c>
      <c r="C328" s="86" t="s">
        <v>836</v>
      </c>
      <c r="D328" s="241">
        <f>COUNTIF($C$1:$C328,C328)</f>
        <v>1</v>
      </c>
      <c r="E328" s="241" t="str">
        <f t="shared" si="25"/>
        <v>Loans1</v>
      </c>
      <c r="F328" s="86" t="s">
        <v>837</v>
      </c>
      <c r="G328" s="242">
        <v>0.137625</v>
      </c>
      <c r="H328" s="245">
        <v>111.53866297492065</v>
      </c>
    </row>
    <row r="329" spans="1:8">
      <c r="A329" s="86" t="str">
        <v>LOA_UNS</v>
      </c>
      <c r="B329" s="239">
        <v>328</v>
      </c>
      <c r="C329" s="86" t="s">
        <v>836</v>
      </c>
      <c r="D329" s="241">
        <f>COUNTIF($C$1:$C329,C329)</f>
        <v>2</v>
      </c>
      <c r="E329" s="241" t="str">
        <f t="shared" si="25"/>
        <v>Loans2</v>
      </c>
      <c r="F329" s="86" t="s">
        <v>839</v>
      </c>
      <c r="G329" s="242">
        <v>7.0266666666666658E-2</v>
      </c>
      <c r="H329" s="245">
        <v>105.35505199937157</v>
      </c>
    </row>
    <row r="330" spans="1:8">
      <c r="A330" s="86" t="str">
        <v>LOA_2PLUS</v>
      </c>
      <c r="B330" s="239">
        <v>329</v>
      </c>
      <c r="C330" s="86" t="s">
        <v>836</v>
      </c>
      <c r="D330" s="241">
        <f>COUNTIF($C$1:$C330,C330)</f>
        <v>3</v>
      </c>
      <c r="E330" s="241" t="str">
        <f t="shared" si="25"/>
        <v>Loans3</v>
      </c>
      <c r="F330" s="86" t="s">
        <v>841</v>
      </c>
      <c r="G330" s="242">
        <v>2.7533333333333333E-2</v>
      </c>
      <c r="H330" s="245">
        <v>109.94248889092827</v>
      </c>
    </row>
    <row r="331" spans="1:8">
      <c r="A331" s="86" t="str">
        <v>UNSECGT15K</v>
      </c>
      <c r="B331" s="239">
        <v>330</v>
      </c>
      <c r="C331" s="86" t="s">
        <v>836</v>
      </c>
      <c r="D331" s="241">
        <f>COUNTIF($C$1:$C331,C331)</f>
        <v>4</v>
      </c>
      <c r="E331" s="241" t="str">
        <f t="shared" si="25"/>
        <v>Loans4</v>
      </c>
      <c r="F331" s="86" t="s">
        <v>843</v>
      </c>
      <c r="G331" s="242">
        <v>1.4174999999999997E-2</v>
      </c>
      <c r="H331" s="245">
        <v>119.74186337261037</v>
      </c>
    </row>
    <row r="332" spans="1:8">
      <c r="A332" s="86" t="str">
        <v>PHLTH</v>
      </c>
      <c r="B332" s="239">
        <v>331</v>
      </c>
      <c r="C332" s="86" t="s">
        <v>845</v>
      </c>
      <c r="D332" s="241">
        <f>COUNTIF($C$1:$C332,C332)</f>
        <v>1</v>
      </c>
      <c r="E332" s="241" t="str">
        <f t="shared" si="25"/>
        <v>Insurance and Pensions1</v>
      </c>
      <c r="F332" s="86" t="s">
        <v>846</v>
      </c>
      <c r="G332" s="242">
        <v>4.9970833333333332E-2</v>
      </c>
      <c r="H332" s="245">
        <v>116.49156547307649</v>
      </c>
    </row>
    <row r="333" spans="1:8">
      <c r="A333" s="86" t="str">
        <v>CHLTH</v>
      </c>
      <c r="B333" s="239">
        <v>332</v>
      </c>
      <c r="C333" s="86" t="s">
        <v>845</v>
      </c>
      <c r="D333" s="241">
        <f>COUNTIF($C$1:$C333,C333)</f>
        <v>2</v>
      </c>
      <c r="E333" s="241" t="str">
        <f t="shared" si="25"/>
        <v>Insurance and Pensions2</v>
      </c>
      <c r="F333" s="86" t="s">
        <v>848</v>
      </c>
      <c r="G333" s="242">
        <v>5.5045833333333336E-2</v>
      </c>
      <c r="H333" s="245">
        <v>128.9427256147946</v>
      </c>
    </row>
    <row r="334" spans="1:8">
      <c r="A334" s="86" t="str">
        <v>LIF_ASSUR</v>
      </c>
      <c r="B334" s="239">
        <v>333</v>
      </c>
      <c r="C334" s="86" t="s">
        <v>845</v>
      </c>
      <c r="D334" s="241">
        <f>COUNTIF($C$1:$C334,C334)</f>
        <v>3</v>
      </c>
      <c r="E334" s="241" t="str">
        <f t="shared" si="25"/>
        <v>Insurance and Pensions3</v>
      </c>
      <c r="F334" s="86" t="s">
        <v>850</v>
      </c>
      <c r="G334" s="242">
        <v>0.36011249999999995</v>
      </c>
      <c r="H334" s="245">
        <v>105.71901274337637</v>
      </c>
    </row>
    <row r="335" spans="1:8">
      <c r="A335" s="86" t="str">
        <v>LIF_PROTECT</v>
      </c>
      <c r="B335" s="239">
        <v>334</v>
      </c>
      <c r="C335" s="86" t="s">
        <v>845</v>
      </c>
      <c r="D335" s="241">
        <f>COUNTIF($C$1:$C335,C335)</f>
        <v>4</v>
      </c>
      <c r="E335" s="241" t="str">
        <f t="shared" si="25"/>
        <v>Insurance and Pensions4</v>
      </c>
      <c r="F335" s="86" t="s">
        <v>852</v>
      </c>
      <c r="G335" s="242">
        <v>0.24641250000000003</v>
      </c>
      <c r="H335" s="245">
        <v>102.99996128317895</v>
      </c>
    </row>
    <row r="336" spans="1:8">
      <c r="A336" s="86" t="str">
        <v>PEN_CO</v>
      </c>
      <c r="B336" s="239">
        <v>335</v>
      </c>
      <c r="C336" s="86" t="s">
        <v>845</v>
      </c>
      <c r="D336" s="241">
        <f>COUNTIF($C$1:$C336,C336)</f>
        <v>5</v>
      </c>
      <c r="E336" s="241" t="str">
        <f t="shared" si="25"/>
        <v>Insurance and Pensions5</v>
      </c>
      <c r="F336" s="86" t="s">
        <v>854</v>
      </c>
      <c r="G336" s="242">
        <v>0.35012083333333333</v>
      </c>
      <c r="H336" s="245">
        <v>103.40460794583454</v>
      </c>
    </row>
    <row r="337" spans="1:8">
      <c r="A337" s="86" t="str">
        <v>PEN_PERS</v>
      </c>
      <c r="B337" s="239">
        <v>336</v>
      </c>
      <c r="C337" s="86" t="s">
        <v>845</v>
      </c>
      <c r="D337" s="241">
        <f>COUNTIF($C$1:$C337,C337)</f>
        <v>6</v>
      </c>
      <c r="E337" s="241" t="str">
        <f t="shared" si="25"/>
        <v>Insurance and Pensions6</v>
      </c>
      <c r="F337" s="86" t="s">
        <v>856</v>
      </c>
      <c r="G337" s="242">
        <v>6.9191666666666679E-2</v>
      </c>
      <c r="H337" s="245">
        <v>112.62428292952215</v>
      </c>
    </row>
    <row r="338" spans="1:8">
      <c r="A338" s="86" t="str">
        <v>PEN_OTHER</v>
      </c>
      <c r="B338" s="239">
        <v>337</v>
      </c>
      <c r="C338" s="86" t="s">
        <v>845</v>
      </c>
      <c r="D338" s="241">
        <f>COUNTIF($C$1:$C338,C338)</f>
        <v>7</v>
      </c>
      <c r="E338" s="241" t="str">
        <f t="shared" si="25"/>
        <v>Insurance and Pensions7</v>
      </c>
      <c r="F338" s="86" t="s">
        <v>858</v>
      </c>
      <c r="G338" s="242">
        <v>0.20799583333333332</v>
      </c>
      <c r="H338" s="245">
        <v>112.33995475794131</v>
      </c>
    </row>
    <row r="339" spans="1:8">
      <c r="A339" s="86" t="str">
        <v>banktool</v>
      </c>
      <c r="B339" s="239">
        <v>338</v>
      </c>
      <c r="C339" s="86" t="s">
        <v>860</v>
      </c>
      <c r="D339" s="241">
        <f>COUNTIF($C$1:$C339,C339)</f>
        <v>1</v>
      </c>
      <c r="E339" s="241" t="str">
        <f t="shared" si="25"/>
        <v>FinTech1</v>
      </c>
      <c r="F339" s="86" t="s">
        <v>861</v>
      </c>
      <c r="G339" s="242">
        <v>5.8029166666666666E-2</v>
      </c>
      <c r="H339" s="245">
        <v>105.9876770942372</v>
      </c>
    </row>
    <row r="340" spans="1:8">
      <c r="A340" s="86" t="str">
        <v>mmgttool</v>
      </c>
      <c r="B340" s="239">
        <v>339</v>
      </c>
      <c r="C340" s="86" t="s">
        <v>860</v>
      </c>
      <c r="D340" s="241">
        <f>COUNTIF($C$1:$C340,C340)</f>
        <v>2</v>
      </c>
      <c r="E340" s="241" t="str">
        <f t="shared" si="25"/>
        <v>FinTech2</v>
      </c>
      <c r="F340" s="86" t="s">
        <v>863</v>
      </c>
      <c r="G340" s="242">
        <v>4.7637499999999999E-2</v>
      </c>
      <c r="H340" s="245">
        <v>102.76540913047016</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0.37467083333333334</v>
      </c>
      <c r="H341" s="245">
        <v>96.746218854459741</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0.40330833333333338</v>
      </c>
      <c r="H342" s="245">
        <v>104.09252059037557</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0.11626666666666666</v>
      </c>
      <c r="H343" s="245">
        <v>98.444603328886288</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4.8158333333333331E-2</v>
      </c>
      <c r="H344" s="245">
        <v>94.923698472619975</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5.7654166666666673E-2</v>
      </c>
      <c r="H345" s="245">
        <v>102.14059009221721</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0.13183333333333333</v>
      </c>
      <c r="H346" s="245">
        <v>92.036837653511228</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0.39977916666666663</v>
      </c>
      <c r="H347" s="245">
        <v>103.85055908261809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0.2150125</v>
      </c>
      <c r="H348" s="245">
        <v>102.18836269239124</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7.0874999999999994E-2</v>
      </c>
      <c r="H349" s="245">
        <v>84.349322061554105</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0.18232499999999999</v>
      </c>
      <c r="H350" s="245">
        <v>102.92450969975226</v>
      </c>
    </row>
    <row r="351" spans="1:8">
      <c r="A351" s="86" t="str">
        <v>reg_fac</v>
      </c>
      <c r="B351" s="239">
        <v>350</v>
      </c>
      <c r="C351" s="86" t="s">
        <v>883</v>
      </c>
      <c r="D351" s="241">
        <f>COUNTIF($C$1:$C351,C351)</f>
        <v>1</v>
      </c>
      <c r="E351" s="241" t="str">
        <f t="shared" si="25"/>
        <v>Arrange mortgage (% of all people with a mortgage)1</v>
      </c>
      <c r="F351" s="86" t="s">
        <v>867</v>
      </c>
      <c r="G351" s="242">
        <v>0.59477916666666664</v>
      </c>
      <c r="H351" s="245">
        <v>97.329424034860608</v>
      </c>
    </row>
    <row r="352" spans="1:8">
      <c r="A352" s="86" t="str">
        <v>reg_net</v>
      </c>
      <c r="B352" s="239">
        <v>351</v>
      </c>
      <c r="C352" s="86" t="s">
        <v>883</v>
      </c>
      <c r="D352" s="241">
        <f>COUNTIF($C$1:$C352,C352)</f>
        <v>2</v>
      </c>
      <c r="E352" s="241" t="str">
        <f t="shared" si="25"/>
        <v>Arrange mortgage (% of all people with a mortgage)2</v>
      </c>
      <c r="F352" s="86" t="s">
        <v>869</v>
      </c>
      <c r="G352" s="242">
        <v>0.1139125</v>
      </c>
      <c r="H352" s="245">
        <v>111.17266194168111</v>
      </c>
    </row>
    <row r="353" spans="1:8">
      <c r="A353" s="86" t="str">
        <v>reg_pho</v>
      </c>
      <c r="B353" s="239">
        <v>352</v>
      </c>
      <c r="C353" s="86" t="s">
        <v>883</v>
      </c>
      <c r="D353" s="241">
        <f>COUNTIF($C$1:$C353,C353)</f>
        <v>3</v>
      </c>
      <c r="E353" s="241" t="str">
        <f t="shared" si="25"/>
        <v>Arrange mortgage (% of all people with a mortgage)3</v>
      </c>
      <c r="F353" s="86" t="s">
        <v>871</v>
      </c>
      <c r="G353" s="242">
        <v>0.19872916666666668</v>
      </c>
      <c r="H353" s="245">
        <v>106.03703920159984</v>
      </c>
    </row>
    <row r="354" spans="1:8">
      <c r="A354" s="86" t="str">
        <v>reg_pst</v>
      </c>
      <c r="B354" s="239">
        <v>353</v>
      </c>
      <c r="C354" s="86" t="s">
        <v>883</v>
      </c>
      <c r="D354" s="241">
        <f>COUNTIF($C$1:$C354,C354)</f>
        <v>4</v>
      </c>
      <c r="E354" s="241" t="str">
        <f t="shared" si="25"/>
        <v>Arrange mortgage (% of all people with a mortgage)4</v>
      </c>
      <c r="F354" s="86" t="s">
        <v>873</v>
      </c>
      <c r="G354" s="242">
        <v>5.4950000000000006E-2</v>
      </c>
      <c r="H354" s="245">
        <v>92.050950068415204</v>
      </c>
    </row>
    <row r="355" spans="1:8">
      <c r="A355" s="86" t="str">
        <v>reg_pcs</v>
      </c>
      <c r="B355" s="239">
        <v>354</v>
      </c>
      <c r="C355" s="86" t="s">
        <v>883</v>
      </c>
      <c r="D355" s="241">
        <f>COUNTIF($C$1:$C355,C355)</f>
        <v>5</v>
      </c>
      <c r="E355" s="241" t="str">
        <f t="shared" si="25"/>
        <v>Arrange mortgage (% of all people with a mortgage)5</v>
      </c>
      <c r="F355" s="86" t="s">
        <v>875</v>
      </c>
      <c r="G355" s="242">
        <v>9.0083333333333335E-3</v>
      </c>
      <c r="H355" s="245">
        <v>94.35066685296681</v>
      </c>
    </row>
    <row r="356" spans="1:8">
      <c r="A356" s="86" t="str">
        <v>reg_ifa</v>
      </c>
      <c r="B356" s="239">
        <v>355</v>
      </c>
      <c r="C356" s="86" t="s">
        <v>883</v>
      </c>
      <c r="D356" s="241">
        <f>COUNTIF($C$1:$C356,C356)</f>
        <v>6</v>
      </c>
      <c r="E356" s="241" t="str">
        <f t="shared" si="25"/>
        <v>Arrange mortgage (% of all people with a mortgage)6</v>
      </c>
      <c r="F356" s="86" t="s">
        <v>889</v>
      </c>
      <c r="G356" s="242">
        <v>2.8612499999999999E-2</v>
      </c>
      <c r="H356" s="245">
        <v>95.718720422391442</v>
      </c>
    </row>
    <row r="357" spans="1:8">
      <c r="A357" s="86" t="str">
        <v>manca_branch</v>
      </c>
      <c r="B357" s="239">
        <v>356</v>
      </c>
      <c r="C357" s="86" t="s">
        <v>891</v>
      </c>
      <c r="D357" s="241">
        <f>COUNTIF($C$1:$C357,C357)</f>
        <v>1</v>
      </c>
      <c r="E357" s="241" t="str">
        <f t="shared" si="25"/>
        <v>Manage current account1</v>
      </c>
      <c r="F357" s="86" t="s">
        <v>892</v>
      </c>
      <c r="G357" s="242">
        <v>0.55565833333333337</v>
      </c>
      <c r="H357" s="245">
        <v>96.763028562250156</v>
      </c>
    </row>
    <row r="358" spans="1:8">
      <c r="A358" s="86" t="str">
        <v>manca_net</v>
      </c>
      <c r="B358" s="239">
        <v>357</v>
      </c>
      <c r="C358" s="86" t="s">
        <v>891</v>
      </c>
      <c r="D358" s="241">
        <f>COUNTIF($C$1:$C358,C358)</f>
        <v>2</v>
      </c>
      <c r="E358" s="241" t="str">
        <f t="shared" si="25"/>
        <v>Manage current account2</v>
      </c>
      <c r="F358" s="86" t="s">
        <v>869</v>
      </c>
      <c r="G358" s="242">
        <v>0.633525</v>
      </c>
      <c r="H358" s="245">
        <v>107.72057749055364</v>
      </c>
    </row>
    <row r="359" spans="1:8">
      <c r="A359" s="86" t="str">
        <v>manca_mobnet</v>
      </c>
      <c r="B359" s="239">
        <v>358</v>
      </c>
      <c r="C359" s="86" t="s">
        <v>891</v>
      </c>
      <c r="D359" s="241">
        <f>COUNTIF($C$1:$C359,C359)</f>
        <v>3</v>
      </c>
      <c r="E359" s="241" t="str">
        <f t="shared" si="25"/>
        <v>Manage current account3</v>
      </c>
      <c r="F359" s="86" t="s">
        <v>895</v>
      </c>
      <c r="G359" s="242">
        <v>0.3913416666666667</v>
      </c>
      <c r="H359" s="245">
        <v>104.35960649578071</v>
      </c>
    </row>
    <row r="360" spans="1:8">
      <c r="A360" s="86" t="str">
        <v>manca_fixnet</v>
      </c>
      <c r="B360" s="239">
        <v>359</v>
      </c>
      <c r="C360" s="86" t="s">
        <v>891</v>
      </c>
      <c r="D360" s="241">
        <f>COUNTIF($C$1:$C360,C360)</f>
        <v>4</v>
      </c>
      <c r="E360" s="241" t="str">
        <f t="shared" si="25"/>
        <v>Manage current account4</v>
      </c>
      <c r="F360" s="86" t="s">
        <v>897</v>
      </c>
      <c r="G360" s="242">
        <v>0.45685833333333331</v>
      </c>
      <c r="H360" s="245">
        <v>113.41036983212626</v>
      </c>
    </row>
    <row r="361" spans="1:8">
      <c r="A361" s="86" t="str">
        <v>manca_pho</v>
      </c>
      <c r="B361" s="239">
        <v>360</v>
      </c>
      <c r="C361" s="86" t="s">
        <v>891</v>
      </c>
      <c r="D361" s="241">
        <f>COUNTIF($C$1:$C361,C361)</f>
        <v>5</v>
      </c>
      <c r="E361" s="241" t="str">
        <f t="shared" si="25"/>
        <v>Manage current account5</v>
      </c>
      <c r="F361" s="86" t="s">
        <v>871</v>
      </c>
      <c r="G361" s="242">
        <v>7.3016666666666674E-2</v>
      </c>
      <c r="H361" s="245">
        <v>105.2682468148593</v>
      </c>
    </row>
    <row r="362" spans="1:8">
      <c r="A362" s="86" t="str">
        <v>manca_pst</v>
      </c>
      <c r="B362" s="239">
        <v>361</v>
      </c>
      <c r="C362" s="86" t="s">
        <v>891</v>
      </c>
      <c r="D362" s="241">
        <f>COUNTIF($C$1:$C362,C362)</f>
        <v>6</v>
      </c>
      <c r="E362" s="241" t="str">
        <f t="shared" si="25"/>
        <v>Manage current account6</v>
      </c>
      <c r="F362" s="86" t="s">
        <v>873</v>
      </c>
      <c r="G362" s="242">
        <v>0.2399833333333333</v>
      </c>
      <c r="H362" s="245">
        <v>94.291742816277647</v>
      </c>
    </row>
    <row r="363" spans="1:8">
      <c r="A363" s="86" t="str">
        <v>mansv_branch</v>
      </c>
      <c r="B363" s="239">
        <v>362</v>
      </c>
      <c r="C363" s="86" t="s">
        <v>901</v>
      </c>
      <c r="D363" s="241">
        <f>COUNTIF($C$1:$C363,C363)</f>
        <v>1</v>
      </c>
      <c r="E363" s="241" t="str">
        <f t="shared" si="25"/>
        <v>Manage savings account1</v>
      </c>
      <c r="F363" s="86" t="s">
        <v>892</v>
      </c>
      <c r="G363" s="242">
        <v>0.18204583333333335</v>
      </c>
      <c r="H363" s="245">
        <v>100.96637194197496</v>
      </c>
    </row>
    <row r="364" spans="1:8">
      <c r="A364" s="86" t="str">
        <v>mansv_net</v>
      </c>
      <c r="B364" s="239">
        <v>363</v>
      </c>
      <c r="C364" s="86" t="s">
        <v>901</v>
      </c>
      <c r="D364" s="241">
        <f>COUNTIF($C$1:$C364,C364)</f>
        <v>2</v>
      </c>
      <c r="E364" s="241" t="str">
        <f t="shared" si="25"/>
        <v>Manage savings account2</v>
      </c>
      <c r="F364" s="86" t="s">
        <v>869</v>
      </c>
      <c r="G364" s="242">
        <v>0.39742500000000003</v>
      </c>
      <c r="H364" s="245">
        <v>114.23850750884239</v>
      </c>
    </row>
    <row r="365" spans="1:8">
      <c r="A365" s="86" t="str">
        <v>mansv_mobnet</v>
      </c>
      <c r="B365" s="239">
        <v>364</v>
      </c>
      <c r="C365" s="86" t="s">
        <v>901</v>
      </c>
      <c r="D365" s="241">
        <f>COUNTIF($C$1:$C365,C365)</f>
        <v>3</v>
      </c>
      <c r="E365" s="241" t="str">
        <f t="shared" si="25"/>
        <v>Manage savings account3</v>
      </c>
      <c r="F365" s="86" t="s">
        <v>895</v>
      </c>
      <c r="G365" s="242">
        <v>0.21216666666666667</v>
      </c>
      <c r="H365" s="245">
        <v>110.50426283464216</v>
      </c>
    </row>
    <row r="366" spans="1:8">
      <c r="A366" s="86" t="str">
        <v>mansv_fixnet</v>
      </c>
      <c r="B366" s="239">
        <v>365</v>
      </c>
      <c r="C366" s="86" t="s">
        <v>901</v>
      </c>
      <c r="D366" s="241">
        <f>COUNTIF($C$1:$C366,C366)</f>
        <v>4</v>
      </c>
      <c r="E366" s="241" t="str">
        <f t="shared" si="25"/>
        <v>Manage savings account4</v>
      </c>
      <c r="F366" s="86" t="s">
        <v>897</v>
      </c>
      <c r="G366" s="242">
        <v>0.25050833333333339</v>
      </c>
      <c r="H366" s="245">
        <v>117.57740307801141</v>
      </c>
    </row>
    <row r="367" spans="1:8">
      <c r="A367" s="86" t="str">
        <v>mansv_pho</v>
      </c>
      <c r="B367" s="239">
        <v>366</v>
      </c>
      <c r="C367" s="86" t="s">
        <v>901</v>
      </c>
      <c r="D367" s="241">
        <f>COUNTIF($C$1:$C367,C367)</f>
        <v>5</v>
      </c>
      <c r="E367" s="241" t="str">
        <f t="shared" si="25"/>
        <v>Manage savings account5</v>
      </c>
      <c r="F367" s="86" t="s">
        <v>871</v>
      </c>
      <c r="G367" s="242">
        <v>8.2058333333333344E-2</v>
      </c>
      <c r="H367" s="245">
        <v>101.55581922148906</v>
      </c>
    </row>
    <row r="368" spans="1:8">
      <c r="A368" s="86" t="str">
        <v>mansv_pst</v>
      </c>
      <c r="B368" s="239">
        <v>367</v>
      </c>
      <c r="C368" s="86" t="s">
        <v>901</v>
      </c>
      <c r="D368" s="241">
        <f>COUNTIF($C$1:$C368,C368)</f>
        <v>6</v>
      </c>
      <c r="E368" s="241" t="str">
        <f t="shared" si="25"/>
        <v>Manage savings account6</v>
      </c>
      <c r="F368" s="86" t="s">
        <v>873</v>
      </c>
      <c r="G368" s="242">
        <v>0.11310416666666666</v>
      </c>
      <c r="H368" s="245">
        <v>105.17100634558918</v>
      </c>
    </row>
    <row r="369" spans="1:8">
      <c r="A369" s="86" t="str">
        <v>actmanca_branch</v>
      </c>
      <c r="B369" s="239">
        <v>368</v>
      </c>
      <c r="C369" s="86" t="s">
        <v>908</v>
      </c>
      <c r="D369" s="241">
        <f>COUNTIF($C$1:$C369,C369)</f>
        <v>1</v>
      </c>
      <c r="E369" s="241" t="str">
        <f t="shared" si="25"/>
        <v>Actively manage current account1</v>
      </c>
      <c r="F369" s="86" t="s">
        <v>892</v>
      </c>
      <c r="G369" s="242">
        <v>3.045833333333333E-2</v>
      </c>
      <c r="H369" s="245">
        <v>91.479808656868997</v>
      </c>
    </row>
    <row r="370" spans="1:8">
      <c r="A370" s="86" t="str">
        <v>actmanca_net</v>
      </c>
      <c r="B370" s="239">
        <v>369</v>
      </c>
      <c r="C370" s="86" t="s">
        <v>908</v>
      </c>
      <c r="D370" s="241">
        <f>COUNTIF($C$1:$C370,C370)</f>
        <v>2</v>
      </c>
      <c r="E370" s="241" t="str">
        <f t="shared" si="25"/>
        <v>Actively manage current account2</v>
      </c>
      <c r="F370" s="86" t="s">
        <v>869</v>
      </c>
      <c r="G370" s="242">
        <v>0.40111666666666668</v>
      </c>
      <c r="H370" s="245">
        <v>107.73288370815462</v>
      </c>
    </row>
    <row r="371" spans="1:8">
      <c r="A371" s="86" t="str">
        <v>actmanca_mobnet</v>
      </c>
      <c r="B371" s="239">
        <v>370</v>
      </c>
      <c r="C371" s="86" t="s">
        <v>908</v>
      </c>
      <c r="D371" s="241">
        <f>COUNTIF($C$1:$C371,C371)</f>
        <v>3</v>
      </c>
      <c r="E371" s="241" t="str">
        <f t="shared" si="25"/>
        <v>Actively manage current account3</v>
      </c>
      <c r="F371" s="86" t="s">
        <v>895</v>
      </c>
      <c r="G371" s="242">
        <v>0.25499583333333331</v>
      </c>
      <c r="H371" s="245">
        <v>104.05401482393768</v>
      </c>
    </row>
    <row r="372" spans="1:8">
      <c r="A372" s="86" t="str">
        <v>actmanca_fixnet</v>
      </c>
      <c r="B372" s="239">
        <v>371</v>
      </c>
      <c r="C372" s="86" t="s">
        <v>908</v>
      </c>
      <c r="D372" s="241">
        <f>COUNTIF($C$1:$C372,C372)</f>
        <v>4</v>
      </c>
      <c r="E372" s="241" t="str">
        <f t="shared" si="25"/>
        <v>Actively manage current account4</v>
      </c>
      <c r="F372" s="86" t="s">
        <v>897</v>
      </c>
      <c r="G372" s="242">
        <v>0.18310000000000001</v>
      </c>
      <c r="H372" s="245">
        <v>114.03393826201686</v>
      </c>
    </row>
    <row r="373" spans="1:8">
      <c r="A373" s="86" t="str">
        <v>actmanca_pho</v>
      </c>
      <c r="B373" s="239">
        <v>372</v>
      </c>
      <c r="C373" s="86" t="s">
        <v>908</v>
      </c>
      <c r="D373" s="241">
        <f>COUNTIF($C$1:$C373,C373)</f>
        <v>5</v>
      </c>
      <c r="E373" s="241" t="str">
        <f t="shared" si="25"/>
        <v>Actively manage current account5</v>
      </c>
      <c r="F373" s="86" t="s">
        <v>871</v>
      </c>
      <c r="G373" s="242">
        <v>1.2045833333333334E-2</v>
      </c>
      <c r="H373" s="245">
        <v>100.33953383166904</v>
      </c>
    </row>
    <row r="374" spans="1:8">
      <c r="A374" s="86" t="str">
        <v>P600T</v>
      </c>
      <c r="B374" s="239">
        <v>373</v>
      </c>
      <c r="C374" s="86" t="s">
        <v>914</v>
      </c>
      <c r="D374" s="241">
        <f>COUNTIF($C$1:$C374,C374)</f>
        <v>1</v>
      </c>
      <c r="E374" s="241" t="str">
        <f t="shared" si="25"/>
        <v>Expenditure per adult per week1</v>
      </c>
      <c r="F374" s="86" t="s">
        <v>915</v>
      </c>
      <c r="G374" s="242">
        <v>5.7035041666666659</v>
      </c>
      <c r="H374" s="245">
        <v>116.55157267747155</v>
      </c>
    </row>
    <row r="375" spans="1:8">
      <c r="A375" s="86" t="str">
        <v>P601T</v>
      </c>
      <c r="B375" s="239">
        <v>374</v>
      </c>
      <c r="C375" s="86" t="s">
        <v>914</v>
      </c>
      <c r="D375" s="241">
        <f>COUNTIF($C$1:$C375,C375)</f>
        <v>2</v>
      </c>
      <c r="E375" s="241" t="str">
        <f t="shared" si="25"/>
        <v>Expenditure per adult per week2</v>
      </c>
      <c r="F375" s="86" t="s">
        <v>917</v>
      </c>
      <c r="G375" s="242">
        <v>0.67822083333333338</v>
      </c>
      <c r="H375" s="245">
        <v>111.93038010301781</v>
      </c>
    </row>
    <row r="376" spans="1:8">
      <c r="A376" s="86" t="str">
        <v>ALC</v>
      </c>
      <c r="B376" s="239">
        <v>375</v>
      </c>
      <c r="C376" s="86" t="s">
        <v>914</v>
      </c>
      <c r="D376" s="241">
        <f>COUNTIF($C$1:$C376,C376)</f>
        <v>3</v>
      </c>
      <c r="E376" s="241" t="str">
        <f t="shared" si="25"/>
        <v>Expenditure per adult per week3</v>
      </c>
      <c r="F376" s="86" t="s">
        <v>919</v>
      </c>
      <c r="G376" s="242">
        <v>0.10418750000000002</v>
      </c>
      <c r="H376" s="245">
        <v>118.02805895349292</v>
      </c>
    </row>
    <row r="377" spans="1:8">
      <c r="A377" s="86" t="str">
        <v>TOB</v>
      </c>
      <c r="B377" s="239">
        <v>376</v>
      </c>
      <c r="C377" s="86" t="s">
        <v>914</v>
      </c>
      <c r="D377" s="241">
        <f>COUNTIF($C$1:$C377,C377)</f>
        <v>4</v>
      </c>
      <c r="E377" s="241" t="str">
        <f t="shared" si="25"/>
        <v>Expenditure per adult per week4</v>
      </c>
      <c r="F377" s="86" t="s">
        <v>921</v>
      </c>
      <c r="G377" s="242">
        <v>2.6695833333333332E-2</v>
      </c>
      <c r="H377" s="245">
        <v>72.171434942035205</v>
      </c>
    </row>
    <row r="378" spans="1:8">
      <c r="A378" s="86" t="str">
        <v>P603T</v>
      </c>
      <c r="B378" s="239">
        <v>377</v>
      </c>
      <c r="C378" s="86" t="s">
        <v>914</v>
      </c>
      <c r="D378" s="241">
        <f>COUNTIF($C$1:$C378,C378)</f>
        <v>5</v>
      </c>
      <c r="E378" s="241" t="str">
        <f t="shared" si="25"/>
        <v>Expenditure per adult per week5</v>
      </c>
      <c r="F378" s="86" t="s">
        <v>923</v>
      </c>
      <c r="G378" s="242">
        <v>0.29213749999999999</v>
      </c>
      <c r="H378" s="245">
        <v>120.44428060690799</v>
      </c>
    </row>
    <row r="379" spans="1:8">
      <c r="A379" s="86" t="str">
        <v>P604T</v>
      </c>
      <c r="B379" s="239">
        <v>378</v>
      </c>
      <c r="C379" s="86" t="s">
        <v>914</v>
      </c>
      <c r="D379" s="241">
        <f>COUNTIF($C$1:$C379,C379)</f>
        <v>6</v>
      </c>
      <c r="E379" s="241" t="str">
        <f t="shared" si="25"/>
        <v>Expenditure per adult per week6</v>
      </c>
      <c r="F379" s="86" t="s">
        <v>925</v>
      </c>
      <c r="G379" s="242">
        <v>0.67502916666666668</v>
      </c>
      <c r="H379" s="245">
        <v>96.169659420415982</v>
      </c>
    </row>
    <row r="380" spans="1:8">
      <c r="A380" s="86" t="str">
        <v>P605T</v>
      </c>
      <c r="B380" s="239">
        <v>379</v>
      </c>
      <c r="C380" s="86" t="s">
        <v>914</v>
      </c>
      <c r="D380" s="241">
        <f>COUNTIF($C$1:$C380,C380)</f>
        <v>7</v>
      </c>
      <c r="E380" s="241" t="str">
        <f t="shared" si="25"/>
        <v>Expenditure per adult per week7</v>
      </c>
      <c r="F380" s="86" t="s">
        <v>927</v>
      </c>
      <c r="G380" s="242">
        <v>0.4960458333333333</v>
      </c>
      <c r="H380" s="245">
        <v>123.98433486655622</v>
      </c>
    </row>
    <row r="381" spans="1:8">
      <c r="A381" s="86" t="str">
        <v>C61111</v>
      </c>
      <c r="B381" s="239">
        <v>380</v>
      </c>
      <c r="C381" s="86" t="s">
        <v>914</v>
      </c>
      <c r="D381" s="241">
        <f>COUNTIF($C$1:$C381,C381)</f>
        <v>8</v>
      </c>
      <c r="E381" s="241" t="str">
        <f t="shared" si="25"/>
        <v>Expenditure per adult per week8</v>
      </c>
      <c r="F381" s="86" t="s">
        <v>929</v>
      </c>
      <c r="G381" s="242">
        <v>2.9791666666666669E-3</v>
      </c>
      <c r="H381" s="245">
        <v>123.0797136049039</v>
      </c>
    </row>
    <row r="382" spans="1:8">
      <c r="A382" s="86" t="str">
        <v>C61112</v>
      </c>
      <c r="B382" s="239">
        <v>381</v>
      </c>
      <c r="C382" s="86" t="s">
        <v>914</v>
      </c>
      <c r="D382" s="241">
        <f>COUNTIF($C$1:$C382,C382)</f>
        <v>9</v>
      </c>
      <c r="E382" s="241" t="str">
        <f t="shared" si="25"/>
        <v>Expenditure per adult per week9</v>
      </c>
      <c r="F382" s="86" t="s">
        <v>931</v>
      </c>
      <c r="G382" s="242">
        <v>1.8087499999999999E-2</v>
      </c>
      <c r="H382" s="245">
        <v>115.32797821598648</v>
      </c>
    </row>
    <row r="383" spans="1:8">
      <c r="A383" s="86" t="str">
        <v>C61211</v>
      </c>
      <c r="B383" s="239">
        <v>382</v>
      </c>
      <c r="C383" s="86" t="s">
        <v>914</v>
      </c>
      <c r="D383" s="241">
        <f>COUNTIF($C$1:$C383,C383)</f>
        <v>10</v>
      </c>
      <c r="E383" s="241" t="str">
        <f t="shared" si="25"/>
        <v>Expenditure per adult per week10</v>
      </c>
      <c r="F383" s="86" t="s">
        <v>933</v>
      </c>
      <c r="G383" s="242">
        <v>1.983333333333333E-3</v>
      </c>
      <c r="H383" s="245">
        <v>106.06310076698038</v>
      </c>
    </row>
    <row r="384" spans="1:8">
      <c r="A384" s="86" t="str">
        <v>C61311</v>
      </c>
      <c r="B384" s="239">
        <v>383</v>
      </c>
      <c r="C384" s="86" t="s">
        <v>914</v>
      </c>
      <c r="D384" s="241">
        <f>COUNTIF($C$1:$C384,C384)</f>
        <v>11</v>
      </c>
      <c r="E384" s="241" t="str">
        <f t="shared" si="25"/>
        <v>Expenditure per adult per week11</v>
      </c>
      <c r="F384" s="86" t="s">
        <v>935</v>
      </c>
      <c r="G384" s="242">
        <v>2.2150000000000003E-2</v>
      </c>
      <c r="H384" s="245">
        <v>125.74887857741679</v>
      </c>
    </row>
    <row r="385" spans="1:8">
      <c r="A385" s="86" t="str">
        <v>C61312</v>
      </c>
      <c r="B385" s="239">
        <v>384</v>
      </c>
      <c r="C385" s="86" t="s">
        <v>914</v>
      </c>
      <c r="D385" s="241">
        <f>COUNTIF($C$1:$C385,C385)</f>
        <v>12</v>
      </c>
      <c r="E385" s="241" t="str">
        <f t="shared" si="25"/>
        <v>Expenditure per adult per week12</v>
      </c>
      <c r="F385" s="86" t="s">
        <v>937</v>
      </c>
      <c r="G385" s="242">
        <v>5.5000000000000003E-4</v>
      </c>
      <c r="H385" s="245">
        <v>244.31572153606945</v>
      </c>
    </row>
    <row r="386" spans="1:8">
      <c r="A386" s="86" t="str">
        <v>C61313</v>
      </c>
      <c r="B386" s="239">
        <v>385</v>
      </c>
      <c r="C386" s="86" t="s">
        <v>914</v>
      </c>
      <c r="D386" s="241">
        <f>COUNTIF($C$1:$C386,C386)</f>
        <v>13</v>
      </c>
      <c r="E386" s="241" t="str">
        <f t="shared" si="25"/>
        <v>Expenditure per adult per week13</v>
      </c>
      <c r="F386" s="86" t="s">
        <v>939</v>
      </c>
      <c r="G386" s="242">
        <v>5.8083333333333338E-3</v>
      </c>
      <c r="H386" s="245">
        <v>133.18425397729195</v>
      </c>
    </row>
    <row r="387" spans="1:8">
      <c r="A387" s="86" t="str">
        <v>C62112</v>
      </c>
      <c r="B387" s="239">
        <v>386</v>
      </c>
      <c r="C387" s="86" t="s">
        <v>914</v>
      </c>
      <c r="D387" s="241">
        <f>COUNTIF($C$1:$C387,C387)</f>
        <v>14</v>
      </c>
      <c r="E387" s="241" t="str">
        <f t="shared" ref="E387:E450" si="26">C387&amp;D387</f>
        <v>Expenditure per adult per week14</v>
      </c>
      <c r="F387" s="86" t="s">
        <v>941</v>
      </c>
      <c r="G387" s="242">
        <v>2.954166666666667E-3</v>
      </c>
      <c r="H387" s="245">
        <v>125.96314104820505</v>
      </c>
    </row>
    <row r="388" spans="1:8">
      <c r="A388" s="86" t="str">
        <v>C62113</v>
      </c>
      <c r="B388" s="239">
        <v>387</v>
      </c>
      <c r="C388" s="86" t="s">
        <v>914</v>
      </c>
      <c r="D388" s="241">
        <f>COUNTIF($C$1:$C388,C388)</f>
        <v>15</v>
      </c>
      <c r="E388" s="241" t="str">
        <f t="shared" si="26"/>
        <v>Expenditure per adult per week15</v>
      </c>
      <c r="F388" s="86" t="s">
        <v>943</v>
      </c>
      <c r="G388" s="242">
        <v>3.7083333333333331E-4</v>
      </c>
      <c r="H388" s="245">
        <v>220.80551186262943</v>
      </c>
    </row>
    <row r="389" spans="1:8">
      <c r="A389" s="86" t="str">
        <v>C62114</v>
      </c>
      <c r="B389" s="239">
        <v>388</v>
      </c>
      <c r="C389" s="86" t="s">
        <v>914</v>
      </c>
      <c r="D389" s="241">
        <f>COUNTIF($C$1:$C389,C389)</f>
        <v>16</v>
      </c>
      <c r="E389" s="241" t="str">
        <f t="shared" si="26"/>
        <v>Expenditure per adult per week16</v>
      </c>
      <c r="F389" s="86" t="s">
        <v>945</v>
      </c>
      <c r="G389" s="242">
        <v>1.9500000000000001E-3</v>
      </c>
      <c r="H389" s="245">
        <v>143.7568649217107</v>
      </c>
    </row>
    <row r="390" spans="1:8">
      <c r="A390" s="86" t="str">
        <v>C62211</v>
      </c>
      <c r="B390" s="239">
        <v>389</v>
      </c>
      <c r="C390" s="86" t="s">
        <v>914</v>
      </c>
      <c r="D390" s="241">
        <f>COUNTIF($C$1:$C390,C390)</f>
        <v>17</v>
      </c>
      <c r="E390" s="241" t="str">
        <f t="shared" si="26"/>
        <v>Expenditure per adult per week17</v>
      </c>
      <c r="F390" s="86" t="s">
        <v>947</v>
      </c>
      <c r="G390" s="242">
        <v>1.3420833333333333E-2</v>
      </c>
      <c r="H390" s="245">
        <v>128.49172529073869</v>
      </c>
    </row>
    <row r="391" spans="1:8">
      <c r="A391" s="86" t="str">
        <v>C62212</v>
      </c>
      <c r="B391" s="239">
        <v>390</v>
      </c>
      <c r="C391" s="86" t="s">
        <v>914</v>
      </c>
      <c r="D391" s="241">
        <f>COUNTIF($C$1:$C391,C391)</f>
        <v>18</v>
      </c>
      <c r="E391" s="241" t="str">
        <f t="shared" si="26"/>
        <v>Expenditure per adult per week18</v>
      </c>
      <c r="F391" s="86" t="s">
        <v>949</v>
      </c>
      <c r="G391" s="242">
        <v>2.0650000000000002E-2</v>
      </c>
      <c r="H391" s="245">
        <v>147.62458434900191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8.9916666666666686E-3</v>
      </c>
      <c r="H393" s="245">
        <v>121.90111849372083</v>
      </c>
    </row>
    <row r="394" spans="1:8">
      <c r="A394" s="86" t="str">
        <v>C63111</v>
      </c>
      <c r="B394" s="239">
        <v>393</v>
      </c>
      <c r="C394" s="86" t="s">
        <v>914</v>
      </c>
      <c r="D394" s="241">
        <f>COUNTIF($C$1:$C394,C394)</f>
        <v>21</v>
      </c>
      <c r="E394" s="241" t="str">
        <f t="shared" si="26"/>
        <v>Expenditure per adult per week21</v>
      </c>
      <c r="F394" s="86" t="s">
        <v>955</v>
      </c>
      <c r="G394" s="242">
        <v>1.5416666666666667E-3</v>
      </c>
      <c r="H394" s="245">
        <v>203.54011172340032</v>
      </c>
    </row>
    <row r="395" spans="1:8">
      <c r="A395" s="86" t="str">
        <v>P607T</v>
      </c>
      <c r="B395" s="239">
        <v>394</v>
      </c>
      <c r="C395" s="86" t="s">
        <v>914</v>
      </c>
      <c r="D395" s="241">
        <f>COUNTIF($C$1:$C395,C395)</f>
        <v>22</v>
      </c>
      <c r="E395" s="241" t="str">
        <f t="shared" si="26"/>
        <v>Expenditure per adult per week22</v>
      </c>
      <c r="F395" s="86" t="s">
        <v>957</v>
      </c>
      <c r="G395" s="242">
        <v>1.0028833333333333</v>
      </c>
      <c r="H395" s="245">
        <v>122.60462829561065</v>
      </c>
    </row>
    <row r="396" spans="1:8">
      <c r="A396" s="86" t="str">
        <v>P608T</v>
      </c>
      <c r="B396" s="239">
        <v>395</v>
      </c>
      <c r="C396" s="86" t="s">
        <v>914</v>
      </c>
      <c r="D396" s="241">
        <f>COUNTIF($C$1:$C396,C396)</f>
        <v>23</v>
      </c>
      <c r="E396" s="241" t="str">
        <f t="shared" si="26"/>
        <v>Expenditure per adult per week23</v>
      </c>
      <c r="F396" s="86" t="s">
        <v>959</v>
      </c>
      <c r="G396" s="242">
        <v>0.18049166666666666</v>
      </c>
      <c r="H396" s="245">
        <v>108.54982088015383</v>
      </c>
    </row>
    <row r="397" spans="1:8">
      <c r="A397" s="86" t="str">
        <v>P609T</v>
      </c>
      <c r="B397" s="239">
        <v>396</v>
      </c>
      <c r="C397" s="86" t="s">
        <v>914</v>
      </c>
      <c r="D397" s="241">
        <f>COUNTIF($C$1:$C397,C397)</f>
        <v>24</v>
      </c>
      <c r="E397" s="241" t="str">
        <f t="shared" si="26"/>
        <v>Expenditure per adult per week24</v>
      </c>
      <c r="F397" s="86" t="s">
        <v>961</v>
      </c>
      <c r="G397" s="242">
        <v>0.95128749999999984</v>
      </c>
      <c r="H397" s="245">
        <v>123.78796317128487</v>
      </c>
    </row>
    <row r="398" spans="1:8">
      <c r="A398" s="86" t="str">
        <v>P610T</v>
      </c>
      <c r="B398" s="239">
        <v>397</v>
      </c>
      <c r="C398" s="86" t="s">
        <v>914</v>
      </c>
      <c r="D398" s="241">
        <f>COUNTIF($C$1:$C398,C398)</f>
        <v>25</v>
      </c>
      <c r="E398" s="241" t="str">
        <f t="shared" si="26"/>
        <v>Expenditure per adult per week25</v>
      </c>
      <c r="F398" s="86" t="s">
        <v>963</v>
      </c>
      <c r="G398" s="242">
        <v>9.3670833333333314E-2</v>
      </c>
      <c r="H398" s="245">
        <v>122.71409951463295</v>
      </c>
    </row>
    <row r="399" spans="1:8">
      <c r="A399" s="86" t="str">
        <v>P611T</v>
      </c>
      <c r="B399" s="239">
        <v>398</v>
      </c>
      <c r="C399" s="86" t="s">
        <v>914</v>
      </c>
      <c r="D399" s="241">
        <f>COUNTIF($C$1:$C399,C399)</f>
        <v>26</v>
      </c>
      <c r="E399" s="241" t="str">
        <f t="shared" si="26"/>
        <v>Expenditure per adult per week26</v>
      </c>
      <c r="F399" s="86" t="s">
        <v>965</v>
      </c>
      <c r="G399" s="242">
        <v>0.56809583333333336</v>
      </c>
      <c r="H399" s="245">
        <v>120.27155678668311</v>
      </c>
    </row>
    <row r="400" spans="1:8">
      <c r="A400" s="86" t="str">
        <v>P612T</v>
      </c>
      <c r="B400" s="239">
        <v>399</v>
      </c>
      <c r="C400" s="86" t="s">
        <v>914</v>
      </c>
      <c r="D400" s="241">
        <f>COUNTIF($C$1:$C400,C400)</f>
        <v>27</v>
      </c>
      <c r="E400" s="241" t="str">
        <f t="shared" si="26"/>
        <v>Expenditure per adult per week27</v>
      </c>
      <c r="F400" s="86" t="s">
        <v>967</v>
      </c>
      <c r="G400" s="242">
        <v>0.53390833333333332</v>
      </c>
      <c r="H400" s="245">
        <v>121.97374108441996</v>
      </c>
    </row>
    <row r="401" spans="1:8">
      <c r="A401" s="86" t="str">
        <v>WEBSPEND</v>
      </c>
      <c r="B401" s="239">
        <v>400</v>
      </c>
      <c r="C401" s="86" t="s">
        <v>914</v>
      </c>
      <c r="D401" s="241">
        <f>COUNTIF($C$1:$C401,C401)</f>
        <v>28</v>
      </c>
      <c r="E401" s="241" t="str">
        <f t="shared" si="26"/>
        <v>Expenditure per adult per week28</v>
      </c>
      <c r="F401" s="86" t="s">
        <v>969</v>
      </c>
      <c r="G401" s="242">
        <v>0.23742916666666666</v>
      </c>
      <c r="H401" s="245">
        <v>126.72794253809354</v>
      </c>
    </row>
    <row r="402" spans="1:8">
      <c r="A402" s="86" t="str">
        <v>onlineuse12</v>
      </c>
      <c r="B402" s="239">
        <v>401</v>
      </c>
      <c r="C402" s="86" t="s">
        <v>972</v>
      </c>
      <c r="D402" s="241">
        <f>COUNTIF($C$1:$C402,C402)</f>
        <v>1</v>
      </c>
      <c r="E402" s="241" t="str">
        <f t="shared" si="26"/>
        <v>Internet Access: Overall1</v>
      </c>
      <c r="F402" s="86" t="s">
        <v>973</v>
      </c>
      <c r="G402" s="242">
        <v>0.92967083333333334</v>
      </c>
      <c r="H402" s="245">
        <v>103.5212085830326</v>
      </c>
    </row>
    <row r="403" spans="1:8">
      <c r="A403" s="86" t="str">
        <v>onlineuse5</v>
      </c>
      <c r="B403" s="239">
        <v>402</v>
      </c>
      <c r="C403" s="86" t="s">
        <v>972</v>
      </c>
      <c r="D403" s="241">
        <f>COUNTIF($C$1:$C403,C403)</f>
        <v>2</v>
      </c>
      <c r="E403" s="241" t="str">
        <f t="shared" si="26"/>
        <v>Internet Access: Overall2</v>
      </c>
      <c r="F403" s="86" t="s">
        <v>975</v>
      </c>
      <c r="G403" s="242">
        <v>5.9687499999999998E-2</v>
      </c>
      <c r="H403" s="245">
        <v>68.081909825477325</v>
      </c>
    </row>
    <row r="404" spans="1:8">
      <c r="A404" s="86" t="str">
        <v>netfreq1</v>
      </c>
      <c r="B404" s="239">
        <v>403</v>
      </c>
      <c r="C404" s="86" t="s">
        <v>978</v>
      </c>
      <c r="D404" s="241">
        <f>COUNTIF($C$1:$C404,C404)</f>
        <v>1</v>
      </c>
      <c r="E404" s="241" t="str">
        <f t="shared" si="26"/>
        <v>Internet Access: Frequency1</v>
      </c>
      <c r="F404" s="86" t="s">
        <v>979</v>
      </c>
      <c r="G404" s="242">
        <v>2.3075000000000002E-2</v>
      </c>
      <c r="H404" s="245">
        <v>96.505135199483377</v>
      </c>
    </row>
    <row r="405" spans="1:8">
      <c r="A405" s="86" t="str">
        <v>netfreq2t10</v>
      </c>
      <c r="B405" s="239">
        <v>404</v>
      </c>
      <c r="C405" s="86" t="s">
        <v>978</v>
      </c>
      <c r="D405" s="241">
        <f>COUNTIF($C$1:$C405,C405)</f>
        <v>2</v>
      </c>
      <c r="E405" s="241" t="str">
        <f t="shared" si="26"/>
        <v>Internet Access: Frequency2</v>
      </c>
      <c r="F405" s="86" t="s">
        <v>981</v>
      </c>
      <c r="G405" s="242">
        <v>0.40852499999999997</v>
      </c>
      <c r="H405" s="245">
        <v>97.298572591283758</v>
      </c>
    </row>
    <row r="406" spans="1:8">
      <c r="A406" s="86" t="str">
        <v>netfreq10p</v>
      </c>
      <c r="B406" s="239">
        <v>405</v>
      </c>
      <c r="C406" s="86" t="s">
        <v>978</v>
      </c>
      <c r="D406" s="241">
        <f>COUNTIF($C$1:$C406,C406)</f>
        <v>3</v>
      </c>
      <c r="E406" s="241" t="str">
        <f t="shared" si="26"/>
        <v>Internet Access: Frequency3</v>
      </c>
      <c r="F406" s="86" t="s">
        <v>983</v>
      </c>
      <c r="G406" s="242">
        <v>0.49892916666666665</v>
      </c>
      <c r="H406" s="245">
        <v>109.86396611158891</v>
      </c>
    </row>
    <row r="407" spans="1:8">
      <c r="A407" s="86" t="str">
        <v>ONHOURS0</v>
      </c>
      <c r="B407" s="239">
        <v>406</v>
      </c>
      <c r="C407" s="86" t="s">
        <v>985</v>
      </c>
      <c r="D407" s="241">
        <f>COUNTIF($C$1:$C407,C407)</f>
        <v>1</v>
      </c>
      <c r="E407" s="241" t="str">
        <f t="shared" si="26"/>
        <v>Internet Access: Usage in Last Week1</v>
      </c>
      <c r="F407" s="86" t="s">
        <v>986</v>
      </c>
      <c r="G407" s="242">
        <v>7.8704166666666672E-2</v>
      </c>
      <c r="H407" s="245">
        <v>69.873140826743096</v>
      </c>
    </row>
    <row r="408" spans="1:8">
      <c r="A408" s="86" t="str">
        <v>ONHOURS1</v>
      </c>
      <c r="B408" s="239">
        <v>407</v>
      </c>
      <c r="C408" s="86" t="s">
        <v>985</v>
      </c>
      <c r="D408" s="241">
        <f>COUNTIF($C$1:$C408,C408)</f>
        <v>2</v>
      </c>
      <c r="E408" s="241" t="str">
        <f t="shared" si="26"/>
        <v>Internet Access: Usage in Last Week2</v>
      </c>
      <c r="F408" s="86" t="s">
        <v>988</v>
      </c>
      <c r="G408" s="242">
        <v>8.8858333333333331E-2</v>
      </c>
      <c r="H408" s="245">
        <v>97.063653773398002</v>
      </c>
    </row>
    <row r="409" spans="1:8">
      <c r="A409" s="86" t="str">
        <v>ONHOURS2</v>
      </c>
      <c r="B409" s="239">
        <v>408</v>
      </c>
      <c r="C409" s="86" t="s">
        <v>985</v>
      </c>
      <c r="D409" s="241">
        <f>COUNTIF($C$1:$C409,C409)</f>
        <v>3</v>
      </c>
      <c r="E409" s="241" t="str">
        <f t="shared" si="26"/>
        <v>Internet Access: Usage in Last Week3</v>
      </c>
      <c r="F409" s="86" t="s">
        <v>990</v>
      </c>
      <c r="G409" s="242">
        <v>0.23375833333333335</v>
      </c>
      <c r="H409" s="245">
        <v>94.903185720714831</v>
      </c>
    </row>
    <row r="410" spans="1:8">
      <c r="A410" s="86" t="str">
        <v>ONHOURS3</v>
      </c>
      <c r="B410" s="239">
        <v>409</v>
      </c>
      <c r="C410" s="86" t="s">
        <v>985</v>
      </c>
      <c r="D410" s="241">
        <f>COUNTIF($C$1:$C410,C410)</f>
        <v>4</v>
      </c>
      <c r="E410" s="241" t="str">
        <f t="shared" si="26"/>
        <v>Internet Access: Usage in Last Week4</v>
      </c>
      <c r="F410" s="86" t="s">
        <v>992</v>
      </c>
      <c r="G410" s="242">
        <v>0.28129166666666661</v>
      </c>
      <c r="H410" s="245">
        <v>107.95769186653197</v>
      </c>
    </row>
    <row r="411" spans="1:8">
      <c r="A411" s="86" t="str">
        <v>ONHOURS4</v>
      </c>
      <c r="B411" s="239">
        <v>410</v>
      </c>
      <c r="C411" s="86" t="s">
        <v>985</v>
      </c>
      <c r="D411" s="241">
        <f>COUNTIF($C$1:$C411,C411)</f>
        <v>5</v>
      </c>
      <c r="E411" s="241" t="str">
        <f t="shared" si="26"/>
        <v>Internet Access: Usage in Last Week5</v>
      </c>
      <c r="F411" s="86" t="s">
        <v>994</v>
      </c>
      <c r="G411" s="242">
        <v>0.31702083333333331</v>
      </c>
      <c r="H411" s="245">
        <v>109.87050405442413</v>
      </c>
    </row>
    <row r="412" spans="1:8">
      <c r="A412" s="86" t="str">
        <v>TECH18</v>
      </c>
      <c r="B412" s="239">
        <v>411</v>
      </c>
      <c r="C412" s="86" t="s">
        <v>996</v>
      </c>
      <c r="D412" s="241">
        <f>COUNTIF($C$1:$C412,C412)</f>
        <v>1</v>
      </c>
      <c r="E412" s="241" t="str">
        <f t="shared" si="26"/>
        <v>Technology at Home1</v>
      </c>
      <c r="F412" s="86" t="s">
        <v>997</v>
      </c>
      <c r="G412" s="242">
        <v>9.0000000000000011E-2</v>
      </c>
      <c r="H412" s="245">
        <v>115.40977753357484</v>
      </c>
    </row>
    <row r="413" spans="1:8">
      <c r="A413" s="86" t="str">
        <v>TECH19</v>
      </c>
      <c r="B413" s="239">
        <v>412</v>
      </c>
      <c r="C413" s="86" t="s">
        <v>996</v>
      </c>
      <c r="D413" s="241">
        <f>COUNTIF($C$1:$C413,C413)</f>
        <v>2</v>
      </c>
      <c r="E413" s="241" t="str">
        <f t="shared" si="26"/>
        <v>Technology at Home2</v>
      </c>
      <c r="F413" s="86" t="s">
        <v>999</v>
      </c>
      <c r="G413" s="242">
        <v>0.24074999999999999</v>
      </c>
      <c r="H413" s="245">
        <v>106.34367547892948</v>
      </c>
    </row>
    <row r="414" spans="1:8">
      <c r="A414" s="86" t="str">
        <v>mobhas</v>
      </c>
      <c r="B414" s="239">
        <v>413</v>
      </c>
      <c r="C414" s="86" t="s">
        <v>1002</v>
      </c>
      <c r="D414" s="241">
        <f>COUNTIF($C$1:$C414,C414)</f>
        <v>1</v>
      </c>
      <c r="E414" s="241" t="str">
        <f t="shared" si="26"/>
        <v>Mobile phone1</v>
      </c>
      <c r="F414" s="86" t="s">
        <v>1003</v>
      </c>
      <c r="G414" s="242">
        <v>0.90154999999999985</v>
      </c>
      <c r="H414" s="245">
        <v>101.39302892639191</v>
      </c>
    </row>
    <row r="415" spans="1:8">
      <c r="A415" s="86" t="str">
        <v>mob_smart</v>
      </c>
      <c r="B415" s="239">
        <v>414</v>
      </c>
      <c r="C415" s="86" t="s">
        <v>1002</v>
      </c>
      <c r="D415" s="241">
        <f>COUNTIF($C$1:$C415,C415)</f>
        <v>2</v>
      </c>
      <c r="E415" s="241" t="str">
        <f t="shared" si="26"/>
        <v>Mobile phone2</v>
      </c>
      <c r="F415" s="86" t="s">
        <v>1005</v>
      </c>
      <c r="G415" s="242">
        <v>0.77404166666666663</v>
      </c>
      <c r="H415" s="245">
        <v>104.56849239144465</v>
      </c>
    </row>
    <row r="416" spans="1:8">
      <c r="A416" s="86" t="str">
        <v>ips_iphone</v>
      </c>
      <c r="B416" s="239">
        <v>415</v>
      </c>
      <c r="C416" s="86" t="s">
        <v>1002</v>
      </c>
      <c r="D416" s="241">
        <f>COUNTIF($C$1:$C416,C416)</f>
        <v>3</v>
      </c>
      <c r="E416" s="241" t="str">
        <f t="shared" si="26"/>
        <v>Mobile phone3</v>
      </c>
      <c r="F416" s="86" t="s">
        <v>1007</v>
      </c>
      <c r="G416" s="242">
        <v>0.3515625</v>
      </c>
      <c r="H416" s="245">
        <v>111.63695223846256</v>
      </c>
    </row>
    <row r="417" spans="1:8">
      <c r="A417" s="86" t="str">
        <v>TECH29</v>
      </c>
      <c r="B417" s="239">
        <v>416</v>
      </c>
      <c r="C417" s="86" t="s">
        <v>1009</v>
      </c>
      <c r="D417" s="241">
        <f>COUNTIF($C$1:$C417,C417)</f>
        <v>1</v>
      </c>
      <c r="E417" s="241" t="str">
        <f t="shared" si="26"/>
        <v>Tablet Devices1</v>
      </c>
      <c r="F417" s="86" t="s">
        <v>1010</v>
      </c>
      <c r="G417" s="242">
        <v>0.5222416666666666</v>
      </c>
      <c r="H417" s="245">
        <v>110.33100181957738</v>
      </c>
    </row>
    <row r="418" spans="1:8">
      <c r="A418" s="86" t="str">
        <v>socmed_lessthanmonthly</v>
      </c>
      <c r="B418" s="239">
        <v>417</v>
      </c>
      <c r="C418" s="86" t="s">
        <v>1012</v>
      </c>
      <c r="D418" s="241">
        <f>COUNTIF($C$1:$C418,C418)</f>
        <v>1</v>
      </c>
      <c r="E418" s="241" t="str">
        <f t="shared" si="26"/>
        <v>Overall Social Media Activity1</v>
      </c>
      <c r="F418" s="86" t="s">
        <v>1013</v>
      </c>
      <c r="G418" s="242">
        <v>3.7499999999999999E-2</v>
      </c>
      <c r="H418" s="245">
        <v>103.30120688403642</v>
      </c>
    </row>
    <row r="419" spans="1:8">
      <c r="A419" s="86" t="str">
        <v>socmed_lessthanweekly</v>
      </c>
      <c r="B419" s="239">
        <v>418</v>
      </c>
      <c r="C419" s="86" t="s">
        <v>1012</v>
      </c>
      <c r="D419" s="241">
        <f>COUNTIF($C$1:$C419,C419)</f>
        <v>2</v>
      </c>
      <c r="E419" s="241" t="str">
        <f t="shared" si="26"/>
        <v>Overall Social Media Activity2</v>
      </c>
      <c r="F419" s="86" t="s">
        <v>1015</v>
      </c>
      <c r="G419" s="242">
        <v>5.2024999999999995E-2</v>
      </c>
      <c r="H419" s="245">
        <v>102.06936175693318</v>
      </c>
    </row>
    <row r="420" spans="1:8">
      <c r="A420" s="86" t="str">
        <v>socmed_weekly</v>
      </c>
      <c r="B420" s="239">
        <v>419</v>
      </c>
      <c r="C420" s="86" t="s">
        <v>1012</v>
      </c>
      <c r="D420" s="241">
        <f>COUNTIF($C$1:$C420,C420)</f>
        <v>3</v>
      </c>
      <c r="E420" s="241" t="str">
        <f t="shared" si="26"/>
        <v>Overall Social Media Activity3</v>
      </c>
      <c r="F420" s="86" t="s">
        <v>1017</v>
      </c>
      <c r="G420" s="242">
        <v>0.16322916666666668</v>
      </c>
      <c r="H420" s="245">
        <v>105.03495894397143</v>
      </c>
    </row>
    <row r="421" spans="1:8">
      <c r="A421" s="86" t="str">
        <v>socmed_daily</v>
      </c>
      <c r="B421" s="239">
        <v>420</v>
      </c>
      <c r="C421" s="86" t="s">
        <v>1012</v>
      </c>
      <c r="D421" s="241">
        <f>COUNTIF($C$1:$C421,C421)</f>
        <v>4</v>
      </c>
      <c r="E421" s="241" t="str">
        <f t="shared" si="26"/>
        <v>Overall Social Media Activity4</v>
      </c>
      <c r="F421" s="86" t="s">
        <v>1019</v>
      </c>
      <c r="G421" s="242">
        <v>0.50465833333333332</v>
      </c>
      <c r="H421" s="245">
        <v>100.53278485986338</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0.2313583333333333</v>
      </c>
      <c r="H422" s="245">
        <v>97.51706562245586</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0.11832500000000001</v>
      </c>
      <c r="H423" s="245">
        <v>96.132581147137174</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0.27057499999999995</v>
      </c>
      <c r="H424" s="245">
        <v>100.62595339396216</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0.12987500000000002</v>
      </c>
      <c r="H425" s="245">
        <v>98.294400520707015</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0.16807916666666667</v>
      </c>
      <c r="H426" s="245">
        <v>98.102275450220503</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0.19375833333333331</v>
      </c>
      <c r="H427" s="245">
        <v>100.73633414319094</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0.46209583333333332</v>
      </c>
      <c r="H428" s="245">
        <v>99.852190130638903</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0.22871249999999999</v>
      </c>
      <c r="H429" s="245">
        <v>99.100810006119531</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0.21835416666666665</v>
      </c>
      <c r="H430" s="245">
        <v>100.04807781099628</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0.71396249999999994</v>
      </c>
      <c r="H431" s="245">
        <v>103.71742441984746</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0.32898749999999999</v>
      </c>
      <c r="H432" s="245">
        <v>102.97179722770534</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0.22892083333333332</v>
      </c>
      <c r="H433" s="245">
        <v>103.59256041050338</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5.5912500000000004E-2</v>
      </c>
      <c r="H434" s="245">
        <v>97.22149853573346</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5.244583333333333E-2</v>
      </c>
      <c r="H435" s="245">
        <v>95.259759827842743</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0.8267458333333334</v>
      </c>
      <c r="H436" s="245">
        <v>103.90759426362892</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0.63012499999999994</v>
      </c>
      <c r="H437" s="245">
        <v>101.47556628316671</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0.44680833333333336</v>
      </c>
      <c r="H438" s="245">
        <v>98.619393727508438</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5.2341666666666668E-2</v>
      </c>
      <c r="H439" s="245">
        <v>98.318969278086769</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0.37248749999999997</v>
      </c>
      <c r="H440" s="245">
        <v>101.82594637883766</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0.15949166666666667</v>
      </c>
      <c r="H441" s="245">
        <v>106.83409047210775</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0.15765416666666665</v>
      </c>
      <c r="H442" s="245">
        <v>101.97495671317259</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0.10474166666666668</v>
      </c>
      <c r="H443" s="245">
        <v>96.915244474229652</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0.1095</v>
      </c>
      <c r="H444" s="245">
        <v>103.421402266501</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0.19177083333333336</v>
      </c>
      <c r="H445" s="245">
        <v>97.926230931330764</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0.14139166666666667</v>
      </c>
      <c r="H446" s="245">
        <v>98.36246384825813</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6.5525E-2</v>
      </c>
      <c r="H447" s="245">
        <v>96.534867273203488</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6.0787500000000001E-2</v>
      </c>
      <c r="H448" s="245">
        <v>96.958090213590054</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0.30573333333333336</v>
      </c>
      <c r="H449" s="245">
        <v>102.61518400214204</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5.2529166666666662E-2</v>
      </c>
      <c r="H450" s="245">
        <v>97.922096755382455</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0.5803666666666667</v>
      </c>
      <c r="H451" s="245">
        <v>106.41811808017421</v>
      </c>
    </row>
    <row r="452" spans="1:8">
      <c r="A452" s="86" t="str">
        <v>vod_subscribe</v>
      </c>
      <c r="B452" s="239">
        <v>451</v>
      </c>
      <c r="C452" s="86" t="s">
        <v>1082</v>
      </c>
      <c r="D452" s="241">
        <f>COUNTIF($C$1:$C452,C452)</f>
        <v>1</v>
      </c>
      <c r="E452" s="241" t="str">
        <f t="shared" si="27"/>
        <v>TV Subscription services1</v>
      </c>
      <c r="F452" s="86" t="s">
        <v>1083</v>
      </c>
      <c r="G452" s="242">
        <v>0.58170833333333338</v>
      </c>
      <c r="H452" s="245">
        <v>102.60795348221714</v>
      </c>
    </row>
    <row r="453" spans="1:8">
      <c r="A453" s="86" t="str">
        <v>vod_netflix</v>
      </c>
      <c r="B453" s="239">
        <v>452</v>
      </c>
      <c r="C453" s="86" t="s">
        <v>1082</v>
      </c>
      <c r="D453" s="241">
        <f>COUNTIF($C$1:$C453,C453)</f>
        <v>2</v>
      </c>
      <c r="E453" s="241" t="str">
        <f t="shared" si="27"/>
        <v>TV Subscription services2</v>
      </c>
      <c r="F453" s="86" t="s">
        <v>1085</v>
      </c>
      <c r="G453" s="242">
        <v>0.42696250000000002</v>
      </c>
      <c r="H453" s="245">
        <v>101.85248531515963</v>
      </c>
    </row>
    <row r="454" spans="1:8">
      <c r="A454" s="86" t="str">
        <v>vod_amzprime</v>
      </c>
      <c r="B454" s="239">
        <v>453</v>
      </c>
      <c r="C454" s="86" t="s">
        <v>1082</v>
      </c>
      <c r="D454" s="241">
        <f>COUNTIF($C$1:$C454,C454)</f>
        <v>3</v>
      </c>
      <c r="E454" s="241" t="str">
        <f t="shared" si="27"/>
        <v>TV Subscription services3</v>
      </c>
      <c r="F454" s="86" t="s">
        <v>1087</v>
      </c>
      <c r="G454" s="242">
        <v>0.25462916666666674</v>
      </c>
      <c r="H454" s="245">
        <v>102.02482952106706</v>
      </c>
    </row>
    <row r="455" spans="1:8">
      <c r="A455" s="86" t="str">
        <v>vod_skyplayer</v>
      </c>
      <c r="B455" s="239">
        <v>454</v>
      </c>
      <c r="C455" s="86" t="s">
        <v>1082</v>
      </c>
      <c r="D455" s="241">
        <f>COUNTIF($C$1:$C455,C455)</f>
        <v>4</v>
      </c>
      <c r="E455" s="241" t="str">
        <f t="shared" si="27"/>
        <v>TV Subscription services4</v>
      </c>
      <c r="F455" s="86" t="s">
        <v>1089</v>
      </c>
      <c r="G455" s="242">
        <v>0.11984166666666667</v>
      </c>
      <c r="H455" s="245">
        <v>104.17402247769137</v>
      </c>
    </row>
    <row r="456" spans="1:8">
      <c r="A456" s="86" t="str">
        <v>vod_skygo</v>
      </c>
      <c r="B456" s="239">
        <v>455</v>
      </c>
      <c r="C456" s="86" t="s">
        <v>1082</v>
      </c>
      <c r="D456" s="241">
        <f>COUNTIF($C$1:$C456,C456)</f>
        <v>5</v>
      </c>
      <c r="E456" s="241" t="str">
        <f t="shared" si="27"/>
        <v>TV Subscription services5</v>
      </c>
      <c r="F456" s="86" t="s">
        <v>1091</v>
      </c>
      <c r="G456" s="242">
        <v>9.8924999999999999E-2</v>
      </c>
      <c r="H456" s="245">
        <v>99.82544505518014</v>
      </c>
    </row>
    <row r="457" spans="1:8">
      <c r="A457" s="86" t="str">
        <v>vod_nowtv</v>
      </c>
      <c r="B457" s="239">
        <v>456</v>
      </c>
      <c r="C457" s="86" t="s">
        <v>1082</v>
      </c>
      <c r="D457" s="241">
        <f>COUNTIF($C$1:$C457,C457)</f>
        <v>6</v>
      </c>
      <c r="E457" s="241" t="str">
        <f t="shared" si="27"/>
        <v>TV Subscription services6</v>
      </c>
      <c r="F457" s="86" t="s">
        <v>1093</v>
      </c>
      <c r="G457" s="242">
        <v>0.11075416666666668</v>
      </c>
      <c r="H457" s="245">
        <v>100.03496957306292</v>
      </c>
    </row>
    <row r="458" spans="1:8">
      <c r="A458" s="86" t="str">
        <v>vod_eetv</v>
      </c>
      <c r="B458" s="239">
        <v>457</v>
      </c>
      <c r="C458" s="86" t="s">
        <v>1082</v>
      </c>
      <c r="D458" s="241">
        <f>COUNTIF($C$1:$C458,C458)</f>
        <v>7</v>
      </c>
      <c r="E458" s="241" t="str">
        <f t="shared" si="27"/>
        <v>TV Subscription services7</v>
      </c>
      <c r="F458" s="86" t="s">
        <v>1095</v>
      </c>
      <c r="G458" s="242">
        <v>4.7612499999999995E-2</v>
      </c>
      <c r="H458" s="245">
        <v>97.831784357232124</v>
      </c>
    </row>
    <row r="459" spans="1:8">
      <c r="A459" s="86" t="str">
        <v>vod_appletv</v>
      </c>
      <c r="B459" s="239">
        <v>458</v>
      </c>
      <c r="C459" s="86" t="s">
        <v>1082</v>
      </c>
      <c r="D459" s="241">
        <f>COUNTIF($C$1:$C459,C459)</f>
        <v>8</v>
      </c>
      <c r="E459" s="241" t="str">
        <f t="shared" si="27"/>
        <v>TV Subscription services8</v>
      </c>
      <c r="F459" s="86" t="s">
        <v>1097</v>
      </c>
      <c r="G459" s="242">
        <v>5.5845833333333331E-2</v>
      </c>
      <c r="H459" s="245">
        <v>94.090820892394646</v>
      </c>
    </row>
    <row r="460" spans="1:8">
      <c r="A460" s="86" t="str">
        <v>vod_btsport</v>
      </c>
      <c r="B460" s="239">
        <v>459</v>
      </c>
      <c r="C460" s="86" t="s">
        <v>1082</v>
      </c>
      <c r="D460" s="241">
        <f>COUNTIF($C$1:$C460,C460)</f>
        <v>9</v>
      </c>
      <c r="E460" s="241" t="str">
        <f t="shared" si="27"/>
        <v>TV Subscription services9</v>
      </c>
      <c r="F460" s="86" t="s">
        <v>1099</v>
      </c>
      <c r="G460" s="242">
        <v>0.10390416666666666</v>
      </c>
      <c r="H460" s="245">
        <v>101.91791230252802</v>
      </c>
    </row>
    <row r="461" spans="1:8">
      <c r="A461" s="86" t="str">
        <v>vod_settop</v>
      </c>
      <c r="B461" s="239">
        <v>460</v>
      </c>
      <c r="C461" s="86" t="s">
        <v>1082</v>
      </c>
      <c r="D461" s="241">
        <f>COUNTIF($C$1:$C461,C461)</f>
        <v>10</v>
      </c>
      <c r="E461" s="241" t="str">
        <f t="shared" si="27"/>
        <v>TV Subscription services10</v>
      </c>
      <c r="F461" s="86" t="s">
        <v>1101</v>
      </c>
      <c r="G461" s="242">
        <v>0.2058666666666667</v>
      </c>
      <c r="H461" s="245">
        <v>105.99557271585982</v>
      </c>
    </row>
    <row r="462" spans="1:8">
      <c r="A462" s="86" t="str">
        <v>vod_free</v>
      </c>
      <c r="B462" s="239">
        <v>461</v>
      </c>
      <c r="C462" s="86" t="s">
        <v>1103</v>
      </c>
      <c r="D462" s="241">
        <f>COUNTIF($C$1:$C462,C462)</f>
        <v>1</v>
      </c>
      <c r="E462" s="241" t="str">
        <f t="shared" si="27"/>
        <v>TV free online catchup / video services1</v>
      </c>
      <c r="F462" s="86" t="s">
        <v>1104</v>
      </c>
      <c r="G462" s="242">
        <v>0.47422083333333337</v>
      </c>
      <c r="H462" s="245">
        <v>101.62777824499025</v>
      </c>
    </row>
    <row r="463" spans="1:8">
      <c r="A463" s="86" t="str">
        <v>vod_youtube</v>
      </c>
      <c r="B463" s="239">
        <v>462</v>
      </c>
      <c r="C463" s="86" t="s">
        <v>1103</v>
      </c>
      <c r="D463" s="241">
        <f>COUNTIF($C$1:$C463,C463)</f>
        <v>2</v>
      </c>
      <c r="E463" s="241" t="str">
        <f t="shared" si="27"/>
        <v>TV free online catchup / video services2</v>
      </c>
      <c r="F463" s="86" t="s">
        <v>1106</v>
      </c>
      <c r="G463" s="242">
        <v>0.22755416666666667</v>
      </c>
      <c r="H463" s="245">
        <v>96.890969369645205</v>
      </c>
    </row>
    <row r="464" spans="1:8">
      <c r="A464" s="86" t="str">
        <v>vod_iplayer</v>
      </c>
      <c r="B464" s="239">
        <v>463</v>
      </c>
      <c r="C464" s="86" t="s">
        <v>1103</v>
      </c>
      <c r="D464" s="241">
        <f>COUNTIF($C$1:$C464,C464)</f>
        <v>3</v>
      </c>
      <c r="E464" s="241" t="str">
        <f t="shared" si="27"/>
        <v>TV free online catchup / video services3</v>
      </c>
      <c r="F464" s="86" t="s">
        <v>1108</v>
      </c>
      <c r="G464" s="242">
        <v>0.29443750000000002</v>
      </c>
      <c r="H464" s="245">
        <v>104.068136758691</v>
      </c>
    </row>
    <row r="465" spans="1:8">
      <c r="A465" s="86" t="str">
        <v>vod_itvhub</v>
      </c>
      <c r="B465" s="239">
        <v>464</v>
      </c>
      <c r="C465" s="86" t="s">
        <v>1103</v>
      </c>
      <c r="D465" s="241">
        <f>COUNTIF($C$1:$C465,C465)</f>
        <v>4</v>
      </c>
      <c r="E465" s="241" t="str">
        <f t="shared" si="27"/>
        <v>TV free online catchup / video services4</v>
      </c>
      <c r="F465" s="86" t="s">
        <v>1110</v>
      </c>
      <c r="G465" s="242">
        <v>0.18702083333333333</v>
      </c>
      <c r="H465" s="245">
        <v>102.87322314444287</v>
      </c>
    </row>
    <row r="466" spans="1:8">
      <c r="A466" s="86" t="str">
        <v>vod_all4</v>
      </c>
      <c r="B466" s="239">
        <v>465</v>
      </c>
      <c r="C466" s="86" t="s">
        <v>1103</v>
      </c>
      <c r="D466" s="241">
        <f>COUNTIF($C$1:$C466,C466)</f>
        <v>5</v>
      </c>
      <c r="E466" s="241" t="str">
        <f t="shared" si="27"/>
        <v>TV free online catchup / video services5</v>
      </c>
      <c r="F466" s="86" t="s">
        <v>1112</v>
      </c>
      <c r="G466" s="242">
        <v>0.15892083333333332</v>
      </c>
      <c r="H466" s="245">
        <v>100.69337312197639</v>
      </c>
    </row>
    <row r="467" spans="1:8">
      <c r="A467" s="86" t="str">
        <v>vod_demand5</v>
      </c>
      <c r="B467" s="239">
        <v>466</v>
      </c>
      <c r="C467" s="86" t="s">
        <v>1103</v>
      </c>
      <c r="D467" s="241">
        <f>COUNTIF($C$1:$C467,C467)</f>
        <v>6</v>
      </c>
      <c r="E467" s="241" t="str">
        <f t="shared" si="27"/>
        <v>TV free online catchup / video services6</v>
      </c>
      <c r="F467" s="86" t="s">
        <v>1114</v>
      </c>
      <c r="G467" s="242">
        <v>7.5370833333333345E-2</v>
      </c>
      <c r="H467" s="245">
        <v>96.658482351129379</v>
      </c>
    </row>
    <row r="468" spans="1:8">
      <c r="A468" s="86" t="str">
        <v>vod_stvplayer</v>
      </c>
      <c r="B468" s="239">
        <v>467</v>
      </c>
      <c r="C468" s="86" t="s">
        <v>1103</v>
      </c>
      <c r="D468" s="241">
        <f>COUNTIF($C$1:$C468,C468)</f>
        <v>7</v>
      </c>
      <c r="E468" s="241" t="str">
        <f t="shared" si="27"/>
        <v>TV free online catchup / video services7</v>
      </c>
      <c r="F468" s="86" t="s">
        <v>1116</v>
      </c>
      <c r="G468" s="242">
        <v>5.4533333333333336E-2</v>
      </c>
      <c r="H468" s="245">
        <v>97.471050427095179</v>
      </c>
    </row>
    <row r="469" spans="1:8">
      <c r="A469" s="86" t="str">
        <v>bookholiday</v>
      </c>
      <c r="B469" s="239">
        <v>468</v>
      </c>
      <c r="C469" s="86" t="s">
        <v>1118</v>
      </c>
      <c r="D469" s="241">
        <f>COUNTIF($C$1:$C469,C469)</f>
        <v>1</v>
      </c>
      <c r="E469" s="241" t="str">
        <f t="shared" si="27"/>
        <v>Online activity (one or more times per week)1</v>
      </c>
      <c r="F469" s="86" t="s">
        <v>1119</v>
      </c>
      <c r="G469" s="242">
        <v>5.8204166666666675E-2</v>
      </c>
      <c r="H469" s="245">
        <v>94.970659716142023</v>
      </c>
    </row>
    <row r="470" spans="1:8">
      <c r="A470" s="86" t="str">
        <v>gambling</v>
      </c>
      <c r="B470" s="239">
        <v>469</v>
      </c>
      <c r="C470" s="86" t="s">
        <v>1118</v>
      </c>
      <c r="D470" s="241">
        <f>COUNTIF($C$1:$C470,C470)</f>
        <v>2</v>
      </c>
      <c r="E470" s="241" t="str">
        <f t="shared" si="27"/>
        <v>Online activity (one or more times per week)2</v>
      </c>
      <c r="F470" s="86" t="s">
        <v>1121</v>
      </c>
      <c r="G470" s="242">
        <v>0.12929583333333333</v>
      </c>
      <c r="H470" s="245">
        <v>94.595166597588346</v>
      </c>
    </row>
    <row r="471" spans="1:8">
      <c r="A471" s="86" t="str">
        <v>managefinances</v>
      </c>
      <c r="B471" s="239">
        <v>470</v>
      </c>
      <c r="C471" s="86" t="s">
        <v>1118</v>
      </c>
      <c r="D471" s="241">
        <f>COUNTIF($C$1:$C471,C471)</f>
        <v>3</v>
      </c>
      <c r="E471" s="241" t="str">
        <f t="shared" si="27"/>
        <v>Online activity (one or more times per week)3</v>
      </c>
      <c r="F471" s="86" t="s">
        <v>1123</v>
      </c>
      <c r="G471" s="242">
        <v>0.60233750000000008</v>
      </c>
      <c r="H471" s="245">
        <v>101.57722587544021</v>
      </c>
    </row>
    <row r="472" spans="1:8">
      <c r="A472" s="86" t="str">
        <v>auctions</v>
      </c>
      <c r="B472" s="239">
        <v>471</v>
      </c>
      <c r="C472" s="86" t="s">
        <v>1118</v>
      </c>
      <c r="D472" s="241">
        <f>COUNTIF($C$1:$C472,C472)</f>
        <v>4</v>
      </c>
      <c r="E472" s="241" t="str">
        <f t="shared" si="27"/>
        <v>Online activity (one or more times per week)4</v>
      </c>
      <c r="F472" s="86" t="s">
        <v>1125</v>
      </c>
      <c r="G472" s="242">
        <v>0.20385833333333331</v>
      </c>
      <c r="H472" s="245">
        <v>99.956339656727806</v>
      </c>
    </row>
    <row r="473" spans="1:8">
      <c r="A473" s="86" t="str">
        <v>shopping</v>
      </c>
      <c r="B473" s="239">
        <v>472</v>
      </c>
      <c r="C473" s="86" t="s">
        <v>1118</v>
      </c>
      <c r="D473" s="241">
        <f>COUNTIF($C$1:$C473,C473)</f>
        <v>5</v>
      </c>
      <c r="E473" s="241" t="str">
        <f t="shared" si="27"/>
        <v>Online activity (one or more times per week)5</v>
      </c>
      <c r="F473" s="86" t="s">
        <v>1127</v>
      </c>
      <c r="G473" s="242">
        <v>0.28807083333333333</v>
      </c>
      <c r="H473" s="245">
        <v>102.98918018175402</v>
      </c>
    </row>
    <row r="474" spans="1:8">
      <c r="A474" s="86" t="str">
        <v>souceinfo</v>
      </c>
      <c r="B474" s="239">
        <v>473</v>
      </c>
      <c r="C474" s="86" t="s">
        <v>1118</v>
      </c>
      <c r="D474" s="241">
        <f>COUNTIF($C$1:$C474,C474)</f>
        <v>6</v>
      </c>
      <c r="E474" s="241" t="str">
        <f t="shared" si="27"/>
        <v>Online activity (one or more times per week)6</v>
      </c>
      <c r="F474" s="86" t="s">
        <v>1129</v>
      </c>
      <c r="G474" s="242">
        <v>0.55501666666666671</v>
      </c>
      <c r="H474" s="245">
        <v>104.43686720459009</v>
      </c>
    </row>
    <row r="475" spans="1:8">
      <c r="A475" s="86" t="str">
        <v>searchengine</v>
      </c>
      <c r="B475" s="239">
        <v>474</v>
      </c>
      <c r="C475" s="86" t="s">
        <v>1118</v>
      </c>
      <c r="D475" s="241">
        <f>COUNTIF($C$1:$C475,C475)</f>
        <v>7</v>
      </c>
      <c r="E475" s="241" t="str">
        <f t="shared" si="27"/>
        <v>Online activity (one or more times per week)7</v>
      </c>
      <c r="F475" s="86" t="s">
        <v>1131</v>
      </c>
      <c r="G475" s="242">
        <v>0.85317499999999991</v>
      </c>
      <c r="H475" s="245">
        <v>103.77022854342182</v>
      </c>
    </row>
    <row r="476" spans="1:8">
      <c r="A476" s="86" t="str">
        <v>res_cars</v>
      </c>
      <c r="B476" s="239">
        <v>475</v>
      </c>
      <c r="C476" s="86" t="s">
        <v>1133</v>
      </c>
      <c r="D476" s="241">
        <f>COUNTIF($C$1:$C476,C476)</f>
        <v>1</v>
      </c>
      <c r="E476" s="241" t="str">
        <f t="shared" si="27"/>
        <v>Researched the last purchase online before buying1</v>
      </c>
      <c r="F476" s="86" t="s">
        <v>1134</v>
      </c>
      <c r="G476" s="242">
        <v>0.51744583333333338</v>
      </c>
      <c r="H476" s="245">
        <v>102.85051778321639</v>
      </c>
    </row>
    <row r="477" spans="1:8">
      <c r="A477" s="86" t="str">
        <v>res_tech</v>
      </c>
      <c r="B477" s="239">
        <v>476</v>
      </c>
      <c r="C477" s="86" t="s">
        <v>1133</v>
      </c>
      <c r="D477" s="241">
        <f>COUNTIF($C$1:$C477,C477)</f>
        <v>2</v>
      </c>
      <c r="E477" s="241" t="str">
        <f t="shared" si="27"/>
        <v>Researched the last purchase online before buying2</v>
      </c>
      <c r="F477" s="86" t="s">
        <v>1136</v>
      </c>
      <c r="G477" s="242">
        <v>0.75437083333333332</v>
      </c>
      <c r="H477" s="245">
        <v>103.36020833673227</v>
      </c>
    </row>
    <row r="478" spans="1:8">
      <c r="A478" s="86" t="str">
        <v>res_tickets</v>
      </c>
      <c r="B478" s="239">
        <v>477</v>
      </c>
      <c r="C478" s="86" t="s">
        <v>1133</v>
      </c>
      <c r="D478" s="241">
        <f>COUNTIF($C$1:$C478,C478)</f>
        <v>3</v>
      </c>
      <c r="E478" s="241" t="str">
        <f t="shared" si="27"/>
        <v>Researched the last purchase online before buying3</v>
      </c>
      <c r="F478" s="86" t="s">
        <v>1138</v>
      </c>
      <c r="G478" s="242">
        <v>0.76678749999999996</v>
      </c>
      <c r="H478" s="245">
        <v>104.20660476258099</v>
      </c>
    </row>
    <row r="479" spans="1:8">
      <c r="A479" s="86" t="str">
        <v>res_clothes</v>
      </c>
      <c r="B479" s="239">
        <v>478</v>
      </c>
      <c r="C479" s="86" t="s">
        <v>1133</v>
      </c>
      <c r="D479" s="241">
        <f>COUNTIF($C$1:$C479,C479)</f>
        <v>4</v>
      </c>
      <c r="E479" s="241" t="str">
        <f t="shared" si="27"/>
        <v>Researched the last purchase online before buying4</v>
      </c>
      <c r="F479" s="86" t="s">
        <v>1140</v>
      </c>
      <c r="G479" s="242">
        <v>0.60687083333333336</v>
      </c>
      <c r="H479" s="245">
        <v>102.14089308650627</v>
      </c>
    </row>
    <row r="480" spans="1:8">
      <c r="A480" s="86" t="str">
        <v>res_groceries</v>
      </c>
      <c r="B480" s="239">
        <v>479</v>
      </c>
      <c r="C480" s="86" t="s">
        <v>1133</v>
      </c>
      <c r="D480" s="241">
        <f>COUNTIF($C$1:$C480,C480)</f>
        <v>5</v>
      </c>
      <c r="E480" s="241" t="str">
        <f t="shared" si="27"/>
        <v>Researched the last purchase online before buying5</v>
      </c>
      <c r="F480" s="86" t="s">
        <v>1142</v>
      </c>
      <c r="G480" s="242">
        <v>0.34675833333333339</v>
      </c>
      <c r="H480" s="245">
        <v>102.70885606711295</v>
      </c>
    </row>
    <row r="481" spans="1:8">
      <c r="A481" s="86" t="str">
        <v>res_holidays</v>
      </c>
      <c r="B481" s="239">
        <v>480</v>
      </c>
      <c r="C481" s="86" t="s">
        <v>1133</v>
      </c>
      <c r="D481" s="241">
        <f>COUNTIF($C$1:$C481,C481)</f>
        <v>6</v>
      </c>
      <c r="E481" s="241" t="str">
        <f t="shared" si="27"/>
        <v>Researched the last purchase online before buying6</v>
      </c>
      <c r="F481" s="86" t="s">
        <v>1144</v>
      </c>
      <c r="G481" s="242">
        <v>0.82166666666666677</v>
      </c>
      <c r="H481" s="245">
        <v>103.21858939717646</v>
      </c>
    </row>
    <row r="482" spans="1:8">
      <c r="A482" s="86" t="str">
        <v>res_domesticappl</v>
      </c>
      <c r="B482" s="239">
        <v>481</v>
      </c>
      <c r="C482" s="86" t="s">
        <v>1133</v>
      </c>
      <c r="D482" s="241">
        <f>COUNTIF($C$1:$C482,C482)</f>
        <v>7</v>
      </c>
      <c r="E482" s="241" t="str">
        <f t="shared" si="27"/>
        <v>Researched the last purchase online before buying7</v>
      </c>
      <c r="F482" s="86" t="s">
        <v>1146</v>
      </c>
      <c r="G482" s="242">
        <v>0.69663333333333333</v>
      </c>
      <c r="H482" s="245">
        <v>102.81267499986492</v>
      </c>
    </row>
    <row r="483" spans="1:8">
      <c r="A483" s="86" t="str">
        <v>res_luxurygoods</v>
      </c>
      <c r="B483" s="239">
        <v>482</v>
      </c>
      <c r="C483" s="86" t="s">
        <v>1133</v>
      </c>
      <c r="D483" s="241">
        <f>COUNTIF($C$1:$C483,C483)</f>
        <v>8</v>
      </c>
      <c r="E483" s="241" t="str">
        <f t="shared" si="27"/>
        <v>Researched the last purchase online before buying8</v>
      </c>
      <c r="F483" s="86" t="s">
        <v>1148</v>
      </c>
      <c r="G483" s="242">
        <v>0.67044999999999999</v>
      </c>
      <c r="H483" s="245">
        <v>101.64120326778263</v>
      </c>
    </row>
    <row r="484" spans="1:8">
      <c r="A484" s="86" t="str">
        <v>res_music</v>
      </c>
      <c r="B484" s="239">
        <v>483</v>
      </c>
      <c r="C484" s="86" t="s">
        <v>1133</v>
      </c>
      <c r="D484" s="241">
        <f>COUNTIF($C$1:$C484,C484)</f>
        <v>9</v>
      </c>
      <c r="E484" s="241" t="str">
        <f t="shared" si="27"/>
        <v>Researched the last purchase online before buying9</v>
      </c>
      <c r="F484" s="86" t="s">
        <v>1150</v>
      </c>
      <c r="G484" s="242">
        <v>0.81867083333333335</v>
      </c>
      <c r="H484" s="245">
        <v>103.00327460337064</v>
      </c>
    </row>
    <row r="485" spans="1:8">
      <c r="A485" s="86" t="str">
        <v>res_finance</v>
      </c>
      <c r="B485" s="239">
        <v>484</v>
      </c>
      <c r="C485" s="86" t="s">
        <v>1133</v>
      </c>
      <c r="D485" s="241">
        <f>COUNTIF($C$1:$C485,C485)</f>
        <v>10</v>
      </c>
      <c r="E485" s="241" t="str">
        <f t="shared" si="27"/>
        <v>Researched the last purchase online before buying10</v>
      </c>
      <c r="F485" s="86" t="s">
        <v>1152</v>
      </c>
      <c r="G485" s="242">
        <v>0.76253750000000009</v>
      </c>
      <c r="H485" s="245">
        <v>102.69413175770794</v>
      </c>
    </row>
    <row r="486" spans="1:8">
      <c r="A486" s="86" t="str">
        <v>res_groomingprod</v>
      </c>
      <c r="B486" s="239">
        <v>485</v>
      </c>
      <c r="C486" s="86" t="s">
        <v>1133</v>
      </c>
      <c r="D486" s="241">
        <f>COUNTIF($C$1:$C486,C486)</f>
        <v>11</v>
      </c>
      <c r="E486" s="241" t="str">
        <f t="shared" si="27"/>
        <v>Researched the last purchase online before buying11</v>
      </c>
      <c r="F486" s="86" t="s">
        <v>1154</v>
      </c>
      <c r="G486" s="242">
        <v>0.50850000000000006</v>
      </c>
      <c r="H486" s="245">
        <v>102.91556427753983</v>
      </c>
    </row>
    <row r="487" spans="1:8">
      <c r="A487" s="86" t="str">
        <v>res_alcohol</v>
      </c>
      <c r="B487" s="239">
        <v>486</v>
      </c>
      <c r="C487" s="86" t="s">
        <v>1133</v>
      </c>
      <c r="D487" s="241">
        <f>COUNTIF($C$1:$C487,C487)</f>
        <v>12</v>
      </c>
      <c r="E487" s="241" t="str">
        <f t="shared" si="27"/>
        <v>Researched the last purchase online before buying12</v>
      </c>
      <c r="F487" s="86" t="s">
        <v>1156</v>
      </c>
      <c r="G487" s="242">
        <v>0.28800416666666667</v>
      </c>
      <c r="H487" s="245">
        <v>104.34063723525885</v>
      </c>
    </row>
    <row r="488" spans="1:8">
      <c r="A488" s="86" t="str">
        <v>res_gaming</v>
      </c>
      <c r="B488" s="239">
        <v>487</v>
      </c>
      <c r="C488" s="86" t="s">
        <v>1133</v>
      </c>
      <c r="D488" s="241">
        <f>COUNTIF($C$1:$C488,C488)</f>
        <v>13</v>
      </c>
      <c r="E488" s="241" t="str">
        <f t="shared" si="27"/>
        <v>Researched the last purchase online before buying13</v>
      </c>
      <c r="F488" s="86" t="s">
        <v>1158</v>
      </c>
      <c r="G488" s="242">
        <v>0.77645000000000008</v>
      </c>
      <c r="H488" s="245">
        <v>104.16372894550474</v>
      </c>
    </row>
    <row r="489" spans="1:8">
      <c r="A489" s="86" t="str">
        <v>res_sportsequip</v>
      </c>
      <c r="B489" s="239">
        <v>488</v>
      </c>
      <c r="C489" s="86" t="s">
        <v>1133</v>
      </c>
      <c r="D489" s="241">
        <f>COUNTIF($C$1:$C489,C489)</f>
        <v>14</v>
      </c>
      <c r="E489" s="241" t="str">
        <f t="shared" si="27"/>
        <v>Researched the last purchase online before buying14</v>
      </c>
      <c r="F489" s="86" t="s">
        <v>1160</v>
      </c>
      <c r="G489" s="242">
        <v>0.63287499999999997</v>
      </c>
      <c r="H489" s="245">
        <v>104.19745294084306</v>
      </c>
    </row>
    <row r="490" spans="1:8">
      <c r="A490" s="86" t="str">
        <v>res_diy</v>
      </c>
      <c r="B490" s="239">
        <v>489</v>
      </c>
      <c r="C490" s="86" t="s">
        <v>1133</v>
      </c>
      <c r="D490" s="241">
        <f>COUNTIF($C$1:$C490,C490)</f>
        <v>15</v>
      </c>
      <c r="E490" s="241" t="str">
        <f t="shared" si="27"/>
        <v>Researched the last purchase online before buying15</v>
      </c>
      <c r="F490" s="86" t="s">
        <v>1162</v>
      </c>
      <c r="G490" s="242">
        <v>0.51956666666666662</v>
      </c>
      <c r="H490" s="245">
        <v>101.556627740717</v>
      </c>
    </row>
    <row r="491" spans="1:8">
      <c r="A491" s="86" t="str">
        <v>pur_onl_cars</v>
      </c>
      <c r="B491" s="239">
        <v>490</v>
      </c>
      <c r="C491" s="86" t="s">
        <v>1164</v>
      </c>
      <c r="D491" s="241">
        <f>COUNTIF($C$1:$C491,C491)</f>
        <v>1</v>
      </c>
      <c r="E491" s="241" t="str">
        <f t="shared" si="27"/>
        <v>Bought the last purchase online using any device1</v>
      </c>
      <c r="F491" s="86" t="s">
        <v>1134</v>
      </c>
      <c r="G491" s="242">
        <v>9.7150000000000014E-2</v>
      </c>
      <c r="H491" s="245">
        <v>102.45779958645669</v>
      </c>
    </row>
    <row r="492" spans="1:8">
      <c r="A492" s="86" t="str">
        <v>pur_onl_tech</v>
      </c>
      <c r="B492" s="239">
        <v>491</v>
      </c>
      <c r="C492" s="86" t="s">
        <v>1164</v>
      </c>
      <c r="D492" s="241">
        <f>COUNTIF($C$1:$C492,C492)</f>
        <v>2</v>
      </c>
      <c r="E492" s="241" t="str">
        <f t="shared" si="27"/>
        <v>Bought the last purchase online using any device2</v>
      </c>
      <c r="F492" s="86" t="s">
        <v>1136</v>
      </c>
      <c r="G492" s="242">
        <v>0.46813750000000004</v>
      </c>
      <c r="H492" s="245">
        <v>103.46163733977806</v>
      </c>
    </row>
    <row r="493" spans="1:8">
      <c r="A493" s="130" t="str">
        <v>pur_onl_tickets</v>
      </c>
      <c r="B493" s="239">
        <v>492</v>
      </c>
      <c r="C493" s="130" t="s">
        <v>1164</v>
      </c>
      <c r="D493" s="241">
        <f>COUNTIF($C$1:$C493,C493)</f>
        <v>3</v>
      </c>
      <c r="E493" s="241" t="str">
        <f t="shared" si="27"/>
        <v>Bought the last purchase online using any device3</v>
      </c>
      <c r="F493" s="130" t="s">
        <v>1138</v>
      </c>
      <c r="G493" s="243">
        <v>0.43179166666666668</v>
      </c>
      <c r="H493" s="246">
        <v>107.74774778263779</v>
      </c>
    </row>
    <row r="494" spans="1:8">
      <c r="A494" s="130" t="str">
        <v>pur_onl_clothes</v>
      </c>
      <c r="B494" s="239">
        <v>493</v>
      </c>
      <c r="C494" s="130" t="s">
        <v>1164</v>
      </c>
      <c r="D494" s="241">
        <f>COUNTIF($C$1:$C494,C494)</f>
        <v>4</v>
      </c>
      <c r="E494" s="241" t="str">
        <f t="shared" si="27"/>
        <v>Bought the last purchase online using any device4</v>
      </c>
      <c r="F494" s="130" t="s">
        <v>1140</v>
      </c>
      <c r="G494" s="243">
        <v>0.43732916666666666</v>
      </c>
      <c r="H494" s="246">
        <v>102.94291570539131</v>
      </c>
    </row>
    <row r="495" spans="1:8">
      <c r="A495" s="130" t="str">
        <v>pur_onl_groceries</v>
      </c>
      <c r="B495" s="239">
        <v>494</v>
      </c>
      <c r="C495" s="130" t="s">
        <v>1164</v>
      </c>
      <c r="D495" s="241">
        <f>COUNTIF($C$1:$C495,C495)</f>
        <v>5</v>
      </c>
      <c r="E495" s="241" t="str">
        <f t="shared" si="27"/>
        <v>Bought the last purchase online using any device5</v>
      </c>
      <c r="F495" s="130" t="s">
        <v>1142</v>
      </c>
      <c r="G495" s="243">
        <v>0.22691250000000002</v>
      </c>
      <c r="H495" s="246">
        <v>103.83880303865669</v>
      </c>
    </row>
    <row r="496" spans="1:8">
      <c r="A496" s="130" t="str">
        <v>pur_onl_holidays</v>
      </c>
      <c r="B496" s="239">
        <v>495</v>
      </c>
      <c r="C496" s="130" t="s">
        <v>1164</v>
      </c>
      <c r="D496" s="241">
        <f>COUNTIF($C$1:$C496,C496)</f>
        <v>6</v>
      </c>
      <c r="E496" s="241" t="str">
        <f t="shared" si="27"/>
        <v>Bought the last purchase online using any device6</v>
      </c>
      <c r="F496" s="130" t="s">
        <v>1144</v>
      </c>
      <c r="G496" s="243">
        <v>0.51387083333333339</v>
      </c>
      <c r="H496" s="246">
        <v>107.42245931417389</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0.38067083333333329</v>
      </c>
      <c r="H497" s="246">
        <v>101.59830615072418</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0.20137083333333333</v>
      </c>
      <c r="H498" s="246">
        <v>100.51656360350253</v>
      </c>
    </row>
    <row r="499" spans="1:8">
      <c r="A499" s="130" t="str">
        <v>pur_onl_music</v>
      </c>
      <c r="B499" s="239">
        <v>498</v>
      </c>
      <c r="C499" s="130" t="s">
        <v>1164</v>
      </c>
      <c r="D499" s="241">
        <f>COUNTIF($C$1:$C499,C499)</f>
        <v>9</v>
      </c>
      <c r="E499" s="241" t="str">
        <f t="shared" si="27"/>
        <v>Bought the last purchase online using any device9</v>
      </c>
      <c r="F499" s="130" t="s">
        <v>1150</v>
      </c>
      <c r="G499" s="243">
        <v>0.44142916666666665</v>
      </c>
      <c r="H499" s="246">
        <v>103.7599957129093</v>
      </c>
    </row>
    <row r="500" spans="1:8">
      <c r="A500" s="130" t="str">
        <v>pur_onl_finance</v>
      </c>
      <c r="B500" s="239">
        <v>499</v>
      </c>
      <c r="C500" s="130" t="s">
        <v>1164</v>
      </c>
      <c r="D500" s="241">
        <f>COUNTIF($C$1:$C500,C500)</f>
        <v>10</v>
      </c>
      <c r="E500" s="241" t="str">
        <f t="shared" si="27"/>
        <v>Bought the last purchase online using any device10</v>
      </c>
      <c r="F500" s="130" t="s">
        <v>1152</v>
      </c>
      <c r="G500" s="243">
        <v>0.49482500000000001</v>
      </c>
      <c r="H500" s="246">
        <v>104.49367011019942</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0.2925416666666667</v>
      </c>
      <c r="H501" s="246">
        <v>105.53987665019748</v>
      </c>
    </row>
    <row r="502" spans="1:8">
      <c r="A502" s="130" t="str">
        <v>pur_onl_alcohol</v>
      </c>
      <c r="B502" s="239">
        <v>501</v>
      </c>
      <c r="C502" s="130" t="s">
        <v>1164</v>
      </c>
      <c r="D502" s="241">
        <f>COUNTIF($C$1:$C502,C502)</f>
        <v>12</v>
      </c>
      <c r="E502" s="241" t="str">
        <f t="shared" si="27"/>
        <v>Bought the last purchase online using any device12</v>
      </c>
      <c r="F502" s="130" t="s">
        <v>1156</v>
      </c>
      <c r="G502" s="243">
        <v>0.14940833333333334</v>
      </c>
      <c r="H502" s="246">
        <v>107.32253166583445</v>
      </c>
    </row>
    <row r="503" spans="1:8">
      <c r="A503" s="130" t="str">
        <v>pur_onl_gaming</v>
      </c>
      <c r="B503" s="239">
        <v>502</v>
      </c>
      <c r="C503" s="130" t="s">
        <v>1164</v>
      </c>
      <c r="D503" s="241">
        <f>COUNTIF($C$1:$C503,C503)</f>
        <v>13</v>
      </c>
      <c r="E503" s="241" t="str">
        <f t="shared" si="27"/>
        <v>Bought the last purchase online using any device13</v>
      </c>
      <c r="F503" s="130" t="s">
        <v>1158</v>
      </c>
      <c r="G503" s="243">
        <v>0.26785416666666673</v>
      </c>
      <c r="H503" s="246">
        <v>100.05973841915883</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0.27840000000000009</v>
      </c>
      <c r="H504" s="246">
        <v>105.60387796679808</v>
      </c>
    </row>
    <row r="505" spans="1:8">
      <c r="A505" s="130" t="str">
        <v>pur_onl_diy</v>
      </c>
      <c r="B505" s="239">
        <v>504</v>
      </c>
      <c r="C505" s="130" t="s">
        <v>1164</v>
      </c>
      <c r="D505" s="241">
        <f>COUNTIF($C$1:$C505,C505)</f>
        <v>15</v>
      </c>
      <c r="E505" s="241" t="str">
        <f t="shared" si="27"/>
        <v>Bought the last purchase online using any device15</v>
      </c>
      <c r="F505" s="130" t="s">
        <v>1162</v>
      </c>
      <c r="G505" s="243">
        <v>0.24269583333333333</v>
      </c>
      <c r="H505" s="246">
        <v>102.23182236301757</v>
      </c>
    </row>
    <row r="506" spans="1:8">
      <c r="A506" s="130" t="str">
        <v>site_airbnb</v>
      </c>
      <c r="B506" s="239">
        <v>505</v>
      </c>
      <c r="C506" s="130" t="s">
        <v>1180</v>
      </c>
      <c r="D506" s="241">
        <f>COUNTIF($C$1:$C506,C506)</f>
        <v>1</v>
      </c>
      <c r="E506" s="241" t="str">
        <f t="shared" si="27"/>
        <v>Favourite web sites1</v>
      </c>
      <c r="F506" s="130" t="s">
        <v>1181</v>
      </c>
      <c r="G506" s="243">
        <v>5.128333333333334E-2</v>
      </c>
      <c r="H506" s="246">
        <v>104.17166906820398</v>
      </c>
    </row>
    <row r="507" spans="1:8">
      <c r="A507" s="130" t="str">
        <v>site_amazon</v>
      </c>
      <c r="B507" s="239">
        <v>506</v>
      </c>
      <c r="C507" s="130" t="s">
        <v>1180</v>
      </c>
      <c r="D507" s="241">
        <f>COUNTIF($C$1:$C507,C507)</f>
        <v>2</v>
      </c>
      <c r="E507" s="241" t="str">
        <f t="shared" si="27"/>
        <v>Favourite web sites2</v>
      </c>
      <c r="F507" s="130" t="s">
        <v>1183</v>
      </c>
      <c r="G507" s="243">
        <v>0.52547083333333333</v>
      </c>
      <c r="H507" s="246">
        <v>103.86282241529852</v>
      </c>
    </row>
    <row r="508" spans="1:8">
      <c r="A508" s="86" t="str">
        <v>site_itunes</v>
      </c>
      <c r="B508" s="239">
        <v>507</v>
      </c>
      <c r="C508" s="86" t="s">
        <v>1180</v>
      </c>
      <c r="D508" s="241">
        <f>COUNTIF($C$1:$C508,C508)</f>
        <v>3</v>
      </c>
      <c r="E508" s="241" t="str">
        <f t="shared" si="27"/>
        <v>Favourite web sites3</v>
      </c>
      <c r="F508" s="86" t="s">
        <v>1185</v>
      </c>
      <c r="G508" s="242">
        <v>5.5754166666666667E-2</v>
      </c>
      <c r="H508" s="245">
        <v>99.188491006534804</v>
      </c>
    </row>
    <row r="509" spans="1:8">
      <c r="A509" s="86" t="str">
        <v>site_argos</v>
      </c>
      <c r="B509" s="239">
        <v>508</v>
      </c>
      <c r="C509" s="86" t="s">
        <v>1180</v>
      </c>
      <c r="D509" s="241">
        <f>COUNTIF($C$1:$C509,C509)</f>
        <v>4</v>
      </c>
      <c r="E509" s="241" t="str">
        <f t="shared" si="27"/>
        <v>Favourite web sites4</v>
      </c>
      <c r="F509" s="86" t="s">
        <v>1187</v>
      </c>
      <c r="G509" s="242">
        <v>0.13540833333333335</v>
      </c>
      <c r="H509" s="245">
        <v>97.387818476618165</v>
      </c>
    </row>
    <row r="510" spans="1:8">
      <c r="A510" s="86" t="str">
        <v>site_asos</v>
      </c>
      <c r="B510" s="239">
        <v>509</v>
      </c>
      <c r="C510" s="86" t="s">
        <v>1180</v>
      </c>
      <c r="D510" s="241">
        <f>COUNTIF($C$1:$C510,C510)</f>
        <v>5</v>
      </c>
      <c r="E510" s="241" t="str">
        <f t="shared" si="27"/>
        <v>Favourite web sites5</v>
      </c>
      <c r="F510" s="86" t="s">
        <v>1189</v>
      </c>
      <c r="G510" s="242">
        <v>7.7487500000000001E-2</v>
      </c>
      <c r="H510" s="245">
        <v>102.28094638755154</v>
      </c>
    </row>
    <row r="511" spans="1:8">
      <c r="A511" s="86" t="str">
        <v>site_audible</v>
      </c>
      <c r="B511" s="239">
        <v>510</v>
      </c>
      <c r="C511" s="86" t="s">
        <v>1180</v>
      </c>
      <c r="D511" s="241">
        <f>COUNTIF($C$1:$C511,C511)</f>
        <v>6</v>
      </c>
      <c r="E511" s="241" t="str">
        <f t="shared" si="27"/>
        <v>Favourite web sites6</v>
      </c>
      <c r="F511" s="86" t="s">
        <v>1191</v>
      </c>
      <c r="G511" s="242">
        <v>3.1454166666666665E-2</v>
      </c>
      <c r="H511" s="245">
        <v>100.12641097054255</v>
      </c>
    </row>
    <row r="512" spans="1:8">
      <c r="A512" s="86" t="str">
        <v>site_autotrader</v>
      </c>
      <c r="B512" s="239">
        <v>511</v>
      </c>
      <c r="C512" s="86" t="s">
        <v>1180</v>
      </c>
      <c r="D512" s="241">
        <f>COUNTIF($C$1:$C512,C512)</f>
        <v>7</v>
      </c>
      <c r="E512" s="241" t="str">
        <f t="shared" si="27"/>
        <v>Favourite web sites7</v>
      </c>
      <c r="F512" s="86" t="s">
        <v>1193</v>
      </c>
      <c r="G512" s="242">
        <v>3.5975000000000007E-2</v>
      </c>
      <c r="H512" s="245">
        <v>103.94394643948557</v>
      </c>
    </row>
    <row r="513" spans="1:8">
      <c r="A513" s="86" t="str">
        <v>site_bbcgoodfood</v>
      </c>
      <c r="B513" s="239">
        <v>512</v>
      </c>
      <c r="C513" s="86" t="s">
        <v>1180</v>
      </c>
      <c r="D513" s="241">
        <f>COUNTIF($C$1:$C513,C513)</f>
        <v>8</v>
      </c>
      <c r="E513" s="241" t="str">
        <f t="shared" si="27"/>
        <v>Favourite web sites8</v>
      </c>
      <c r="F513" s="86" t="s">
        <v>1195</v>
      </c>
      <c r="G513" s="242">
        <v>0.11027083333333333</v>
      </c>
      <c r="H513" s="245">
        <v>104.49060867848152</v>
      </c>
    </row>
    <row r="514" spans="1:8">
      <c r="A514" s="86" t="str">
        <v>site_bbcnews</v>
      </c>
      <c r="B514" s="239">
        <v>513</v>
      </c>
      <c r="C514" s="86" t="s">
        <v>1180</v>
      </c>
      <c r="D514" s="241">
        <f>COUNTIF($C$1:$C514,C514)</f>
        <v>9</v>
      </c>
      <c r="E514" s="241" t="str">
        <f t="shared" si="27"/>
        <v>Favourite web sites9</v>
      </c>
      <c r="F514" s="86" t="s">
        <v>1197</v>
      </c>
      <c r="G514" s="242">
        <v>0.31202916666666669</v>
      </c>
      <c r="H514" s="245">
        <v>111.41478784962409</v>
      </c>
    </row>
    <row r="515" spans="1:8">
      <c r="A515" s="86" t="str">
        <v>site_bbcsport</v>
      </c>
      <c r="B515" s="239">
        <v>514</v>
      </c>
      <c r="C515" s="86" t="s">
        <v>1180</v>
      </c>
      <c r="D515" s="241">
        <f>COUNTIF($C$1:$C515,C515)</f>
        <v>10</v>
      </c>
      <c r="E515" s="241" t="str">
        <f t="shared" ref="E515:E578" si="28">C515&amp;D515</f>
        <v>Favourite web sites10</v>
      </c>
      <c r="F515" s="86" t="s">
        <v>1199</v>
      </c>
      <c r="G515" s="242">
        <v>0.16450416666666667</v>
      </c>
      <c r="H515" s="245">
        <v>106.44333870017941</v>
      </c>
    </row>
    <row r="516" spans="1:8">
      <c r="A516" s="86" t="str">
        <v>site_bet365</v>
      </c>
      <c r="B516" s="239">
        <v>515</v>
      </c>
      <c r="C516" s="86" t="s">
        <v>1180</v>
      </c>
      <c r="D516" s="241">
        <f>COUNTIF($C$1:$C516,C516)</f>
        <v>11</v>
      </c>
      <c r="E516" s="241" t="str">
        <f t="shared" si="28"/>
        <v>Favourite web sites11</v>
      </c>
      <c r="F516" s="86" t="s">
        <v>1201</v>
      </c>
      <c r="G516" s="242">
        <v>2.5562500000000002E-2</v>
      </c>
      <c r="H516" s="245">
        <v>99.823637813507361</v>
      </c>
    </row>
    <row r="517" spans="1:8">
      <c r="A517" s="86" t="str">
        <v>site_bing</v>
      </c>
      <c r="B517" s="239">
        <v>516</v>
      </c>
      <c r="C517" s="86" t="s">
        <v>1180</v>
      </c>
      <c r="D517" s="241">
        <f>COUNTIF($C$1:$C517,C517)</f>
        <v>12</v>
      </c>
      <c r="E517" s="241" t="str">
        <f t="shared" si="28"/>
        <v>Favourite web sites12</v>
      </c>
      <c r="F517" s="86" t="s">
        <v>1203</v>
      </c>
      <c r="G517" s="242">
        <v>2.0333333333333335E-2</v>
      </c>
      <c r="H517" s="245">
        <v>100.52100287039683</v>
      </c>
    </row>
    <row r="518" spans="1:8">
      <c r="A518" s="86" t="str">
        <v>site_boots</v>
      </c>
      <c r="B518" s="239">
        <v>517</v>
      </c>
      <c r="C518" s="86" t="s">
        <v>1180</v>
      </c>
      <c r="D518" s="241">
        <f>COUNTIF($C$1:$C518,C518)</f>
        <v>13</v>
      </c>
      <c r="E518" s="241" t="str">
        <f t="shared" si="28"/>
        <v>Favourite web sites13</v>
      </c>
      <c r="F518" s="86" t="s">
        <v>1205</v>
      </c>
      <c r="G518" s="242">
        <v>0.10839583333333332</v>
      </c>
      <c r="H518" s="245">
        <v>100.55122047661193</v>
      </c>
    </row>
    <row r="519" spans="1:8">
      <c r="A519" s="86" t="str">
        <v>site_buzzfeed</v>
      </c>
      <c r="B519" s="239">
        <v>518</v>
      </c>
      <c r="C519" s="86" t="s">
        <v>1180</v>
      </c>
      <c r="D519" s="241">
        <f>COUNTIF($C$1:$C519,C519)</f>
        <v>14</v>
      </c>
      <c r="E519" s="241" t="str">
        <f t="shared" si="28"/>
        <v>Favourite web sites14</v>
      </c>
      <c r="F519" s="86" t="s">
        <v>1207</v>
      </c>
      <c r="G519" s="242">
        <v>3.6749999999999998E-2</v>
      </c>
      <c r="H519" s="245">
        <v>103.04712072910233</v>
      </c>
    </row>
    <row r="520" spans="1:8">
      <c r="A520" s="86" t="str">
        <v>site_carphonewarehouse</v>
      </c>
      <c r="B520" s="239">
        <v>519</v>
      </c>
      <c r="C520" s="86" t="s">
        <v>1180</v>
      </c>
      <c r="D520" s="241">
        <f>COUNTIF($C$1:$C520,C520)</f>
        <v>15</v>
      </c>
      <c r="E520" s="241" t="str">
        <f t="shared" si="28"/>
        <v>Favourite web sites15</v>
      </c>
      <c r="F520" s="86" t="s">
        <v>1209</v>
      </c>
      <c r="G520" s="242">
        <v>1.8262500000000001E-2</v>
      </c>
      <c r="H520" s="245">
        <v>101.80545119321589</v>
      </c>
    </row>
    <row r="521" spans="1:8">
      <c r="A521" s="86" t="str">
        <v>site_comparethemarket</v>
      </c>
      <c r="B521" s="239">
        <v>520</v>
      </c>
      <c r="C521" s="86" t="s">
        <v>1180</v>
      </c>
      <c r="D521" s="241">
        <f>COUNTIF($C$1:$C521,C521)</f>
        <v>16</v>
      </c>
      <c r="E521" s="241" t="str">
        <f t="shared" si="28"/>
        <v>Favourite web sites16</v>
      </c>
      <c r="F521" s="86" t="s">
        <v>1211</v>
      </c>
      <c r="G521" s="242">
        <v>6.6924999999999985E-2</v>
      </c>
      <c r="H521" s="245">
        <v>101.17820320109188</v>
      </c>
    </row>
    <row r="522" spans="1:8">
      <c r="A522" s="86" t="str">
        <v>site_confused</v>
      </c>
      <c r="B522" s="239">
        <v>521</v>
      </c>
      <c r="C522" s="86" t="s">
        <v>1180</v>
      </c>
      <c r="D522" s="241">
        <f>COUNTIF($C$1:$C522,C522)</f>
        <v>17</v>
      </c>
      <c r="E522" s="241" t="str">
        <f t="shared" si="28"/>
        <v>Favourite web sites17</v>
      </c>
      <c r="F522" s="86" t="s">
        <v>1213</v>
      </c>
      <c r="G522" s="242">
        <v>2.6883333333333335E-2</v>
      </c>
      <c r="H522" s="245">
        <v>99.782389074995677</v>
      </c>
    </row>
    <row r="523" spans="1:8">
      <c r="A523" s="86" t="str">
        <v>site_currys</v>
      </c>
      <c r="B523" s="239">
        <v>522</v>
      </c>
      <c r="C523" s="86" t="s">
        <v>1180</v>
      </c>
      <c r="D523" s="241">
        <f>COUNTIF($C$1:$C523,C523)</f>
        <v>18</v>
      </c>
      <c r="E523" s="241" t="str">
        <f t="shared" si="28"/>
        <v>Favourite web sites18</v>
      </c>
      <c r="F523" s="86" t="s">
        <v>1215</v>
      </c>
      <c r="G523" s="242">
        <v>6.0579166666666656E-2</v>
      </c>
      <c r="H523" s="245">
        <v>98.812127724154934</v>
      </c>
    </row>
    <row r="524" spans="1:8">
      <c r="A524" s="86" t="str">
        <v>site_digitalspy</v>
      </c>
      <c r="B524" s="239">
        <v>523</v>
      </c>
      <c r="C524" s="86" t="s">
        <v>1180</v>
      </c>
      <c r="D524" s="241">
        <f>COUNTIF($C$1:$C524,C524)</f>
        <v>19</v>
      </c>
      <c r="E524" s="241" t="str">
        <f t="shared" si="28"/>
        <v>Favourite web sites19</v>
      </c>
      <c r="F524" s="86" t="s">
        <v>1217</v>
      </c>
      <c r="G524" s="242">
        <v>2.2287500000000002E-2</v>
      </c>
      <c r="H524" s="245">
        <v>102.28350523900349</v>
      </c>
    </row>
    <row r="525" spans="1:8">
      <c r="A525" s="86" t="str">
        <v>site_direct</v>
      </c>
      <c r="B525" s="239">
        <v>524</v>
      </c>
      <c r="C525" s="86" t="s">
        <v>1180</v>
      </c>
      <c r="D525" s="241">
        <f>COUNTIF($C$1:$C525,C525)</f>
        <v>20</v>
      </c>
      <c r="E525" s="241" t="str">
        <f t="shared" si="28"/>
        <v>Favourite web sites20</v>
      </c>
      <c r="F525" s="86" t="s">
        <v>1219</v>
      </c>
      <c r="G525" s="242">
        <v>7.2449999999999987E-2</v>
      </c>
      <c r="H525" s="245">
        <v>99.25425275492529</v>
      </c>
    </row>
    <row r="526" spans="1:8">
      <c r="A526" s="86" t="str">
        <v>site_ebay</v>
      </c>
      <c r="B526" s="239">
        <v>525</v>
      </c>
      <c r="C526" s="86" t="s">
        <v>1180</v>
      </c>
      <c r="D526" s="241">
        <f>COUNTIF($C$1:$C526,C526)</f>
        <v>21</v>
      </c>
      <c r="E526" s="241" t="str">
        <f t="shared" si="28"/>
        <v>Favourite web sites21</v>
      </c>
      <c r="F526" s="86" t="s">
        <v>1221</v>
      </c>
      <c r="G526" s="242">
        <v>0.29602499999999998</v>
      </c>
      <c r="H526" s="245">
        <v>99.75590084346328</v>
      </c>
    </row>
    <row r="527" spans="1:8">
      <c r="A527" s="86" t="str">
        <v>site_etsy</v>
      </c>
      <c r="B527" s="239">
        <v>526</v>
      </c>
      <c r="C527" s="86" t="s">
        <v>1180</v>
      </c>
      <c r="D527" s="241">
        <f>COUNTIF($C$1:$C527,C527)</f>
        <v>22</v>
      </c>
      <c r="E527" s="241" t="str">
        <f t="shared" si="28"/>
        <v>Favourite web sites22</v>
      </c>
      <c r="F527" s="86" t="s">
        <v>1223</v>
      </c>
      <c r="G527" s="242">
        <v>7.0516666666666658E-2</v>
      </c>
      <c r="H527" s="245">
        <v>104.3317378619511</v>
      </c>
    </row>
    <row r="528" spans="1:8">
      <c r="A528" s="86" t="str">
        <v>site_expedia</v>
      </c>
      <c r="B528" s="239">
        <v>527</v>
      </c>
      <c r="C528" s="86" t="s">
        <v>1180</v>
      </c>
      <c r="D528" s="241">
        <f>COUNTIF($C$1:$C528,C528)</f>
        <v>23</v>
      </c>
      <c r="E528" s="241" t="str">
        <f t="shared" si="28"/>
        <v>Favourite web sites23</v>
      </c>
      <c r="F528" s="86" t="s">
        <v>1225</v>
      </c>
      <c r="G528" s="242">
        <v>4.1345833333333339E-2</v>
      </c>
      <c r="H528" s="245">
        <v>101.28668057278136</v>
      </c>
    </row>
    <row r="529" spans="1:8">
      <c r="A529" s="86" t="str">
        <v>site_freecycle</v>
      </c>
      <c r="B529" s="239">
        <v>528</v>
      </c>
      <c r="C529" s="86" t="s">
        <v>1180</v>
      </c>
      <c r="D529" s="241">
        <f>COUNTIF($C$1:$C529,C529)</f>
        <v>24</v>
      </c>
      <c r="E529" s="241" t="str">
        <f t="shared" si="28"/>
        <v>Favourite web sites24</v>
      </c>
      <c r="F529" s="86" t="s">
        <v>1227</v>
      </c>
      <c r="G529" s="242">
        <v>2.7141666666666672E-2</v>
      </c>
      <c r="H529" s="245">
        <v>101.28741548572604</v>
      </c>
    </row>
    <row r="530" spans="1:8">
      <c r="A530" s="86" t="str">
        <v>site_game</v>
      </c>
      <c r="B530" s="239">
        <v>529</v>
      </c>
      <c r="C530" s="86" t="s">
        <v>1180</v>
      </c>
      <c r="D530" s="241">
        <f>COUNTIF($C$1:$C530,C530)</f>
        <v>25</v>
      </c>
      <c r="E530" s="241" t="str">
        <f t="shared" si="28"/>
        <v>Favourite web sites25</v>
      </c>
      <c r="F530" s="86" t="s">
        <v>1229</v>
      </c>
      <c r="G530" s="242">
        <v>2.8716666666666672E-2</v>
      </c>
      <c r="H530" s="245">
        <v>94.147236250248639</v>
      </c>
    </row>
    <row r="531" spans="1:8">
      <c r="A531" s="86" t="str">
        <v>site_gmail</v>
      </c>
      <c r="B531" s="239">
        <v>530</v>
      </c>
      <c r="C531" s="86" t="s">
        <v>1180</v>
      </c>
      <c r="D531" s="241">
        <f>COUNTIF($C$1:$C531,C531)</f>
        <v>26</v>
      </c>
      <c r="E531" s="241" t="str">
        <f t="shared" si="28"/>
        <v>Favourite web sites26</v>
      </c>
      <c r="F531" s="86" t="s">
        <v>1231</v>
      </c>
      <c r="G531" s="242">
        <v>0.2402125</v>
      </c>
      <c r="H531" s="245">
        <v>99.68662213206855</v>
      </c>
    </row>
    <row r="532" spans="1:8">
      <c r="A532" s="86" t="str">
        <v>site_google</v>
      </c>
      <c r="B532" s="239">
        <v>531</v>
      </c>
      <c r="C532" s="86" t="s">
        <v>1180</v>
      </c>
      <c r="D532" s="241">
        <f>COUNTIF($C$1:$C532,C532)</f>
        <v>27</v>
      </c>
      <c r="E532" s="241" t="str">
        <f t="shared" si="28"/>
        <v>Favourite web sites27</v>
      </c>
      <c r="F532" s="86" t="s">
        <v>1233</v>
      </c>
      <c r="G532" s="242">
        <v>0.42023333333333329</v>
      </c>
      <c r="H532" s="245">
        <v>102.79935023362441</v>
      </c>
    </row>
    <row r="533" spans="1:8">
      <c r="A533" s="86" t="str">
        <v>site_groupon</v>
      </c>
      <c r="B533" s="239">
        <v>532</v>
      </c>
      <c r="C533" s="86" t="s">
        <v>1180</v>
      </c>
      <c r="D533" s="241">
        <f>COUNTIF($C$1:$C533,C533)</f>
        <v>28</v>
      </c>
      <c r="E533" s="241" t="str">
        <f t="shared" si="28"/>
        <v>Favourite web sites28</v>
      </c>
      <c r="F533" s="86" t="s">
        <v>1235</v>
      </c>
      <c r="G533" s="242">
        <v>7.2220833333333331E-2</v>
      </c>
      <c r="H533" s="245">
        <v>100.35365839967882</v>
      </c>
    </row>
    <row r="534" spans="1:8">
      <c r="A534" s="86" t="str">
        <v>site_gumtree</v>
      </c>
      <c r="B534" s="239">
        <v>533</v>
      </c>
      <c r="C534" s="86" t="s">
        <v>1180</v>
      </c>
      <c r="D534" s="241">
        <f>COUNTIF($C$1:$C534,C534)</f>
        <v>29</v>
      </c>
      <c r="E534" s="241" t="str">
        <f t="shared" si="28"/>
        <v>Favourite web sites29</v>
      </c>
      <c r="F534" s="86" t="s">
        <v>1237</v>
      </c>
      <c r="G534" s="242">
        <v>6.4195833333333327E-2</v>
      </c>
      <c r="H534" s="245">
        <v>95.949838601388578</v>
      </c>
    </row>
    <row r="535" spans="1:8">
      <c r="A535" s="86" t="str">
        <v>site_healthline</v>
      </c>
      <c r="B535" s="239">
        <v>534</v>
      </c>
      <c r="C535" s="86" t="s">
        <v>1180</v>
      </c>
      <c r="D535" s="241">
        <f>COUNTIF($C$1:$C535,C535)</f>
        <v>30</v>
      </c>
      <c r="E535" s="241" t="str">
        <f t="shared" si="28"/>
        <v>Favourite web sites30</v>
      </c>
      <c r="F535" s="86" t="s">
        <v>1239</v>
      </c>
      <c r="G535" s="242">
        <v>1.2179166666666666E-2</v>
      </c>
      <c r="H535" s="245">
        <v>110.8557376756831</v>
      </c>
    </row>
    <row r="536" spans="1:8">
      <c r="A536" s="86" t="str">
        <v>site_hotels</v>
      </c>
      <c r="B536" s="239">
        <v>535</v>
      </c>
      <c r="C536" s="86" t="s">
        <v>1180</v>
      </c>
      <c r="D536" s="241">
        <f>COUNTIF($C$1:$C536,C536)</f>
        <v>31</v>
      </c>
      <c r="E536" s="241" t="str">
        <f t="shared" si="28"/>
        <v>Favourite web sites31</v>
      </c>
      <c r="F536" s="86" t="s">
        <v>1241</v>
      </c>
      <c r="G536" s="242">
        <v>3.9166666666666662E-2</v>
      </c>
      <c r="H536" s="245">
        <v>103.31019604044886</v>
      </c>
    </row>
    <row r="537" spans="1:8">
      <c r="A537" s="86" t="str">
        <v>site_hotukdeals</v>
      </c>
      <c r="B537" s="239">
        <v>536</v>
      </c>
      <c r="C537" s="86" t="s">
        <v>1180</v>
      </c>
      <c r="D537" s="241">
        <f>COUNTIF($C$1:$C537,C537)</f>
        <v>32</v>
      </c>
      <c r="E537" s="241" t="str">
        <f t="shared" si="28"/>
        <v>Favourite web sites32</v>
      </c>
      <c r="F537" s="86" t="s">
        <v>1243</v>
      </c>
      <c r="G537" s="242">
        <v>4.6016666666666671E-2</v>
      </c>
      <c r="H537" s="245">
        <v>103.35792671165349</v>
      </c>
    </row>
    <row r="538" spans="1:8">
      <c r="A538" s="86" t="str">
        <v>site_huffingtonpost</v>
      </c>
      <c r="B538" s="239">
        <v>537</v>
      </c>
      <c r="C538" s="86" t="s">
        <v>1180</v>
      </c>
      <c r="D538" s="241">
        <f>COUNTIF($C$1:$C538,C538)</f>
        <v>33</v>
      </c>
      <c r="E538" s="241" t="str">
        <f t="shared" si="28"/>
        <v>Favourite web sites33</v>
      </c>
      <c r="F538" s="86" t="s">
        <v>1245</v>
      </c>
      <c r="G538" s="242">
        <v>2.5687499999999999E-2</v>
      </c>
      <c r="H538" s="245">
        <v>101.23494574063882</v>
      </c>
    </row>
    <row r="539" spans="1:8">
      <c r="A539" s="86" t="str">
        <v>site_hungryhouse</v>
      </c>
      <c r="B539" s="239">
        <v>538</v>
      </c>
      <c r="C539" s="86" t="s">
        <v>1180</v>
      </c>
      <c r="D539" s="241">
        <f>COUNTIF($C$1:$C539,C539)</f>
        <v>34</v>
      </c>
      <c r="E539" s="241" t="str">
        <f t="shared" si="28"/>
        <v>Favourite web sites34</v>
      </c>
      <c r="F539" s="86" t="s">
        <v>1247</v>
      </c>
      <c r="G539" s="242">
        <v>1.2341666666666666E-2</v>
      </c>
      <c r="H539" s="245">
        <v>96.629935666240058</v>
      </c>
    </row>
    <row r="540" spans="1:8">
      <c r="A540" s="86" t="str">
        <v>site_ikea</v>
      </c>
      <c r="B540" s="239">
        <v>539</v>
      </c>
      <c r="C540" s="86" t="s">
        <v>1180</v>
      </c>
      <c r="D540" s="241">
        <f>COUNTIF($C$1:$C540,C540)</f>
        <v>35</v>
      </c>
      <c r="E540" s="241" t="str">
        <f t="shared" si="28"/>
        <v>Favourite web sites35</v>
      </c>
      <c r="F540" s="86" t="s">
        <v>1249</v>
      </c>
      <c r="G540" s="242">
        <v>8.0404166666666679E-2</v>
      </c>
      <c r="H540" s="245">
        <v>102.35060388931529</v>
      </c>
    </row>
    <row r="541" spans="1:8">
      <c r="A541" s="86" t="str">
        <v>site_imdb</v>
      </c>
      <c r="B541" s="239">
        <v>540</v>
      </c>
      <c r="C541" s="86" t="s">
        <v>1180</v>
      </c>
      <c r="D541" s="241">
        <f>COUNTIF($C$1:$C541,C541)</f>
        <v>36</v>
      </c>
      <c r="E541" s="241" t="str">
        <f t="shared" si="28"/>
        <v>Favourite web sites36</v>
      </c>
      <c r="F541" s="86" t="s">
        <v>1251</v>
      </c>
      <c r="G541" s="242">
        <v>5.2662499999999994E-2</v>
      </c>
      <c r="H541" s="245">
        <v>99.727451189324242</v>
      </c>
    </row>
    <row r="542" spans="1:8">
      <c r="A542" s="86" t="str">
        <v>site_jamieoliver</v>
      </c>
      <c r="B542" s="239">
        <v>541</v>
      </c>
      <c r="C542" s="86" t="s">
        <v>1180</v>
      </c>
      <c r="D542" s="241">
        <f>COUNTIF($C$1:$C542,C542)</f>
        <v>37</v>
      </c>
      <c r="E542" s="241" t="str">
        <f t="shared" si="28"/>
        <v>Favourite web sites37</v>
      </c>
      <c r="F542" s="86" t="s">
        <v>1253</v>
      </c>
      <c r="G542" s="242">
        <v>2.1508333333333338E-2</v>
      </c>
      <c r="H542" s="245">
        <v>104.33027472874814</v>
      </c>
    </row>
    <row r="543" spans="1:8">
      <c r="A543" s="86" t="str">
        <v>site_johnlewis</v>
      </c>
      <c r="B543" s="239">
        <v>542</v>
      </c>
      <c r="C543" s="86" t="s">
        <v>1180</v>
      </c>
      <c r="D543" s="241">
        <f>COUNTIF($C$1:$C543,C543)</f>
        <v>38</v>
      </c>
      <c r="E543" s="241" t="str">
        <f t="shared" si="28"/>
        <v>Favourite web sites38</v>
      </c>
      <c r="F543" s="86" t="s">
        <v>1255</v>
      </c>
      <c r="G543" s="242">
        <v>0.10186666666666667</v>
      </c>
      <c r="H543" s="245">
        <v>122.9823547546909</v>
      </c>
    </row>
    <row r="544" spans="1:8">
      <c r="A544" s="86" t="str">
        <v>site_justeat</v>
      </c>
      <c r="B544" s="239">
        <v>543</v>
      </c>
      <c r="C544" s="86" t="s">
        <v>1180</v>
      </c>
      <c r="D544" s="241">
        <f>COUNTIF($C$1:$C544,C544)</f>
        <v>39</v>
      </c>
      <c r="E544" s="241" t="str">
        <f t="shared" si="28"/>
        <v>Favourite web sites39</v>
      </c>
      <c r="F544" s="86" t="s">
        <v>1257</v>
      </c>
      <c r="G544" s="242">
        <v>0.10124166666666666</v>
      </c>
      <c r="H544" s="245">
        <v>91.129580155152439</v>
      </c>
    </row>
    <row r="545" spans="1:8">
      <c r="A545" s="86" t="str">
        <v>site_lastminute</v>
      </c>
      <c r="B545" s="239">
        <v>544</v>
      </c>
      <c r="C545" s="86" t="s">
        <v>1180</v>
      </c>
      <c r="D545" s="241">
        <f>COUNTIF($C$1:$C545,C545)</f>
        <v>40</v>
      </c>
      <c r="E545" s="241" t="str">
        <f t="shared" si="28"/>
        <v>Favourite web sites40</v>
      </c>
      <c r="F545" s="86" t="s">
        <v>1259</v>
      </c>
      <c r="G545" s="242">
        <v>3.0495833333333333E-2</v>
      </c>
      <c r="H545" s="245">
        <v>102.91410734500799</v>
      </c>
    </row>
    <row r="546" spans="1:8">
      <c r="A546" s="86" t="str">
        <v>site_marksandspencer</v>
      </c>
      <c r="B546" s="239">
        <v>545</v>
      </c>
      <c r="C546" s="86" t="s">
        <v>1180</v>
      </c>
      <c r="D546" s="241">
        <f>COUNTIF($C$1:$C546,C546)</f>
        <v>41</v>
      </c>
      <c r="E546" s="241" t="str">
        <f t="shared" si="28"/>
        <v>Favourite web sites41</v>
      </c>
      <c r="F546" s="86" t="s">
        <v>1261</v>
      </c>
      <c r="G546" s="242">
        <v>0.14233333333333331</v>
      </c>
      <c r="H546" s="245">
        <v>120.01358664984501</v>
      </c>
    </row>
    <row r="547" spans="1:8">
      <c r="A547" s="86" t="str">
        <v>site_microsoft</v>
      </c>
      <c r="B547" s="239">
        <v>546</v>
      </c>
      <c r="C547" s="86" t="s">
        <v>1180</v>
      </c>
      <c r="D547" s="241">
        <f>COUNTIF($C$1:$C547,C547)</f>
        <v>42</v>
      </c>
      <c r="E547" s="241" t="str">
        <f t="shared" si="28"/>
        <v>Favourite web sites42</v>
      </c>
      <c r="F547" s="86" t="s">
        <v>1263</v>
      </c>
      <c r="G547" s="242">
        <v>8.6070833333333333E-2</v>
      </c>
      <c r="H547" s="245">
        <v>103.1588831591034</v>
      </c>
    </row>
    <row r="548" spans="1:8">
      <c r="A548" s="86" t="str">
        <v>site_moneysavingexpert</v>
      </c>
      <c r="B548" s="239">
        <v>547</v>
      </c>
      <c r="C548" s="86" t="s">
        <v>1180</v>
      </c>
      <c r="D548" s="241">
        <f>COUNTIF($C$1:$C548,C548)</f>
        <v>43</v>
      </c>
      <c r="E548" s="241" t="str">
        <f t="shared" si="28"/>
        <v>Favourite web sites43</v>
      </c>
      <c r="F548" s="86" t="s">
        <v>1265</v>
      </c>
      <c r="G548" s="242">
        <v>0.18339166666666668</v>
      </c>
      <c r="H548" s="245">
        <v>109.56616898380001</v>
      </c>
    </row>
    <row r="549" spans="1:8">
      <c r="A549" s="86" t="str">
        <v>site_moneysupermarket</v>
      </c>
      <c r="B549" s="239">
        <v>548</v>
      </c>
      <c r="C549" s="86" t="s">
        <v>1180</v>
      </c>
      <c r="D549" s="241">
        <f>COUNTIF($C$1:$C549,C549)</f>
        <v>44</v>
      </c>
      <c r="E549" s="241" t="str">
        <f t="shared" si="28"/>
        <v>Favourite web sites44</v>
      </c>
      <c r="F549" s="86" t="s">
        <v>1267</v>
      </c>
      <c r="G549" s="242">
        <v>8.0449999999999994E-2</v>
      </c>
      <c r="H549" s="245">
        <v>105.49991343718968</v>
      </c>
    </row>
    <row r="550" spans="1:8">
      <c r="A550" s="86" t="str">
        <v>site_msn</v>
      </c>
      <c r="B550" s="239">
        <v>549</v>
      </c>
      <c r="C550" s="86" t="s">
        <v>1180</v>
      </c>
      <c r="D550" s="241">
        <f>COUNTIF($C$1:$C550,C550)</f>
        <v>45</v>
      </c>
      <c r="E550" s="241" t="str">
        <f t="shared" si="28"/>
        <v>Favourite web sites45</v>
      </c>
      <c r="F550" s="86" t="s">
        <v>1269</v>
      </c>
      <c r="G550" s="242">
        <v>3.2962499999999999E-2</v>
      </c>
      <c r="H550" s="245">
        <v>98.82845799501888</v>
      </c>
    </row>
    <row r="551" spans="1:8">
      <c r="A551" s="86" t="str">
        <v>site_mumsnet</v>
      </c>
      <c r="B551" s="239">
        <v>550</v>
      </c>
      <c r="C551" s="86" t="s">
        <v>1180</v>
      </c>
      <c r="D551" s="241">
        <f>COUNTIF($C$1:$C551,C551)</f>
        <v>46</v>
      </c>
      <c r="E551" s="241" t="str">
        <f t="shared" si="28"/>
        <v>Favourite web sites46</v>
      </c>
      <c r="F551" s="86" t="s">
        <v>1271</v>
      </c>
      <c r="G551" s="242">
        <v>2.0191666666666667E-2</v>
      </c>
      <c r="H551" s="245">
        <v>103.16229662266929</v>
      </c>
    </row>
    <row r="552" spans="1:8">
      <c r="A552" s="86" t="str">
        <v>site_nationallottery</v>
      </c>
      <c r="B552" s="239">
        <v>551</v>
      </c>
      <c r="C552" s="86" t="s">
        <v>1180</v>
      </c>
      <c r="D552" s="241">
        <f>COUNTIF($C$1:$C552,C552)</f>
        <v>47</v>
      </c>
      <c r="E552" s="241" t="str">
        <f t="shared" si="28"/>
        <v>Favourite web sites47</v>
      </c>
      <c r="F552" s="86" t="s">
        <v>1273</v>
      </c>
      <c r="G552" s="242">
        <v>0.10800416666666666</v>
      </c>
      <c r="H552" s="245">
        <v>100.95500469893143</v>
      </c>
    </row>
    <row r="553" spans="1:8">
      <c r="A553" s="86" t="str">
        <v>site_nationalrail</v>
      </c>
      <c r="B553" s="239">
        <v>552</v>
      </c>
      <c r="C553" s="86" t="s">
        <v>1180</v>
      </c>
      <c r="D553" s="241">
        <f>COUNTIF($C$1:$C553,C553)</f>
        <v>48</v>
      </c>
      <c r="E553" s="241" t="str">
        <f t="shared" si="28"/>
        <v>Favourite web sites48</v>
      </c>
      <c r="F553" s="86" t="s">
        <v>1275</v>
      </c>
      <c r="G553" s="242">
        <v>5.6558333333333342E-2</v>
      </c>
      <c r="H553" s="245">
        <v>103.72095310797916</v>
      </c>
    </row>
    <row r="554" spans="1:8">
      <c r="A554" s="86" t="str">
        <v>site_netnums</v>
      </c>
      <c r="B554" s="239">
        <v>553</v>
      </c>
      <c r="C554" s="86" t="s">
        <v>1180</v>
      </c>
      <c r="D554" s="241">
        <f>COUNTIF($C$1:$C554,C554)</f>
        <v>49</v>
      </c>
      <c r="E554" s="241" t="str">
        <f t="shared" si="28"/>
        <v>Favourite web sites49</v>
      </c>
      <c r="F554" s="86" t="s">
        <v>1277</v>
      </c>
      <c r="G554" s="242">
        <v>1.4716666666666666E-2</v>
      </c>
      <c r="H554" s="245">
        <v>97.812368820451056</v>
      </c>
    </row>
    <row r="555" spans="1:8">
      <c r="A555" s="86" t="str">
        <v>site_nhs</v>
      </c>
      <c r="B555" s="239">
        <v>554</v>
      </c>
      <c r="C555" s="86" t="s">
        <v>1180</v>
      </c>
      <c r="D555" s="241">
        <f>COUNTIF($C$1:$C555,C555)</f>
        <v>50</v>
      </c>
      <c r="E555" s="241" t="str">
        <f t="shared" si="28"/>
        <v>Favourite web sites50</v>
      </c>
      <c r="F555" s="86" t="s">
        <v>1279</v>
      </c>
      <c r="G555" s="242">
        <v>6.4737500000000003E-2</v>
      </c>
      <c r="H555" s="245">
        <v>100.81161859843748</v>
      </c>
    </row>
    <row r="556" spans="1:8">
      <c r="A556" s="86" t="str">
        <v>site_notonthehighstreet</v>
      </c>
      <c r="B556" s="239">
        <v>555</v>
      </c>
      <c r="C556" s="86" t="s">
        <v>1180</v>
      </c>
      <c r="D556" s="241">
        <f>COUNTIF($C$1:$C556,C556)</f>
        <v>51</v>
      </c>
      <c r="E556" s="241" t="str">
        <f t="shared" si="28"/>
        <v>Favourite web sites51</v>
      </c>
      <c r="F556" s="86" t="s">
        <v>1281</v>
      </c>
      <c r="G556" s="242">
        <v>4.6183333333333333E-2</v>
      </c>
      <c r="H556" s="245">
        <v>102.57180906835313</v>
      </c>
    </row>
    <row r="557" spans="1:8">
      <c r="A557" s="86" t="str">
        <v>site_premierleague</v>
      </c>
      <c r="B557" s="239">
        <v>556</v>
      </c>
      <c r="C557" s="86" t="s">
        <v>1180</v>
      </c>
      <c r="D557" s="241">
        <f>COUNTIF($C$1:$C557,C557)</f>
        <v>52</v>
      </c>
      <c r="E557" s="241" t="str">
        <f t="shared" si="28"/>
        <v>Favourite web sites52</v>
      </c>
      <c r="F557" s="86" t="s">
        <v>1283</v>
      </c>
      <c r="G557" s="242">
        <v>5.7329166666666667E-2</v>
      </c>
      <c r="H557" s="245">
        <v>99.366299631060443</v>
      </c>
    </row>
    <row r="558" spans="1:8">
      <c r="A558" s="86" t="str">
        <v>site_quidco</v>
      </c>
      <c r="B558" s="239">
        <v>557</v>
      </c>
      <c r="C558" s="86" t="s">
        <v>1180</v>
      </c>
      <c r="D558" s="241">
        <f>COUNTIF($C$1:$C558,C558)</f>
        <v>53</v>
      </c>
      <c r="E558" s="241" t="str">
        <f t="shared" si="28"/>
        <v>Favourite web sites53</v>
      </c>
      <c r="F558" s="86" t="s">
        <v>1285</v>
      </c>
      <c r="G558" s="242">
        <v>3.8241666666666667E-2</v>
      </c>
      <c r="H558" s="245">
        <v>107.08313615199545</v>
      </c>
    </row>
    <row r="559" spans="1:8">
      <c r="A559" s="86" t="str">
        <v>site_quora</v>
      </c>
      <c r="B559" s="239">
        <v>558</v>
      </c>
      <c r="C559" s="86" t="s">
        <v>1180</v>
      </c>
      <c r="D559" s="241">
        <f>COUNTIF($C$1:$C559,C559)</f>
        <v>54</v>
      </c>
      <c r="E559" s="241" t="str">
        <f t="shared" si="28"/>
        <v>Favourite web sites54</v>
      </c>
      <c r="F559" s="86" t="s">
        <v>1287</v>
      </c>
      <c r="G559" s="242">
        <v>1.8204166666666671E-2</v>
      </c>
      <c r="H559" s="245">
        <v>97.869493837913055</v>
      </c>
    </row>
    <row r="560" spans="1:8">
      <c r="A560" s="86" t="str">
        <v>site_rightmove</v>
      </c>
      <c r="B560" s="239">
        <v>559</v>
      </c>
      <c r="C560" s="86" t="s">
        <v>1180</v>
      </c>
      <c r="D560" s="241">
        <f>COUNTIF($C$1:$C560,C560)</f>
        <v>55</v>
      </c>
      <c r="E560" s="241" t="str">
        <f t="shared" si="28"/>
        <v>Favourite web sites55</v>
      </c>
      <c r="F560" s="86" t="s">
        <v>1289</v>
      </c>
      <c r="G560" s="242">
        <v>9.1129166666666678E-2</v>
      </c>
      <c r="H560" s="245">
        <v>112.40448746715875</v>
      </c>
    </row>
    <row r="561" spans="1:8">
      <c r="A561" s="86" t="str">
        <v>site_santander</v>
      </c>
      <c r="B561" s="239">
        <v>560</v>
      </c>
      <c r="C561" s="86" t="s">
        <v>1180</v>
      </c>
      <c r="D561" s="241">
        <f>COUNTIF($C$1:$C561,C561)</f>
        <v>56</v>
      </c>
      <c r="E561" s="241" t="str">
        <f t="shared" si="28"/>
        <v>Favourite web sites56</v>
      </c>
      <c r="F561" s="86" t="s">
        <v>1291</v>
      </c>
      <c r="G561" s="242">
        <v>7.1300000000000002E-2</v>
      </c>
      <c r="H561" s="245">
        <v>103.57073277989971</v>
      </c>
    </row>
    <row r="562" spans="1:8">
      <c r="A562" s="86" t="str">
        <v>site_selfridges</v>
      </c>
      <c r="B562" s="239">
        <v>561</v>
      </c>
      <c r="C562" s="86" t="s">
        <v>1180</v>
      </c>
      <c r="D562" s="241">
        <f>COUNTIF($C$1:$C562,C562)</f>
        <v>57</v>
      </c>
      <c r="E562" s="241" t="str">
        <f t="shared" si="28"/>
        <v>Favourite web sites57</v>
      </c>
      <c r="F562" s="86" t="s">
        <v>1293</v>
      </c>
      <c r="G562" s="242">
        <v>1.9658333333333333E-2</v>
      </c>
      <c r="H562" s="245">
        <v>99.073264415997187</v>
      </c>
    </row>
    <row r="563" spans="1:8">
      <c r="A563" s="86" t="str">
        <v>site_skynews</v>
      </c>
      <c r="B563" s="239">
        <v>562</v>
      </c>
      <c r="C563" s="86" t="s">
        <v>1180</v>
      </c>
      <c r="D563" s="241">
        <f>COUNTIF($C$1:$C563,C563)</f>
        <v>58</v>
      </c>
      <c r="E563" s="241" t="str">
        <f t="shared" si="28"/>
        <v>Favourite web sites58</v>
      </c>
      <c r="F563" s="86" t="s">
        <v>1295</v>
      </c>
      <c r="G563" s="242">
        <v>9.1054166666666672E-2</v>
      </c>
      <c r="H563" s="245">
        <v>104.72735325252904</v>
      </c>
    </row>
    <row r="564" spans="1:8">
      <c r="A564" s="86" t="str">
        <v>site_skysports</v>
      </c>
      <c r="B564" s="239">
        <v>563</v>
      </c>
      <c r="C564" s="86" t="s">
        <v>1180</v>
      </c>
      <c r="D564" s="241">
        <f>COUNTIF($C$1:$C564,C564)</f>
        <v>59</v>
      </c>
      <c r="E564" s="241" t="str">
        <f t="shared" si="28"/>
        <v>Favourite web sites59</v>
      </c>
      <c r="F564" s="86" t="s">
        <v>1297</v>
      </c>
      <c r="G564" s="242">
        <v>9.3020833333333344E-2</v>
      </c>
      <c r="H564" s="245">
        <v>100.24693750437565</v>
      </c>
    </row>
    <row r="565" spans="1:8">
      <c r="A565" s="86" t="str">
        <v>site_soundcloud</v>
      </c>
      <c r="B565" s="239">
        <v>564</v>
      </c>
      <c r="C565" s="86" t="s">
        <v>1180</v>
      </c>
      <c r="D565" s="241">
        <f>COUNTIF($C$1:$C565,C565)</f>
        <v>60</v>
      </c>
      <c r="E565" s="241" t="str">
        <f t="shared" si="28"/>
        <v>Favourite web sites60</v>
      </c>
      <c r="F565" s="86" t="s">
        <v>1299</v>
      </c>
      <c r="G565" s="242">
        <v>2.6866666666666667E-2</v>
      </c>
      <c r="H565" s="245">
        <v>94.933853201253683</v>
      </c>
    </row>
    <row r="566" spans="1:8">
      <c r="A566" s="86" t="str">
        <v>site_spotify</v>
      </c>
      <c r="B566" s="239">
        <v>565</v>
      </c>
      <c r="C566" s="86" t="s">
        <v>1180</v>
      </c>
      <c r="D566" s="241">
        <f>COUNTIF($C$1:$C566,C566)</f>
        <v>61</v>
      </c>
      <c r="E566" s="241" t="str">
        <f t="shared" si="28"/>
        <v>Favourite web sites61</v>
      </c>
      <c r="F566" s="86" t="s">
        <v>1301</v>
      </c>
      <c r="G566" s="242">
        <v>0.17732500000000004</v>
      </c>
      <c r="H566" s="245">
        <v>101.81589632919794</v>
      </c>
    </row>
    <row r="567" spans="1:8">
      <c r="A567" s="86" t="str">
        <v>site_tesco</v>
      </c>
      <c r="B567" s="239">
        <v>566</v>
      </c>
      <c r="C567" s="86" t="s">
        <v>1180</v>
      </c>
      <c r="D567" s="241">
        <f>COUNTIF($C$1:$C567,C567)</f>
        <v>62</v>
      </c>
      <c r="E567" s="241" t="str">
        <f t="shared" si="28"/>
        <v>Favourite web sites62</v>
      </c>
      <c r="F567" s="86" t="s">
        <v>1303</v>
      </c>
      <c r="G567" s="242">
        <v>0.14998333333333333</v>
      </c>
      <c r="H567" s="245">
        <v>101.44604096014767</v>
      </c>
    </row>
    <row r="568" spans="1:8">
      <c r="A568" s="86" t="str">
        <v>site_theladbible</v>
      </c>
      <c r="B568" s="239">
        <v>567</v>
      </c>
      <c r="C568" s="86" t="s">
        <v>1180</v>
      </c>
      <c r="D568" s="241">
        <f>COUNTIF($C$1:$C568,C568)</f>
        <v>63</v>
      </c>
      <c r="E568" s="241" t="str">
        <f t="shared" si="28"/>
        <v>Favourite web sites63</v>
      </c>
      <c r="F568" s="86" t="s">
        <v>1305</v>
      </c>
      <c r="G568" s="242">
        <v>3.3820833333333335E-2</v>
      </c>
      <c r="H568" s="245">
        <v>97.485054659403005</v>
      </c>
    </row>
    <row r="569" spans="1:8">
      <c r="A569" s="86" t="str">
        <v>site_ticketmaster</v>
      </c>
      <c r="B569" s="239">
        <v>568</v>
      </c>
      <c r="C569" s="86" t="s">
        <v>1180</v>
      </c>
      <c r="D569" s="241">
        <f>COUNTIF($C$1:$C569,C569)</f>
        <v>64</v>
      </c>
      <c r="E569" s="241" t="str">
        <f t="shared" si="28"/>
        <v>Favourite web sites64</v>
      </c>
      <c r="F569" s="86" t="s">
        <v>1307</v>
      </c>
      <c r="G569" s="242">
        <v>3.3508333333333341E-2</v>
      </c>
      <c r="H569" s="245">
        <v>100.99407974217782</v>
      </c>
    </row>
    <row r="570" spans="1:8">
      <c r="A570" s="86" t="str">
        <v>site_topshop</v>
      </c>
      <c r="B570" s="239">
        <v>569</v>
      </c>
      <c r="C570" s="86" t="s">
        <v>1180</v>
      </c>
      <c r="D570" s="241">
        <f>COUNTIF($C$1:$C570,C570)</f>
        <v>65</v>
      </c>
      <c r="E570" s="241" t="str">
        <f t="shared" si="28"/>
        <v>Favourite web sites65</v>
      </c>
      <c r="F570" s="86" t="s">
        <v>1309</v>
      </c>
      <c r="G570" s="242">
        <v>3.1324999999999999E-2</v>
      </c>
      <c r="H570" s="245">
        <v>101.68224967237958</v>
      </c>
    </row>
    <row r="571" spans="1:8">
      <c r="A571" s="86" t="str">
        <v>site_tripadvisor</v>
      </c>
      <c r="B571" s="239">
        <v>570</v>
      </c>
      <c r="C571" s="86" t="s">
        <v>1180</v>
      </c>
      <c r="D571" s="241">
        <f>COUNTIF($C$1:$C571,C571)</f>
        <v>66</v>
      </c>
      <c r="E571" s="241" t="str">
        <f t="shared" si="28"/>
        <v>Favourite web sites66</v>
      </c>
      <c r="F571" s="86" t="s">
        <v>1311</v>
      </c>
      <c r="G571" s="242">
        <v>0.11824999999999999</v>
      </c>
      <c r="H571" s="245">
        <v>109.85892916559523</v>
      </c>
    </row>
    <row r="572" spans="1:8">
      <c r="A572" s="86" t="str">
        <v>site_trivago</v>
      </c>
      <c r="B572" s="239">
        <v>571</v>
      </c>
      <c r="C572" s="86" t="s">
        <v>1180</v>
      </c>
      <c r="D572" s="241">
        <f>COUNTIF($C$1:$C572,C572)</f>
        <v>67</v>
      </c>
      <c r="E572" s="241" t="str">
        <f t="shared" si="28"/>
        <v>Favourite web sites67</v>
      </c>
      <c r="F572" s="86" t="s">
        <v>1313</v>
      </c>
      <c r="G572" s="242">
        <v>3.6037500000000007E-2</v>
      </c>
      <c r="H572" s="245">
        <v>103.74205307783539</v>
      </c>
    </row>
    <row r="573" spans="1:8">
      <c r="A573" s="86" t="str">
        <v>site_tui</v>
      </c>
      <c r="B573" s="239">
        <v>572</v>
      </c>
      <c r="C573" s="86" t="s">
        <v>1180</v>
      </c>
      <c r="D573" s="241">
        <f>COUNTIF($C$1:$C573,C573)</f>
        <v>68</v>
      </c>
      <c r="E573" s="241" t="str">
        <f t="shared" si="28"/>
        <v>Favourite web sites68</v>
      </c>
      <c r="F573" s="86" t="s">
        <v>1315</v>
      </c>
      <c r="G573" s="242">
        <v>2.825416666666666E-2</v>
      </c>
      <c r="H573" s="245">
        <v>100.48805267645839</v>
      </c>
    </row>
    <row r="574" spans="1:8">
      <c r="A574" s="86" t="str">
        <v>site_twitch</v>
      </c>
      <c r="B574" s="239">
        <v>573</v>
      </c>
      <c r="C574" s="86" t="s">
        <v>1180</v>
      </c>
      <c r="D574" s="241">
        <f>COUNTIF($C$1:$C574,C574)</f>
        <v>69</v>
      </c>
      <c r="E574" s="241" t="str">
        <f t="shared" si="28"/>
        <v>Favourite web sites69</v>
      </c>
      <c r="F574" s="86" t="s">
        <v>1317</v>
      </c>
      <c r="G574" s="242">
        <v>2.8462500000000002E-2</v>
      </c>
      <c r="H574" s="245">
        <v>97.759553975780932</v>
      </c>
    </row>
    <row r="575" spans="1:8">
      <c r="A575" s="86" t="str">
        <v>site_very</v>
      </c>
      <c r="B575" s="239">
        <v>574</v>
      </c>
      <c r="C575" s="86" t="s">
        <v>1180</v>
      </c>
      <c r="D575" s="241">
        <f>COUNTIF($C$1:$C575,C575)</f>
        <v>70</v>
      </c>
      <c r="E575" s="241" t="str">
        <f t="shared" si="28"/>
        <v>Favourite web sites70</v>
      </c>
      <c r="F575" s="86" t="s">
        <v>1319</v>
      </c>
      <c r="G575" s="242">
        <v>3.3070833333333334E-2</v>
      </c>
      <c r="H575" s="245">
        <v>92.394550074269006</v>
      </c>
    </row>
    <row r="576" spans="1:8">
      <c r="A576" s="86" t="str">
        <v>site_vevo</v>
      </c>
      <c r="B576" s="239">
        <v>575</v>
      </c>
      <c r="C576" s="86" t="s">
        <v>1180</v>
      </c>
      <c r="D576" s="241">
        <f>COUNTIF($C$1:$C576,C576)</f>
        <v>71</v>
      </c>
      <c r="E576" s="241" t="str">
        <f t="shared" si="28"/>
        <v>Favourite web sites71</v>
      </c>
      <c r="F576" s="86" t="s">
        <v>1321</v>
      </c>
      <c r="G576" s="242">
        <v>1.3441666666666666E-2</v>
      </c>
      <c r="H576" s="245">
        <v>98.424780274586638</v>
      </c>
    </row>
    <row r="577" spans="1:8">
      <c r="A577" s="86" t="str">
        <v>site_vice</v>
      </c>
      <c r="B577" s="239">
        <v>576</v>
      </c>
      <c r="C577" s="86" t="s">
        <v>1180</v>
      </c>
      <c r="D577" s="241">
        <f>COUNTIF($C$1:$C577,C577)</f>
        <v>72</v>
      </c>
      <c r="E577" s="241" t="str">
        <f t="shared" si="28"/>
        <v>Favourite web sites72</v>
      </c>
      <c r="F577" s="86" t="s">
        <v>1323</v>
      </c>
      <c r="G577" s="242">
        <v>1.0945833333333333E-2</v>
      </c>
      <c r="H577" s="245">
        <v>98.977212714705416</v>
      </c>
    </row>
    <row r="578" spans="1:8">
      <c r="A578" s="86" t="str">
        <v>site_wikihow</v>
      </c>
      <c r="B578" s="239">
        <v>577</v>
      </c>
      <c r="C578" s="86" t="s">
        <v>1180</v>
      </c>
      <c r="D578" s="241">
        <f>COUNTIF($C$1:$C578,C578)</f>
        <v>73</v>
      </c>
      <c r="E578" s="241" t="str">
        <f t="shared" si="28"/>
        <v>Favourite web sites73</v>
      </c>
      <c r="F578" s="86" t="s">
        <v>1325</v>
      </c>
      <c r="G578" s="242">
        <v>2.4062500000000001E-2</v>
      </c>
      <c r="H578" s="245">
        <v>102.11988709761957</v>
      </c>
    </row>
    <row r="579" spans="1:8">
      <c r="A579" s="86" t="str">
        <v>site_wiki</v>
      </c>
      <c r="B579" s="239">
        <v>578</v>
      </c>
      <c r="C579" s="86" t="s">
        <v>1180</v>
      </c>
      <c r="D579" s="241">
        <f>COUNTIF($C$1:$C579,C579)</f>
        <v>74</v>
      </c>
      <c r="E579" s="241" t="str">
        <f t="shared" ref="E579:E642" si="29">C579&amp;D579</f>
        <v>Favourite web sites74</v>
      </c>
      <c r="F579" s="86" t="s">
        <v>1327</v>
      </c>
      <c r="G579" s="242">
        <v>0.19254999999999997</v>
      </c>
      <c r="H579" s="245">
        <v>105.77570021101781</v>
      </c>
    </row>
    <row r="580" spans="1:8">
      <c r="A580" s="86" t="str">
        <v>site_williamhill</v>
      </c>
      <c r="B580" s="239">
        <v>579</v>
      </c>
      <c r="C580" s="86" t="s">
        <v>1180</v>
      </c>
      <c r="D580" s="241">
        <f>COUNTIF($C$1:$C580,C580)</f>
        <v>75</v>
      </c>
      <c r="E580" s="241" t="str">
        <f t="shared" si="29"/>
        <v>Favourite web sites75</v>
      </c>
      <c r="F580" s="86" t="s">
        <v>1329</v>
      </c>
      <c r="G580" s="242">
        <v>2.5512500000000004E-2</v>
      </c>
      <c r="H580" s="245">
        <v>98.637395481635409</v>
      </c>
    </row>
    <row r="581" spans="1:8">
      <c r="A581" s="86" t="str">
        <v>site_yahoo</v>
      </c>
      <c r="B581" s="239">
        <v>580</v>
      </c>
      <c r="C581" s="86" t="s">
        <v>1180</v>
      </c>
      <c r="D581" s="241">
        <f>COUNTIF($C$1:$C581,C581)</f>
        <v>76</v>
      </c>
      <c r="E581" s="241" t="str">
        <f t="shared" si="29"/>
        <v>Favourite web sites76</v>
      </c>
      <c r="F581" s="86" t="s">
        <v>1331</v>
      </c>
      <c r="G581" s="242">
        <v>6.9645833333333351E-2</v>
      </c>
      <c r="H581" s="245">
        <v>100.12042964293254</v>
      </c>
    </row>
    <row r="582" spans="1:8">
      <c r="A582" s="86" t="str">
        <v>site_zoopla</v>
      </c>
      <c r="B582" s="239">
        <v>581</v>
      </c>
      <c r="C582" s="86" t="s">
        <v>1180</v>
      </c>
      <c r="D582" s="241">
        <f>COUNTIF($C$1:$C582,C582)</f>
        <v>77</v>
      </c>
      <c r="E582" s="241" t="str">
        <f t="shared" si="29"/>
        <v>Favourite web sites77</v>
      </c>
      <c r="F582" s="86" t="s">
        <v>1333</v>
      </c>
      <c r="G582" s="242">
        <v>4.4974999999999994E-2</v>
      </c>
      <c r="H582" s="245">
        <v>101.22067156477823</v>
      </c>
    </row>
    <row r="583" spans="1:8">
      <c r="A583" s="86" t="str">
        <v>shopm10</v>
      </c>
      <c r="B583" s="239">
        <v>582</v>
      </c>
      <c r="C583" s="86" t="s">
        <v>1336</v>
      </c>
      <c r="D583" s="241">
        <f>COUNTIF($C$1:$C583,C583)</f>
        <v>1</v>
      </c>
      <c r="E583" s="241" t="str">
        <f t="shared" si="29"/>
        <v>Supermarket: shop at (1+ times per month)1</v>
      </c>
      <c r="F583" s="86" t="s">
        <v>1337</v>
      </c>
      <c r="G583" s="242">
        <v>0.39465000000000006</v>
      </c>
      <c r="H583" s="245">
        <v>101.98929818433042</v>
      </c>
    </row>
    <row r="584" spans="1:8">
      <c r="A584" s="86" t="str">
        <v>shopm1</v>
      </c>
      <c r="B584" s="239">
        <v>583</v>
      </c>
      <c r="C584" s="86" t="s">
        <v>1336</v>
      </c>
      <c r="D584" s="241">
        <f>COUNTIF($C$1:$C584,C584)</f>
        <v>2</v>
      </c>
      <c r="E584" s="241" t="str">
        <f t="shared" si="29"/>
        <v>Supermarket: shop at (1+ times per month)2</v>
      </c>
      <c r="F584" s="86" t="s">
        <v>1339</v>
      </c>
      <c r="G584" s="242">
        <v>0.39682083333333329</v>
      </c>
      <c r="H584" s="245">
        <v>96.37459832968365</v>
      </c>
    </row>
    <row r="585" spans="1:8">
      <c r="A585" s="86" t="str">
        <v>shopm2</v>
      </c>
      <c r="B585" s="239">
        <v>584</v>
      </c>
      <c r="C585" s="86" t="s">
        <v>1336</v>
      </c>
      <c r="D585" s="241">
        <f>COUNTIF($C$1:$C585,C585)</f>
        <v>3</v>
      </c>
      <c r="E585" s="241" t="str">
        <f t="shared" si="29"/>
        <v>Supermarket: shop at (1+ times per month)3</v>
      </c>
      <c r="F585" s="86" t="s">
        <v>1341</v>
      </c>
      <c r="G585" s="242">
        <v>0.26224583333333334</v>
      </c>
      <c r="H585" s="245">
        <v>106.98948751585337</v>
      </c>
    </row>
    <row r="586" spans="1:8">
      <c r="A586" s="86" t="str">
        <v>shopm11</v>
      </c>
      <c r="B586" s="239">
        <v>585</v>
      </c>
      <c r="C586" s="86" t="s">
        <v>1336</v>
      </c>
      <c r="D586" s="241">
        <f>COUNTIF($C$1:$C586,C586)</f>
        <v>4</v>
      </c>
      <c r="E586" s="241" t="str">
        <f t="shared" si="29"/>
        <v>Supermarket: shop at (1+ times per month)4</v>
      </c>
      <c r="F586" s="86" t="s">
        <v>1343</v>
      </c>
      <c r="G586" s="242">
        <v>0.30562499999999998</v>
      </c>
      <c r="H586" s="245">
        <v>100.48926250719515</v>
      </c>
    </row>
    <row r="587" spans="1:8">
      <c r="A587" s="86" t="str">
        <v>shopm3</v>
      </c>
      <c r="B587" s="239">
        <v>586</v>
      </c>
      <c r="C587" s="86" t="s">
        <v>1336</v>
      </c>
      <c r="D587" s="241">
        <f>COUNTIF($C$1:$C587,C587)</f>
        <v>5</v>
      </c>
      <c r="E587" s="241" t="str">
        <f t="shared" si="29"/>
        <v>Supermarket: shop at (1+ times per month)5</v>
      </c>
      <c r="F587" s="86" t="s">
        <v>1345</v>
      </c>
      <c r="G587" s="242">
        <v>0.28103749999999994</v>
      </c>
      <c r="H587" s="245">
        <v>120.81606077646765</v>
      </c>
    </row>
    <row r="588" spans="1:8">
      <c r="A588" s="86" t="str">
        <v>shopm4</v>
      </c>
      <c r="B588" s="239">
        <v>587</v>
      </c>
      <c r="C588" s="86" t="s">
        <v>1336</v>
      </c>
      <c r="D588" s="241">
        <f>COUNTIF($C$1:$C588,C588)</f>
        <v>6</v>
      </c>
      <c r="E588" s="241" t="str">
        <f t="shared" si="29"/>
        <v>Supermarket: shop at (1+ times per month)6</v>
      </c>
      <c r="F588" s="86" t="s">
        <v>1347</v>
      </c>
      <c r="G588" s="242">
        <v>0.3404875</v>
      </c>
      <c r="H588" s="245">
        <v>100.51408403776234</v>
      </c>
    </row>
    <row r="589" spans="1:8">
      <c r="A589" s="86" t="str">
        <v>shopm5</v>
      </c>
      <c r="B589" s="239">
        <v>588</v>
      </c>
      <c r="C589" s="86" t="s">
        <v>1336</v>
      </c>
      <c r="D589" s="241">
        <f>COUNTIF($C$1:$C589,C589)</f>
        <v>7</v>
      </c>
      <c r="E589" s="241" t="str">
        <f t="shared" si="29"/>
        <v>Supermarket: shop at (1+ times per month)7</v>
      </c>
      <c r="F589" s="86" t="s">
        <v>1349</v>
      </c>
      <c r="G589" s="242">
        <v>0.4888291666666667</v>
      </c>
      <c r="H589" s="245">
        <v>111.95808054006997</v>
      </c>
    </row>
    <row r="590" spans="1:8">
      <c r="A590" s="86" t="str">
        <v>shopm6</v>
      </c>
      <c r="B590" s="239">
        <v>589</v>
      </c>
      <c r="C590" s="86" t="s">
        <v>1336</v>
      </c>
      <c r="D590" s="241">
        <f>COUNTIF($C$1:$C590,C590)</f>
        <v>8</v>
      </c>
      <c r="E590" s="241" t="str">
        <f t="shared" si="29"/>
        <v>Supermarket: shop at (1+ times per month)8</v>
      </c>
      <c r="F590" s="86" t="s">
        <v>1303</v>
      </c>
      <c r="G590" s="242">
        <v>0.63538749999999999</v>
      </c>
      <c r="H590" s="245">
        <v>103.97984252392129</v>
      </c>
    </row>
    <row r="591" spans="1:8">
      <c r="A591" s="86" t="str">
        <v>shopm8</v>
      </c>
      <c r="B591" s="239">
        <v>590</v>
      </c>
      <c r="C591" s="86" t="s">
        <v>1336</v>
      </c>
      <c r="D591" s="241">
        <f>COUNTIF($C$1:$C591,C591)</f>
        <v>9</v>
      </c>
      <c r="E591" s="241" t="str">
        <f t="shared" si="29"/>
        <v>Supermarket: shop at (1+ times per month)9</v>
      </c>
      <c r="F591" s="86" t="s">
        <v>1352</v>
      </c>
      <c r="G591" s="242">
        <v>0.20368333333333333</v>
      </c>
      <c r="H591" s="245">
        <v>125.98570379591496</v>
      </c>
    </row>
    <row r="592" spans="1:8">
      <c r="A592" s="86" t="str">
        <v>DAILY11</v>
      </c>
      <c r="B592" s="239">
        <v>591</v>
      </c>
      <c r="C592" s="86" t="s">
        <v>1355</v>
      </c>
      <c r="D592" s="241">
        <f>COUNTIF($C$1:$C592,C592)</f>
        <v>1</v>
      </c>
      <c r="E592" s="241" t="str">
        <f t="shared" si="29"/>
        <v>Daily Newspapers1</v>
      </c>
      <c r="F592" s="86" t="s">
        <v>1356</v>
      </c>
      <c r="G592" s="242">
        <v>7.4562500000000004E-2</v>
      </c>
      <c r="H592" s="245">
        <v>78.178193700225478</v>
      </c>
    </row>
    <row r="593" spans="1:8">
      <c r="A593" s="86" t="str">
        <v>DAILY3</v>
      </c>
      <c r="B593" s="239">
        <v>592</v>
      </c>
      <c r="C593" s="86" t="s">
        <v>1355</v>
      </c>
      <c r="D593" s="241">
        <f>COUNTIF($C$1:$C593,C593)</f>
        <v>2</v>
      </c>
      <c r="E593" s="241" t="str">
        <f t="shared" si="29"/>
        <v>Daily Newspapers2</v>
      </c>
      <c r="F593" s="86" t="s">
        <v>1358</v>
      </c>
      <c r="G593" s="242">
        <v>2.8662499999999997E-2</v>
      </c>
      <c r="H593" s="245">
        <v>76.793744291364803</v>
      </c>
    </row>
    <row r="594" spans="1:8">
      <c r="A594" s="86" t="str">
        <v>DAILY4</v>
      </c>
      <c r="B594" s="239">
        <v>593</v>
      </c>
      <c r="C594" s="86" t="s">
        <v>1355</v>
      </c>
      <c r="D594" s="241">
        <f>COUNTIF($C$1:$C594,C594)</f>
        <v>3</v>
      </c>
      <c r="E594" s="241" t="str">
        <f t="shared" si="29"/>
        <v>Daily Newspapers3</v>
      </c>
      <c r="F594" s="86" t="s">
        <v>1360</v>
      </c>
      <c r="G594" s="242">
        <v>5.5625000000000006E-3</v>
      </c>
      <c r="H594" s="245">
        <v>64.396170234238781</v>
      </c>
    </row>
    <row r="595" spans="1:8">
      <c r="A595" s="86" t="str">
        <v>DAILY10</v>
      </c>
      <c r="B595" s="239">
        <v>594</v>
      </c>
      <c r="C595" s="86" t="s">
        <v>1355</v>
      </c>
      <c r="D595" s="241">
        <f>COUNTIF($C$1:$C595,C595)</f>
        <v>4</v>
      </c>
      <c r="E595" s="241" t="str">
        <f t="shared" si="29"/>
        <v>Daily Newspapers4</v>
      </c>
      <c r="F595" s="86" t="s">
        <v>1362</v>
      </c>
      <c r="G595" s="242">
        <v>1.2458333333333333E-2</v>
      </c>
      <c r="H595" s="245">
        <v>68.297328254039996</v>
      </c>
    </row>
    <row r="596" spans="1:8">
      <c r="A596" s="86" t="str">
        <v>DAILY2</v>
      </c>
      <c r="B596" s="239">
        <v>595</v>
      </c>
      <c r="C596" s="86" t="s">
        <v>1355</v>
      </c>
      <c r="D596" s="241">
        <f>COUNTIF($C$1:$C596,C596)</f>
        <v>5</v>
      </c>
      <c r="E596" s="241" t="str">
        <f t="shared" si="29"/>
        <v>Daily Newspapers5</v>
      </c>
      <c r="F596" s="86" t="s">
        <v>1364</v>
      </c>
      <c r="G596" s="242">
        <v>8.9266666666666661E-2</v>
      </c>
      <c r="H596" s="245">
        <v>113.06845922171766</v>
      </c>
    </row>
    <row r="597" spans="1:8">
      <c r="A597" s="86" t="str">
        <v>DAILY1</v>
      </c>
      <c r="B597" s="239">
        <v>596</v>
      </c>
      <c r="C597" s="86" t="s">
        <v>1355</v>
      </c>
      <c r="D597" s="241">
        <f>COUNTIF($C$1:$C597,C597)</f>
        <v>6</v>
      </c>
      <c r="E597" s="241" t="str">
        <f t="shared" si="29"/>
        <v>Daily Newspapers6</v>
      </c>
      <c r="F597" s="86" t="s">
        <v>1366</v>
      </c>
      <c r="G597" s="242">
        <v>1.8220833333333335E-2</v>
      </c>
      <c r="H597" s="245">
        <v>102.53071659016089</v>
      </c>
    </row>
    <row r="598" spans="1:8">
      <c r="A598" s="86" t="str">
        <v>DAILY6</v>
      </c>
      <c r="B598" s="239">
        <v>597</v>
      </c>
      <c r="C598" s="86" t="s">
        <v>1355</v>
      </c>
      <c r="D598" s="241">
        <f>COUNTIF($C$1:$C598,C598)</f>
        <v>7</v>
      </c>
      <c r="E598" s="241" t="str">
        <f t="shared" si="29"/>
        <v>Daily Newspapers7</v>
      </c>
      <c r="F598" s="86" t="s">
        <v>1368</v>
      </c>
      <c r="G598" s="242">
        <v>3.2129166666666667E-2</v>
      </c>
      <c r="H598" s="245">
        <v>125.13781830085836</v>
      </c>
    </row>
    <row r="599" spans="1:8">
      <c r="A599" s="86" t="str">
        <v>DAILY8</v>
      </c>
      <c r="B599" s="239">
        <v>598</v>
      </c>
      <c r="C599" s="86" t="s">
        <v>1355</v>
      </c>
      <c r="D599" s="241">
        <f>COUNTIF($C$1:$C599,C599)</f>
        <v>8</v>
      </c>
      <c r="E599" s="241" t="str">
        <f t="shared" si="29"/>
        <v>Daily Newspapers8</v>
      </c>
      <c r="F599" s="86" t="s">
        <v>1370</v>
      </c>
      <c r="G599" s="242">
        <v>2.1450000000000004E-2</v>
      </c>
      <c r="H599" s="245">
        <v>111.54316467946653</v>
      </c>
    </row>
    <row r="600" spans="1:8">
      <c r="A600" s="86" t="str">
        <v>DAILY12</v>
      </c>
      <c r="B600" s="239">
        <v>599</v>
      </c>
      <c r="C600" s="86" t="s">
        <v>1355</v>
      </c>
      <c r="D600" s="241">
        <f>COUNTIF($C$1:$C600,C600)</f>
        <v>9</v>
      </c>
      <c r="E600" s="241" t="str">
        <f t="shared" si="29"/>
        <v>Daily Newspapers9</v>
      </c>
      <c r="F600" s="86" t="s">
        <v>1372</v>
      </c>
      <c r="G600" s="242">
        <v>3.7787500000000002E-2</v>
      </c>
      <c r="H600" s="245">
        <v>127.78894126969556</v>
      </c>
    </row>
    <row r="601" spans="1:8">
      <c r="A601" s="86" t="str">
        <v>MAGBIZEDU</v>
      </c>
      <c r="B601" s="239">
        <v>600</v>
      </c>
      <c r="C601" s="86" t="s">
        <v>1374</v>
      </c>
      <c r="D601" s="241">
        <f>COUNTIF($C$1:$C601,C601)</f>
        <v>1</v>
      </c>
      <c r="E601" s="241" t="str">
        <f t="shared" si="29"/>
        <v>Magazines Read1</v>
      </c>
      <c r="F601" s="86" t="s">
        <v>1375</v>
      </c>
      <c r="G601" s="242">
        <v>2.6487500000000001E-2</v>
      </c>
      <c r="H601" s="245">
        <v>104.5398872830027</v>
      </c>
    </row>
    <row r="602" spans="1:8">
      <c r="A602" s="86" t="str">
        <v>MAGCELEB</v>
      </c>
      <c r="B602" s="239">
        <v>601</v>
      </c>
      <c r="C602" s="86" t="s">
        <v>1374</v>
      </c>
      <c r="D602" s="241">
        <f>COUNTIF($C$1:$C602,C602)</f>
        <v>2</v>
      </c>
      <c r="E602" s="241" t="str">
        <f t="shared" si="29"/>
        <v>Magazines Read2</v>
      </c>
      <c r="F602" s="86" t="s">
        <v>1377</v>
      </c>
      <c r="G602" s="242">
        <v>2.0591666666666668E-2</v>
      </c>
      <c r="H602" s="245">
        <v>90.009347018365148</v>
      </c>
    </row>
    <row r="603" spans="1:8">
      <c r="A603" s="86" t="str">
        <v>MAGFASHION</v>
      </c>
      <c r="B603" s="239">
        <v>602</v>
      </c>
      <c r="C603" s="86" t="s">
        <v>1374</v>
      </c>
      <c r="D603" s="241">
        <f>COUNTIF($C$1:$C603,C603)</f>
        <v>3</v>
      </c>
      <c r="E603" s="241" t="str">
        <f t="shared" si="29"/>
        <v>Magazines Read3</v>
      </c>
      <c r="F603" s="86" t="s">
        <v>1379</v>
      </c>
      <c r="G603" s="242">
        <v>1.0225000000000001E-2</v>
      </c>
      <c r="H603" s="245">
        <v>85.313648043033481</v>
      </c>
    </row>
    <row r="604" spans="1:8">
      <c r="A604" s="86" t="str">
        <v>MAGCOOK</v>
      </c>
      <c r="B604" s="239">
        <v>603</v>
      </c>
      <c r="C604" s="86" t="s">
        <v>1374</v>
      </c>
      <c r="D604" s="241">
        <f>COUNTIF($C$1:$C604,C604)</f>
        <v>4</v>
      </c>
      <c r="E604" s="241" t="str">
        <f t="shared" si="29"/>
        <v>Magazines Read4</v>
      </c>
      <c r="F604" s="86" t="s">
        <v>1381</v>
      </c>
      <c r="G604" s="242">
        <v>8.2199999999999995E-2</v>
      </c>
      <c r="H604" s="245">
        <v>103.6339579372957</v>
      </c>
    </row>
    <row r="605" spans="1:8">
      <c r="A605" s="86" t="str">
        <v>MAGHEALTH</v>
      </c>
      <c r="B605" s="239">
        <v>604</v>
      </c>
      <c r="C605" s="86" t="s">
        <v>1374</v>
      </c>
      <c r="D605" s="241">
        <f>COUNTIF($C$1:$C605,C605)</f>
        <v>5</v>
      </c>
      <c r="E605" s="241" t="str">
        <f t="shared" si="29"/>
        <v>Magazines Read5</v>
      </c>
      <c r="F605" s="86" t="s">
        <v>1383</v>
      </c>
      <c r="G605" s="242">
        <v>2.2512500000000001E-2</v>
      </c>
      <c r="H605" s="245">
        <v>95.534598805144114</v>
      </c>
    </row>
    <row r="606" spans="1:8">
      <c r="A606" s="86" t="str">
        <v>MAGHOME</v>
      </c>
      <c r="B606" s="239">
        <v>605</v>
      </c>
      <c r="C606" s="86" t="s">
        <v>1374</v>
      </c>
      <c r="D606" s="241">
        <f>COUNTIF($C$1:$C606,C606)</f>
        <v>6</v>
      </c>
      <c r="E606" s="241" t="str">
        <f t="shared" si="29"/>
        <v>Magazines Read6</v>
      </c>
      <c r="F606" s="86" t="s">
        <v>1385</v>
      </c>
      <c r="G606" s="242">
        <v>4.3712500000000001E-2</v>
      </c>
      <c r="H606" s="245">
        <v>104.96073007218169</v>
      </c>
    </row>
    <row r="607" spans="1:8">
      <c r="A607" s="86" t="str">
        <v>MAGIT</v>
      </c>
      <c r="B607" s="239">
        <v>606</v>
      </c>
      <c r="C607" s="86" t="s">
        <v>1374</v>
      </c>
      <c r="D607" s="241">
        <f>COUNTIF($C$1:$C607,C607)</f>
        <v>7</v>
      </c>
      <c r="E607" s="241" t="str">
        <f t="shared" si="29"/>
        <v>Magazines Read7</v>
      </c>
      <c r="F607" s="86" t="s">
        <v>1387</v>
      </c>
      <c r="G607" s="242">
        <v>2.7616666666666671E-2</v>
      </c>
      <c r="H607" s="245">
        <v>100.12466157494696</v>
      </c>
    </row>
    <row r="608" spans="1:8">
      <c r="A608" s="86" t="str">
        <v>MAGMENSTYLE</v>
      </c>
      <c r="B608" s="239">
        <v>607</v>
      </c>
      <c r="C608" s="86" t="s">
        <v>1374</v>
      </c>
      <c r="D608" s="241">
        <f>COUNTIF($C$1:$C608,C608)</f>
        <v>8</v>
      </c>
      <c r="E608" s="241" t="str">
        <f t="shared" si="29"/>
        <v>Magazines Read8</v>
      </c>
      <c r="F608" s="86" t="s">
        <v>1389</v>
      </c>
      <c r="G608" s="242">
        <v>2.8441666666666667E-2</v>
      </c>
      <c r="H608" s="245">
        <v>95.245958084450351</v>
      </c>
    </row>
    <row r="609" spans="1:8">
      <c r="A609" s="86" t="str">
        <v>MAGMOTOR</v>
      </c>
      <c r="B609" s="239">
        <v>608</v>
      </c>
      <c r="C609" s="86" t="s">
        <v>1374</v>
      </c>
      <c r="D609" s="241">
        <f>COUNTIF($C$1:$C609,C609)</f>
        <v>9</v>
      </c>
      <c r="E609" s="241" t="str">
        <f t="shared" si="29"/>
        <v>Magazines Read9</v>
      </c>
      <c r="F609" s="86" t="s">
        <v>1391</v>
      </c>
      <c r="G609" s="242">
        <v>2.743333333333333E-2</v>
      </c>
      <c r="H609" s="245">
        <v>102.63797445668187</v>
      </c>
    </row>
    <row r="610" spans="1:8">
      <c r="A610" s="86" t="str">
        <v>MAGMUSICFILM</v>
      </c>
      <c r="B610" s="239">
        <v>609</v>
      </c>
      <c r="C610" s="86" t="s">
        <v>1374</v>
      </c>
      <c r="D610" s="241">
        <f>COUNTIF($C$1:$C610,C610)</f>
        <v>10</v>
      </c>
      <c r="E610" s="241" t="str">
        <f t="shared" si="29"/>
        <v>Magazines Read10</v>
      </c>
      <c r="F610" s="86" t="s">
        <v>1393</v>
      </c>
      <c r="G610" s="242">
        <v>1.90875E-2</v>
      </c>
      <c r="H610" s="245">
        <v>88.033855003510467</v>
      </c>
    </row>
    <row r="611" spans="1:8">
      <c r="A611" s="86" t="str">
        <v>MAGSPORT</v>
      </c>
      <c r="B611" s="239">
        <v>610</v>
      </c>
      <c r="C611" s="86" t="s">
        <v>1374</v>
      </c>
      <c r="D611" s="241">
        <f>COUNTIF($C$1:$C611,C611)</f>
        <v>11</v>
      </c>
      <c r="E611" s="241" t="str">
        <f t="shared" si="29"/>
        <v>Magazines Read11</v>
      </c>
      <c r="F611" s="86" t="s">
        <v>1395</v>
      </c>
      <c r="G611" s="242">
        <v>2.1812500000000002E-2</v>
      </c>
      <c r="H611" s="245">
        <v>95.381895921613008</v>
      </c>
    </row>
    <row r="612" spans="1:8">
      <c r="A612" s="86" t="str">
        <v>MAGTRAVEL</v>
      </c>
      <c r="B612" s="239">
        <v>611</v>
      </c>
      <c r="C612" s="86" t="s">
        <v>1374</v>
      </c>
      <c r="D612" s="241">
        <f>COUNTIF($C$1:$C612,C612)</f>
        <v>12</v>
      </c>
      <c r="E612" s="241" t="str">
        <f t="shared" si="29"/>
        <v>Magazines Read12</v>
      </c>
      <c r="F612" s="86" t="s">
        <v>1397</v>
      </c>
      <c r="G612" s="242">
        <v>6.3137499999999999E-2</v>
      </c>
      <c r="H612" s="245">
        <v>117.00463623403878</v>
      </c>
    </row>
    <row r="613" spans="1:8">
      <c r="A613" s="86" t="str">
        <v>MAGTV</v>
      </c>
      <c r="B613" s="239">
        <v>612</v>
      </c>
      <c r="C613" s="86" t="s">
        <v>1374</v>
      </c>
      <c r="D613" s="241">
        <f>COUNTIF($C$1:$C613,C613)</f>
        <v>13</v>
      </c>
      <c r="E613" s="241" t="str">
        <f t="shared" si="29"/>
        <v>Magazines Read13</v>
      </c>
      <c r="F613" s="86" t="s">
        <v>1399</v>
      </c>
      <c r="G613" s="242">
        <v>0.13684166666666669</v>
      </c>
      <c r="H613" s="245">
        <v>93.498487680228365</v>
      </c>
    </row>
    <row r="614" spans="1:8">
      <c r="A614" s="86" t="str">
        <v>MAGWOMEN</v>
      </c>
      <c r="B614" s="239">
        <v>613</v>
      </c>
      <c r="C614" s="86" t="s">
        <v>1374</v>
      </c>
      <c r="D614" s="241">
        <f>COUNTIF($C$1:$C614,C614)</f>
        <v>14</v>
      </c>
      <c r="E614" s="241" t="str">
        <f t="shared" si="29"/>
        <v>Magazines Read14</v>
      </c>
      <c r="F614" s="86" t="s">
        <v>1401</v>
      </c>
      <c r="G614" s="242">
        <v>8.6387500000000006E-2</v>
      </c>
      <c r="H614" s="245">
        <v>90.512489956221174</v>
      </c>
    </row>
    <row r="615" spans="1:8">
      <c r="A615" s="86" t="str">
        <v>MAGWOMENGLOSS</v>
      </c>
      <c r="B615" s="239">
        <v>614</v>
      </c>
      <c r="C615" s="86" t="s">
        <v>1374</v>
      </c>
      <c r="D615" s="241">
        <f>COUNTIF($C$1:$C615,C615)</f>
        <v>15</v>
      </c>
      <c r="E615" s="241" t="str">
        <f t="shared" si="29"/>
        <v>Magazines Read15</v>
      </c>
      <c r="F615" s="86" t="s">
        <v>1403</v>
      </c>
      <c r="G615" s="242">
        <v>3.7087500000000002E-2</v>
      </c>
      <c r="H615" s="245">
        <v>101.26875622818218</v>
      </c>
    </row>
    <row r="616" spans="1:8">
      <c r="A616" s="86" t="str">
        <v>CHARITY1</v>
      </c>
      <c r="B616" s="239">
        <v>615</v>
      </c>
      <c r="C616" s="86" t="s">
        <v>1405</v>
      </c>
      <c r="D616" s="241">
        <f>COUNTIF($C$1:$C616,C616)</f>
        <v>1</v>
      </c>
      <c r="E616" s="241" t="str">
        <f t="shared" si="29"/>
        <v>Charities1</v>
      </c>
      <c r="F616" s="86" t="s">
        <v>1406</v>
      </c>
      <c r="G616" s="242">
        <v>0.13855416666666667</v>
      </c>
      <c r="H616" s="245">
        <v>100.04497727715962</v>
      </c>
    </row>
    <row r="617" spans="1:8">
      <c r="A617" s="86" t="str">
        <v>CHARITY2</v>
      </c>
      <c r="B617" s="239">
        <v>616</v>
      </c>
      <c r="C617" s="86" t="s">
        <v>1405</v>
      </c>
      <c r="D617" s="241">
        <f>COUNTIF($C$1:$C617,C617)</f>
        <v>2</v>
      </c>
      <c r="E617" s="241" t="str">
        <f t="shared" si="29"/>
        <v>Charities2</v>
      </c>
      <c r="F617" s="86" t="s">
        <v>1408</v>
      </c>
      <c r="G617" s="242">
        <v>0.13624583333333332</v>
      </c>
      <c r="H617" s="245">
        <v>109.16119354554625</v>
      </c>
    </row>
    <row r="618" spans="1:8">
      <c r="A618" s="86" t="str">
        <v>CHARITY3</v>
      </c>
      <c r="B618" s="239">
        <v>617</v>
      </c>
      <c r="C618" s="86" t="s">
        <v>1405</v>
      </c>
      <c r="D618" s="241">
        <f>COUNTIF($C$1:$C618,C618)</f>
        <v>3</v>
      </c>
      <c r="E618" s="241" t="str">
        <f t="shared" si="29"/>
        <v>Charities3</v>
      </c>
      <c r="F618" s="86" t="s">
        <v>1410</v>
      </c>
      <c r="G618" s="242">
        <v>4.1849999999999991E-2</v>
      </c>
      <c r="H618" s="245">
        <v>98.538988473903245</v>
      </c>
    </row>
    <row r="619" spans="1:8">
      <c r="A619" s="86" t="str">
        <v>CHARITY5</v>
      </c>
      <c r="B619" s="239">
        <v>618</v>
      </c>
      <c r="C619" s="86" t="s">
        <v>1405</v>
      </c>
      <c r="D619" s="241">
        <f>COUNTIF($C$1:$C619,C619)</f>
        <v>4</v>
      </c>
      <c r="E619" s="241" t="str">
        <f t="shared" si="29"/>
        <v>Charities4</v>
      </c>
      <c r="F619" s="86" t="s">
        <v>1412</v>
      </c>
      <c r="G619" s="242">
        <v>6.7654166666666668E-2</v>
      </c>
      <c r="H619" s="245">
        <v>104.79571252885044</v>
      </c>
    </row>
    <row r="620" spans="1:8">
      <c r="A620" s="86" t="str">
        <v>CHARITY7</v>
      </c>
      <c r="B620" s="239">
        <v>619</v>
      </c>
      <c r="C620" s="86" t="s">
        <v>1405</v>
      </c>
      <c r="D620" s="241">
        <f>COUNTIF($C$1:$C620,C620)</f>
        <v>5</v>
      </c>
      <c r="E620" s="241" t="str">
        <f t="shared" si="29"/>
        <v>Charities5</v>
      </c>
      <c r="F620" s="86" t="s">
        <v>1414</v>
      </c>
      <c r="G620" s="242">
        <v>0.27162083333333331</v>
      </c>
      <c r="H620" s="245">
        <v>109.93322591966044</v>
      </c>
    </row>
    <row r="621" spans="1:8">
      <c r="A621" s="86" t="str">
        <v>CHARITY8</v>
      </c>
      <c r="B621" s="239">
        <v>620</v>
      </c>
      <c r="C621" s="86" t="s">
        <v>1405</v>
      </c>
      <c r="D621" s="241">
        <f>COUNTIF($C$1:$C621,C621)</f>
        <v>6</v>
      </c>
      <c r="E621" s="241" t="str">
        <f t="shared" si="29"/>
        <v>Charities6</v>
      </c>
      <c r="F621" s="86" t="s">
        <v>1416</v>
      </c>
      <c r="G621" s="242">
        <v>4.34125E-2</v>
      </c>
      <c r="H621" s="245">
        <v>113.8953542668867</v>
      </c>
    </row>
    <row r="622" spans="1:8">
      <c r="A622" s="86" t="str">
        <v>CHARITY11</v>
      </c>
      <c r="B622" s="239">
        <v>621</v>
      </c>
      <c r="C622" s="86" t="s">
        <v>1405</v>
      </c>
      <c r="D622" s="241">
        <f>COUNTIF($C$1:$C622,C622)</f>
        <v>7</v>
      </c>
      <c r="E622" s="241" t="str">
        <f t="shared" si="29"/>
        <v>Charities7</v>
      </c>
      <c r="F622" s="86" t="s">
        <v>1418</v>
      </c>
      <c r="G622" s="242">
        <v>0.31652083333333331</v>
      </c>
      <c r="H622" s="245">
        <v>107.24020474552908</v>
      </c>
    </row>
    <row r="623" spans="1:8">
      <c r="A623" s="86" t="str">
        <v>CHARITY13</v>
      </c>
      <c r="B623" s="239">
        <v>622</v>
      </c>
      <c r="C623" s="86" t="s">
        <v>1405</v>
      </c>
      <c r="D623" s="241">
        <f>COUNTIF($C$1:$C623,C623)</f>
        <v>8</v>
      </c>
      <c r="E623" s="241" t="str">
        <f t="shared" si="29"/>
        <v>Charities8</v>
      </c>
      <c r="F623" s="86" t="s">
        <v>1420</v>
      </c>
      <c r="G623" s="242">
        <v>3.1925000000000002E-2</v>
      </c>
      <c r="H623" s="245">
        <v>104.07816488162074</v>
      </c>
    </row>
    <row r="624" spans="1:8">
      <c r="A624" s="86" t="str">
        <v>CHARITY15</v>
      </c>
      <c r="B624" s="239">
        <v>623</v>
      </c>
      <c r="C624" s="86" t="s">
        <v>1405</v>
      </c>
      <c r="D624" s="241">
        <f>COUNTIF($C$1:$C624,C624)</f>
        <v>9</v>
      </c>
      <c r="E624" s="241" t="str">
        <f t="shared" si="29"/>
        <v>Charities9</v>
      </c>
      <c r="F624" s="86" t="s">
        <v>1422</v>
      </c>
      <c r="G624" s="242">
        <v>9.5058333333333328E-2</v>
      </c>
      <c r="H624" s="245">
        <v>101.09143957594091</v>
      </c>
    </row>
    <row r="625" spans="1:8">
      <c r="A625" s="86" t="str">
        <v>CHARITY10</v>
      </c>
      <c r="B625" s="239">
        <v>624</v>
      </c>
      <c r="C625" s="86" t="s">
        <v>1405</v>
      </c>
      <c r="D625" s="241">
        <f>COUNTIF($C$1:$C625,C625)</f>
        <v>10</v>
      </c>
      <c r="E625" s="241" t="str">
        <f t="shared" si="29"/>
        <v>Charities10</v>
      </c>
      <c r="F625" s="86" t="s">
        <v>1424</v>
      </c>
      <c r="G625" s="242">
        <v>0.28145833333333337</v>
      </c>
      <c r="H625" s="245">
        <v>109.66650473189378</v>
      </c>
    </row>
    <row r="626" spans="1:8">
      <c r="A626" s="86" t="str">
        <v>INTERESTS1</v>
      </c>
      <c r="B626" s="239">
        <v>625</v>
      </c>
      <c r="C626" s="86" t="s">
        <v>1426</v>
      </c>
      <c r="D626" s="241">
        <f>COUNTIF($C$1:$C626,C626)</f>
        <v>1</v>
      </c>
      <c r="E626" s="241" t="str">
        <f t="shared" si="29"/>
        <v>Interests &amp; Hobbies1</v>
      </c>
      <c r="F626" s="86" t="s">
        <v>1427</v>
      </c>
      <c r="G626" s="242">
        <v>2.6179166666666667E-2</v>
      </c>
      <c r="H626" s="245">
        <v>92.516541856375525</v>
      </c>
    </row>
    <row r="627" spans="1:8">
      <c r="A627" s="86" t="str">
        <v>INTERESTS4</v>
      </c>
      <c r="B627" s="239">
        <v>626</v>
      </c>
      <c r="C627" s="86" t="s">
        <v>1426</v>
      </c>
      <c r="D627" s="241">
        <f>COUNTIF($C$1:$C627,C627)</f>
        <v>2</v>
      </c>
      <c r="E627" s="241" t="str">
        <f t="shared" si="29"/>
        <v>Interests &amp; Hobbies2</v>
      </c>
      <c r="F627" s="86" t="s">
        <v>1429</v>
      </c>
      <c r="G627" s="242">
        <v>0.19036666666666666</v>
      </c>
      <c r="H627" s="245">
        <v>107.74541413193417</v>
      </c>
    </row>
    <row r="628" spans="1:8">
      <c r="A628" s="86" t="str">
        <v>INTERESTS5</v>
      </c>
      <c r="B628" s="239">
        <v>627</v>
      </c>
      <c r="C628" s="86" t="s">
        <v>1426</v>
      </c>
      <c r="D628" s="241">
        <f>COUNTIF($C$1:$C628,C628)</f>
        <v>3</v>
      </c>
      <c r="E628" s="241" t="str">
        <f t="shared" si="29"/>
        <v>Interests &amp; Hobbies3</v>
      </c>
      <c r="F628" s="86" t="s">
        <v>1431</v>
      </c>
      <c r="G628" s="242">
        <v>0.30822916666666672</v>
      </c>
      <c r="H628" s="245">
        <v>104.53443435872538</v>
      </c>
    </row>
    <row r="629" spans="1:8">
      <c r="A629" s="86" t="str">
        <v>INTERESTS6</v>
      </c>
      <c r="B629" s="239">
        <v>628</v>
      </c>
      <c r="C629" s="86" t="s">
        <v>1426</v>
      </c>
      <c r="D629" s="241">
        <f>COUNTIF($C$1:$C629,C629)</f>
        <v>4</v>
      </c>
      <c r="E629" s="241" t="str">
        <f t="shared" si="29"/>
        <v>Interests &amp; Hobbies4</v>
      </c>
      <c r="F629" s="86" t="s">
        <v>1433</v>
      </c>
      <c r="G629" s="242">
        <v>0.37559583333333341</v>
      </c>
      <c r="H629" s="245">
        <v>103.58850782538202</v>
      </c>
    </row>
    <row r="630" spans="1:8">
      <c r="A630" s="86" t="str">
        <v>INTERESTS9</v>
      </c>
      <c r="B630" s="239">
        <v>629</v>
      </c>
      <c r="C630" s="86" t="s">
        <v>1426</v>
      </c>
      <c r="D630" s="241">
        <f>COUNTIF($C$1:$C630,C630)</f>
        <v>5</v>
      </c>
      <c r="E630" s="241" t="str">
        <f t="shared" si="29"/>
        <v>Interests &amp; Hobbies5</v>
      </c>
      <c r="F630" s="86" t="s">
        <v>1435</v>
      </c>
      <c r="G630" s="242">
        <v>0.25208333333333333</v>
      </c>
      <c r="H630" s="245">
        <v>104.15924482264671</v>
      </c>
    </row>
    <row r="631" spans="1:8">
      <c r="A631" s="86" t="str">
        <v>INTERESTS55</v>
      </c>
      <c r="B631" s="239">
        <v>630</v>
      </c>
      <c r="C631" s="86" t="s">
        <v>1426</v>
      </c>
      <c r="D631" s="241">
        <f>COUNTIF($C$1:$C631,C631)</f>
        <v>6</v>
      </c>
      <c r="E631" s="241" t="str">
        <f t="shared" si="29"/>
        <v>Interests &amp; Hobbies6</v>
      </c>
      <c r="F631" s="86" t="s">
        <v>1437</v>
      </c>
      <c r="G631" s="242">
        <v>0.20883749999999998</v>
      </c>
      <c r="H631" s="245">
        <v>102.80372839827423</v>
      </c>
    </row>
    <row r="632" spans="1:8">
      <c r="A632" s="86" t="str">
        <v>INTERESTS10</v>
      </c>
      <c r="B632" s="239">
        <v>631</v>
      </c>
      <c r="C632" s="86" t="s">
        <v>1426</v>
      </c>
      <c r="D632" s="241">
        <f>COUNTIF($C$1:$C632,C632)</f>
        <v>7</v>
      </c>
      <c r="E632" s="241" t="str">
        <f t="shared" si="29"/>
        <v>Interests &amp; Hobbies7</v>
      </c>
      <c r="F632" s="86" t="s">
        <v>1439</v>
      </c>
      <c r="G632" s="242">
        <v>0.48022500000000007</v>
      </c>
      <c r="H632" s="245">
        <v>108.20396641629486</v>
      </c>
    </row>
    <row r="633" spans="1:8">
      <c r="A633" s="86" t="str">
        <v>INTERESTS12</v>
      </c>
      <c r="B633" s="239">
        <v>632</v>
      </c>
      <c r="C633" s="86" t="s">
        <v>1426</v>
      </c>
      <c r="D633" s="241">
        <f>COUNTIF($C$1:$C633,C633)</f>
        <v>8</v>
      </c>
      <c r="E633" s="241" t="str">
        <f t="shared" si="29"/>
        <v>Interests &amp; Hobbies8</v>
      </c>
      <c r="F633" s="86" t="s">
        <v>1441</v>
      </c>
      <c r="G633" s="242">
        <v>0.37049583333333336</v>
      </c>
      <c r="H633" s="245">
        <v>109.74459280226392</v>
      </c>
    </row>
    <row r="634" spans="1:8">
      <c r="A634" s="86" t="str">
        <v>INTERESTS17</v>
      </c>
      <c r="B634" s="239">
        <v>633</v>
      </c>
      <c r="C634" s="86" t="s">
        <v>1426</v>
      </c>
      <c r="D634" s="241">
        <f>COUNTIF($C$1:$C634,C634)</f>
        <v>9</v>
      </c>
      <c r="E634" s="241" t="str">
        <f t="shared" si="29"/>
        <v>Interests &amp; Hobbies9</v>
      </c>
      <c r="F634" s="86" t="s">
        <v>1443</v>
      </c>
      <c r="G634" s="242">
        <v>0.40662083333333332</v>
      </c>
      <c r="H634" s="245">
        <v>108.58699886706509</v>
      </c>
    </row>
    <row r="635" spans="1:8">
      <c r="A635" s="86" t="str">
        <v>INTERESTS43</v>
      </c>
      <c r="B635" s="239">
        <v>634</v>
      </c>
      <c r="C635" s="86" t="s">
        <v>1426</v>
      </c>
      <c r="D635" s="241">
        <f>COUNTIF($C$1:$C635,C635)</f>
        <v>10</v>
      </c>
      <c r="E635" s="241" t="str">
        <f t="shared" si="29"/>
        <v>Interests &amp; Hobbies10</v>
      </c>
      <c r="F635" s="86" t="s">
        <v>1445</v>
      </c>
      <c r="G635" s="242">
        <v>5.9320833333333343E-2</v>
      </c>
      <c r="H635" s="245">
        <v>86.188141300093861</v>
      </c>
    </row>
    <row r="636" spans="1:8">
      <c r="A636" s="86" t="str">
        <v>INTERESTS18</v>
      </c>
      <c r="B636" s="239">
        <v>635</v>
      </c>
      <c r="C636" s="86" t="s">
        <v>1426</v>
      </c>
      <c r="D636" s="241">
        <f>COUNTIF($C$1:$C636,C636)</f>
        <v>11</v>
      </c>
      <c r="E636" s="241" t="str">
        <f t="shared" si="29"/>
        <v>Interests &amp; Hobbies11</v>
      </c>
      <c r="F636" s="86" t="s">
        <v>1447</v>
      </c>
      <c r="G636" s="242">
        <v>0.36005416666666668</v>
      </c>
      <c r="H636" s="245">
        <v>105.24796332126614</v>
      </c>
    </row>
    <row r="637" spans="1:8">
      <c r="A637" s="86" t="str">
        <v>INTERESTS19</v>
      </c>
      <c r="B637" s="239">
        <v>636</v>
      </c>
      <c r="C637" s="86" t="s">
        <v>1426</v>
      </c>
      <c r="D637" s="241">
        <f>COUNTIF($C$1:$C637,C637)</f>
        <v>12</v>
      </c>
      <c r="E637" s="241" t="str">
        <f t="shared" si="29"/>
        <v>Interests &amp; Hobbies12</v>
      </c>
      <c r="F637" s="86" t="s">
        <v>1449</v>
      </c>
      <c r="G637" s="242">
        <v>3.7308333333333339E-2</v>
      </c>
      <c r="H637" s="245">
        <v>123.42383185683197</v>
      </c>
    </row>
    <row r="638" spans="1:8">
      <c r="A638" s="86" t="str">
        <v>INTERESTS44</v>
      </c>
      <c r="B638" s="239">
        <v>637</v>
      </c>
      <c r="C638" s="86" t="s">
        <v>1426</v>
      </c>
      <c r="D638" s="241">
        <f>COUNTIF($C$1:$C638,C638)</f>
        <v>13</v>
      </c>
      <c r="E638" s="241" t="str">
        <f t="shared" si="29"/>
        <v>Interests &amp; Hobbies13</v>
      </c>
      <c r="F638" s="86" t="s">
        <v>1451</v>
      </c>
      <c r="G638" s="242">
        <v>0.39457083333333337</v>
      </c>
      <c r="H638" s="245">
        <v>105.1008345628349</v>
      </c>
    </row>
    <row r="639" spans="1:8">
      <c r="A639" s="86" t="str">
        <v>INTERESTS21</v>
      </c>
      <c r="B639" s="239">
        <v>638</v>
      </c>
      <c r="C639" s="86" t="s">
        <v>1426</v>
      </c>
      <c r="D639" s="241">
        <f>COUNTIF($C$1:$C639,C639)</f>
        <v>14</v>
      </c>
      <c r="E639" s="241" t="str">
        <f t="shared" si="29"/>
        <v>Interests &amp; Hobbies14</v>
      </c>
      <c r="F639" s="86" t="s">
        <v>1453</v>
      </c>
      <c r="G639" s="242">
        <v>0.214675</v>
      </c>
      <c r="H639" s="245">
        <v>109.75680623591053</v>
      </c>
    </row>
    <row r="640" spans="1:8">
      <c r="A640" s="86" t="str">
        <v>INTERESTS47</v>
      </c>
      <c r="B640" s="239">
        <v>639</v>
      </c>
      <c r="C640" s="86" t="s">
        <v>1426</v>
      </c>
      <c r="D640" s="241">
        <f>COUNTIF($C$1:$C640,C640)</f>
        <v>15</v>
      </c>
      <c r="E640" s="241" t="str">
        <f t="shared" si="29"/>
        <v>Interests &amp; Hobbies15</v>
      </c>
      <c r="F640" s="86" t="s">
        <v>1455</v>
      </c>
      <c r="G640" s="242">
        <v>5.3683333333333326E-2</v>
      </c>
      <c r="H640" s="245">
        <v>104.53345639421249</v>
      </c>
    </row>
    <row r="641" spans="1:8">
      <c r="A641" s="86" t="str">
        <v>INTERESTS48</v>
      </c>
      <c r="B641" s="239">
        <v>640</v>
      </c>
      <c r="C641" s="86" t="s">
        <v>1426</v>
      </c>
      <c r="D641" s="241">
        <f>COUNTIF($C$1:$C641,C641)</f>
        <v>16</v>
      </c>
      <c r="E641" s="241" t="str">
        <f t="shared" si="29"/>
        <v>Interests &amp; Hobbies16</v>
      </c>
      <c r="F641" s="86" t="s">
        <v>1457</v>
      </c>
      <c r="G641" s="242">
        <v>0.46678749999999997</v>
      </c>
      <c r="H641" s="245">
        <v>98.302985857366195</v>
      </c>
    </row>
    <row r="642" spans="1:8">
      <c r="A642" s="86" t="str">
        <v>INTERESTS28</v>
      </c>
      <c r="B642" s="239">
        <v>641</v>
      </c>
      <c r="C642" s="86" t="s">
        <v>1426</v>
      </c>
      <c r="D642" s="241">
        <f>COUNTIF($C$1:$C642,C642)</f>
        <v>17</v>
      </c>
      <c r="E642" s="241" t="str">
        <f t="shared" si="29"/>
        <v>Interests &amp; Hobbies17</v>
      </c>
      <c r="F642" s="86" t="s">
        <v>1459</v>
      </c>
      <c r="G642" s="242">
        <v>0.38006250000000003</v>
      </c>
      <c r="H642" s="245">
        <v>105.00511196557116</v>
      </c>
    </row>
    <row r="643" spans="1:8">
      <c r="A643" s="86" t="str">
        <v>INTERESTS29</v>
      </c>
      <c r="B643" s="239">
        <v>642</v>
      </c>
      <c r="C643" s="86" t="s">
        <v>1426</v>
      </c>
      <c r="D643" s="241">
        <f>COUNTIF($C$1:$C643,C643)</f>
        <v>18</v>
      </c>
      <c r="E643" s="241" t="str">
        <f t="shared" ref="E643:E706" si="30">C643&amp;D643</f>
        <v>Interests &amp; Hobbies18</v>
      </c>
      <c r="F643" s="86" t="s">
        <v>1461</v>
      </c>
      <c r="G643" s="242">
        <v>0.4215875</v>
      </c>
      <c r="H643" s="245">
        <v>100.12544250961703</v>
      </c>
    </row>
    <row r="644" spans="1:8">
      <c r="A644" s="86" t="str">
        <v>INTERESTS51</v>
      </c>
      <c r="B644" s="239">
        <v>643</v>
      </c>
      <c r="C644" s="86" t="s">
        <v>1426</v>
      </c>
      <c r="D644" s="241">
        <f>COUNTIF($C$1:$C644,C644)</f>
        <v>19</v>
      </c>
      <c r="E644" s="241" t="str">
        <f t="shared" si="30"/>
        <v>Interests &amp; Hobbies19</v>
      </c>
      <c r="F644" s="86" t="s">
        <v>1399</v>
      </c>
      <c r="G644" s="242">
        <v>0.50793750000000004</v>
      </c>
      <c r="H644" s="245">
        <v>99.276716377128807</v>
      </c>
    </row>
    <row r="645" spans="1:8">
      <c r="A645" s="86" t="str">
        <v>INTERESTS52</v>
      </c>
      <c r="B645" s="239">
        <v>644</v>
      </c>
      <c r="C645" s="86" t="s">
        <v>1426</v>
      </c>
      <c r="D645" s="241">
        <f>COUNTIF($C$1:$C645,C645)</f>
        <v>20</v>
      </c>
      <c r="E645" s="241" t="str">
        <f t="shared" si="30"/>
        <v>Interests &amp; Hobbies20</v>
      </c>
      <c r="F645" s="86" t="s">
        <v>1464</v>
      </c>
      <c r="G645" s="242">
        <v>0.17636666666666664</v>
      </c>
      <c r="H645" s="245">
        <v>101.24427086824393</v>
      </c>
    </row>
    <row r="646" spans="1:8">
      <c r="A646" s="86" t="str">
        <v>holdest6</v>
      </c>
      <c r="B646" s="239">
        <v>645</v>
      </c>
      <c r="C646" s="86" t="s">
        <v>1466</v>
      </c>
      <c r="D646" s="241">
        <f>COUNTIF($C$1:$C646,C646)</f>
        <v>1</v>
      </c>
      <c r="E646" s="241" t="str">
        <f t="shared" si="30"/>
        <v>Holiday Destination/Type1</v>
      </c>
      <c r="F646" s="86" t="s">
        <v>1467</v>
      </c>
      <c r="G646" s="242">
        <v>0.59759999999999991</v>
      </c>
      <c r="H646" s="245">
        <v>103.31001592645804</v>
      </c>
    </row>
    <row r="647" spans="1:8">
      <c r="A647" s="86" t="str">
        <v>holdest1</v>
      </c>
      <c r="B647" s="239">
        <v>646</v>
      </c>
      <c r="C647" s="86" t="s">
        <v>1466</v>
      </c>
      <c r="D647" s="241">
        <f>COUNTIF($C$1:$C647,C647)</f>
        <v>2</v>
      </c>
      <c r="E647" s="241" t="str">
        <f t="shared" si="30"/>
        <v>Holiday Destination/Type2</v>
      </c>
      <c r="F647" s="86" t="s">
        <v>1469</v>
      </c>
      <c r="G647" s="242">
        <v>4.3625000000000004E-2</v>
      </c>
      <c r="H647" s="245">
        <v>101.57706311174152</v>
      </c>
    </row>
    <row r="648" spans="1:8">
      <c r="A648" s="86" t="str">
        <v>holdest2</v>
      </c>
      <c r="B648" s="239">
        <v>647</v>
      </c>
      <c r="C648" s="86" t="s">
        <v>1466</v>
      </c>
      <c r="D648" s="241">
        <f>COUNTIF($C$1:$C648,C648)</f>
        <v>3</v>
      </c>
      <c r="E648" s="241" t="str">
        <f t="shared" si="30"/>
        <v>Holiday Destination/Type3</v>
      </c>
      <c r="F648" s="86" t="s">
        <v>1471</v>
      </c>
      <c r="G648" s="242">
        <v>0.11144166666666667</v>
      </c>
      <c r="H648" s="245">
        <v>109.17027914525946</v>
      </c>
    </row>
    <row r="649" spans="1:8">
      <c r="A649" s="86" t="str">
        <v>holdest3</v>
      </c>
      <c r="B649" s="239">
        <v>648</v>
      </c>
      <c r="C649" s="86" t="s">
        <v>1466</v>
      </c>
      <c r="D649" s="241">
        <f>COUNTIF($C$1:$C649,C649)</f>
        <v>4</v>
      </c>
      <c r="E649" s="241" t="str">
        <f t="shared" si="30"/>
        <v>Holiday Destination/Type4</v>
      </c>
      <c r="F649" s="86" t="s">
        <v>1473</v>
      </c>
      <c r="G649" s="242">
        <v>1.3091666666666668E-2</v>
      </c>
      <c r="H649" s="245">
        <v>119.59799136963458</v>
      </c>
    </row>
    <row r="650" spans="1:8">
      <c r="A650" s="86" t="str">
        <v>holdest4</v>
      </c>
      <c r="B650" s="239">
        <v>649</v>
      </c>
      <c r="C650" s="86" t="s">
        <v>1466</v>
      </c>
      <c r="D650" s="241">
        <f>COUNTIF($C$1:$C650,C650)</f>
        <v>5</v>
      </c>
      <c r="E650" s="241" t="str">
        <f t="shared" si="30"/>
        <v>Holiday Destination/Type5</v>
      </c>
      <c r="F650" s="86" t="s">
        <v>1475</v>
      </c>
      <c r="G650" s="242">
        <v>2.0883333333333334E-2</v>
      </c>
      <c r="H650" s="245">
        <v>113.38198927989103</v>
      </c>
    </row>
    <row r="651" spans="1:8">
      <c r="A651" s="86" t="str">
        <v>holdest5</v>
      </c>
      <c r="B651" s="239">
        <v>650</v>
      </c>
      <c r="C651" s="86" t="s">
        <v>1466</v>
      </c>
      <c r="D651" s="241">
        <f>COUNTIF($C$1:$C651,C651)</f>
        <v>6</v>
      </c>
      <c r="E651" s="241" t="str">
        <f t="shared" si="30"/>
        <v>Holiday Destination/Type6</v>
      </c>
      <c r="F651" s="86" t="s">
        <v>1477</v>
      </c>
      <c r="G651" s="242">
        <v>0.39446250000000005</v>
      </c>
      <c r="H651" s="245">
        <v>110.41568210732268</v>
      </c>
    </row>
    <row r="652" spans="1:8">
      <c r="A652" s="86" t="str">
        <v>holdest7</v>
      </c>
      <c r="B652" s="239">
        <v>651</v>
      </c>
      <c r="C652" s="86" t="s">
        <v>1466</v>
      </c>
      <c r="D652" s="241">
        <f>COUNTIF($C$1:$C652,C652)</f>
        <v>7</v>
      </c>
      <c r="E652" s="241" t="str">
        <f t="shared" si="30"/>
        <v>Holiday Destination/Type7</v>
      </c>
      <c r="F652" s="86" t="s">
        <v>1479</v>
      </c>
      <c r="G652" s="242">
        <v>0.23256250000000003</v>
      </c>
      <c r="H652" s="245">
        <v>105.24452160105251</v>
      </c>
    </row>
    <row r="653" spans="1:8">
      <c r="A653" s="86" t="str">
        <v>holdest8</v>
      </c>
      <c r="B653" s="239">
        <v>652</v>
      </c>
      <c r="C653" s="86" t="s">
        <v>1466</v>
      </c>
      <c r="D653" s="241">
        <f>COUNTIF($C$1:$C653,C653)</f>
        <v>8</v>
      </c>
      <c r="E653" s="241" t="str">
        <f t="shared" si="30"/>
        <v>Holiday Destination/Type8</v>
      </c>
      <c r="F653" s="86" t="s">
        <v>1481</v>
      </c>
      <c r="G653" s="242">
        <v>8.6929166666666668E-2</v>
      </c>
      <c r="H653" s="245">
        <v>118.44698700929013</v>
      </c>
    </row>
    <row r="654" spans="1:8">
      <c r="A654" s="86" t="str">
        <v>holtype1</v>
      </c>
      <c r="B654" s="239">
        <v>653</v>
      </c>
      <c r="C654" s="86" t="s">
        <v>1466</v>
      </c>
      <c r="D654" s="241">
        <f>COUNTIF($C$1:$C654,C654)</f>
        <v>9</v>
      </c>
      <c r="E654" s="241" t="str">
        <f t="shared" si="30"/>
        <v>Holiday Destination/Type9</v>
      </c>
      <c r="F654" s="86" t="s">
        <v>1483</v>
      </c>
      <c r="G654" s="242">
        <v>0.24473333333333336</v>
      </c>
      <c r="H654" s="245">
        <v>108.54478081766563</v>
      </c>
    </row>
    <row r="655" spans="1:8">
      <c r="A655" s="86" t="str">
        <v>holtype3</v>
      </c>
      <c r="B655" s="239">
        <v>654</v>
      </c>
      <c r="C655" s="86" t="s">
        <v>1466</v>
      </c>
      <c r="D655" s="241">
        <f>COUNTIF($C$1:$C655,C655)</f>
        <v>10</v>
      </c>
      <c r="E655" s="241" t="str">
        <f t="shared" si="30"/>
        <v>Holiday Destination/Type10</v>
      </c>
      <c r="F655" s="86" t="s">
        <v>1485</v>
      </c>
      <c r="G655" s="242">
        <v>3.7420833333333341E-2</v>
      </c>
      <c r="H655" s="245">
        <v>123.65141803065711</v>
      </c>
    </row>
    <row r="656" spans="1:8">
      <c r="A656" s="86" t="str">
        <v>holtype4</v>
      </c>
      <c r="B656" s="239">
        <v>655</v>
      </c>
      <c r="C656" s="86" t="s">
        <v>1466</v>
      </c>
      <c r="D656" s="241">
        <f>COUNTIF($C$1:$C656,C656)</f>
        <v>11</v>
      </c>
      <c r="E656" s="241" t="str">
        <f t="shared" si="30"/>
        <v>Holiday Destination/Type11</v>
      </c>
      <c r="F656" s="86" t="s">
        <v>1487</v>
      </c>
      <c r="G656" s="242">
        <v>0.21355416666666663</v>
      </c>
      <c r="H656" s="245">
        <v>106.540758427885</v>
      </c>
    </row>
    <row r="657" spans="1:8">
      <c r="A657" s="86" t="str">
        <v>holtype6</v>
      </c>
      <c r="B657" s="239">
        <v>656</v>
      </c>
      <c r="C657" s="86" t="s">
        <v>1466</v>
      </c>
      <c r="D657" s="241">
        <f>COUNTIF($C$1:$C657,C657)</f>
        <v>12</v>
      </c>
      <c r="E657" s="241" t="str">
        <f t="shared" si="30"/>
        <v>Holiday Destination/Type12</v>
      </c>
      <c r="F657" s="86" t="s">
        <v>1489</v>
      </c>
      <c r="G657" s="242">
        <v>0.17078749999999998</v>
      </c>
      <c r="H657" s="245">
        <v>118.0512803803891</v>
      </c>
    </row>
    <row r="658" spans="1:8">
      <c r="A658" s="86" t="str">
        <v>car_enqc_app</v>
      </c>
      <c r="B658" s="239">
        <v>657</v>
      </c>
      <c r="C658" s="86" t="s">
        <v>1492</v>
      </c>
      <c r="D658" s="241">
        <f>COUNTIF($C$1:$C658,C658)</f>
        <v>1</v>
      </c>
      <c r="E658" s="241" t="str">
        <f t="shared" si="30"/>
        <v>Make enquiry on car dealership or manufacturer1</v>
      </c>
      <c r="F658" s="86" t="s">
        <v>1493</v>
      </c>
      <c r="G658" s="242">
        <v>0.12891666666666665</v>
      </c>
      <c r="H658" s="245">
        <v>89.211380623495231</v>
      </c>
    </row>
    <row r="659" spans="1:8">
      <c r="A659" s="86" t="str">
        <v>car_enqc_call</v>
      </c>
      <c r="B659" s="239">
        <v>658</v>
      </c>
      <c r="C659" s="86" t="s">
        <v>1492</v>
      </c>
      <c r="D659" s="241">
        <f>COUNTIF($C$1:$C659,C659)</f>
        <v>2</v>
      </c>
      <c r="E659" s="241" t="str">
        <f t="shared" si="30"/>
        <v>Make enquiry on car dealership or manufacturer2</v>
      </c>
      <c r="F659" s="86" t="s">
        <v>1495</v>
      </c>
      <c r="G659" s="242">
        <v>0.47570416666666671</v>
      </c>
      <c r="H659" s="245">
        <v>102.53994447700067</v>
      </c>
    </row>
    <row r="660" spans="1:8">
      <c r="A660" s="86" t="str">
        <v>car_enqc_email</v>
      </c>
      <c r="B660" s="239">
        <v>659</v>
      </c>
      <c r="C660" s="86" t="s">
        <v>1492</v>
      </c>
      <c r="D660" s="241">
        <f>COUNTIF($C$1:$C660,C660)</f>
        <v>3</v>
      </c>
      <c r="E660" s="241" t="str">
        <f t="shared" si="30"/>
        <v>Make enquiry on car dealership or manufacturer3</v>
      </c>
      <c r="F660" s="86" t="s">
        <v>1050</v>
      </c>
      <c r="G660" s="242">
        <v>0.3230791666666667</v>
      </c>
      <c r="H660" s="245">
        <v>98.973820875422106</v>
      </c>
    </row>
    <row r="661" spans="1:8">
      <c r="A661" s="86" t="str">
        <v>car_enqc_f2f</v>
      </c>
      <c r="B661" s="239">
        <v>660</v>
      </c>
      <c r="C661" s="86" t="s">
        <v>1492</v>
      </c>
      <c r="D661" s="241">
        <f>COUNTIF($C$1:$C661,C661)</f>
        <v>4</v>
      </c>
      <c r="E661" s="241" t="str">
        <f t="shared" si="30"/>
        <v>Make enquiry on car dealership or manufacturer4</v>
      </c>
      <c r="F661" s="86" t="s">
        <v>1498</v>
      </c>
      <c r="G661" s="242">
        <v>0.5235375000000001</v>
      </c>
      <c r="H661" s="245">
        <v>100.51727752027043</v>
      </c>
    </row>
    <row r="662" spans="1:8">
      <c r="A662" s="86" t="str">
        <v>car_enqc_mail</v>
      </c>
      <c r="B662" s="239">
        <v>661</v>
      </c>
      <c r="C662" s="86" t="s">
        <v>1492</v>
      </c>
      <c r="D662" s="241">
        <f>COUNTIF($C$1:$C662,C662)</f>
        <v>5</v>
      </c>
      <c r="E662" s="241" t="str">
        <f t="shared" si="30"/>
        <v>Make enquiry on car dealership or manufacturer5</v>
      </c>
      <c r="F662" s="86" t="s">
        <v>1500</v>
      </c>
      <c r="G662" s="242">
        <v>0.11312916666666666</v>
      </c>
      <c r="H662" s="245">
        <v>93.988891170206244</v>
      </c>
    </row>
    <row r="663" spans="1:8">
      <c r="A663" s="86" t="str">
        <v>car_enqc_txt</v>
      </c>
      <c r="B663" s="239">
        <v>662</v>
      </c>
      <c r="C663" s="86" t="s">
        <v>1492</v>
      </c>
      <c r="D663" s="241">
        <f>COUNTIF($C$1:$C663,C663)</f>
        <v>6</v>
      </c>
      <c r="E663" s="241" t="str">
        <f t="shared" si="30"/>
        <v>Make enquiry on car dealership or manufacturer6</v>
      </c>
      <c r="F663" s="86" t="s">
        <v>1502</v>
      </c>
      <c r="G663" s="242">
        <v>8.5608333333333328E-2</v>
      </c>
      <c r="H663" s="245">
        <v>94.497817091029191</v>
      </c>
    </row>
    <row r="664" spans="1:8">
      <c r="A664" s="86" t="str">
        <v>car_enqc_web</v>
      </c>
      <c r="B664" s="239">
        <v>663</v>
      </c>
      <c r="C664" s="86" t="s">
        <v>1492</v>
      </c>
      <c r="D664" s="241">
        <f>COUNTIF($C$1:$C664,C664)</f>
        <v>7</v>
      </c>
      <c r="E664" s="241" t="str">
        <f t="shared" si="30"/>
        <v>Make enquiry on car dealership or manufacturer7</v>
      </c>
      <c r="F664" s="86" t="s">
        <v>1504</v>
      </c>
      <c r="G664" s="242">
        <v>0.23631666666666665</v>
      </c>
      <c r="H664" s="245">
        <v>99.393960378335549</v>
      </c>
    </row>
    <row r="665" spans="1:8">
      <c r="A665" s="86" t="str">
        <v>car_sub_app</v>
      </c>
      <c r="B665" s="239">
        <v>664</v>
      </c>
      <c r="C665" s="86" t="s">
        <v>1506</v>
      </c>
      <c r="D665" s="241">
        <f>COUNTIF($C$1:$C665,C665)</f>
        <v>1</v>
      </c>
      <c r="E665" s="241" t="str">
        <f t="shared" si="30"/>
        <v>Submit info to cars dealership or manufacturer1</v>
      </c>
      <c r="F665" s="86" t="s">
        <v>1493</v>
      </c>
      <c r="G665" s="242">
        <v>0.15059999999999998</v>
      </c>
      <c r="H665" s="245">
        <v>90.364355354484786</v>
      </c>
    </row>
    <row r="666" spans="1:8">
      <c r="A666" s="86" t="str">
        <v>car_sub_call</v>
      </c>
      <c r="B666" s="239">
        <v>665</v>
      </c>
      <c r="C666" s="86" t="s">
        <v>1506</v>
      </c>
      <c r="D666" s="241">
        <f>COUNTIF($C$1:$C666,C666)</f>
        <v>2</v>
      </c>
      <c r="E666" s="241" t="str">
        <f t="shared" si="30"/>
        <v>Submit info to cars dealership or manufacturer2</v>
      </c>
      <c r="F666" s="86" t="s">
        <v>1495</v>
      </c>
      <c r="G666" s="242">
        <v>0.42491666666666666</v>
      </c>
      <c r="H666" s="245">
        <v>100.13049769631235</v>
      </c>
    </row>
    <row r="667" spans="1:8">
      <c r="A667" s="86" t="str">
        <v>car_sub_email</v>
      </c>
      <c r="B667" s="239">
        <v>666</v>
      </c>
      <c r="C667" s="86" t="s">
        <v>1506</v>
      </c>
      <c r="D667" s="241">
        <f>COUNTIF($C$1:$C667,C667)</f>
        <v>3</v>
      </c>
      <c r="E667" s="241" t="str">
        <f t="shared" si="30"/>
        <v>Submit info to cars dealership or manufacturer3</v>
      </c>
      <c r="F667" s="86" t="s">
        <v>1050</v>
      </c>
      <c r="G667" s="242">
        <v>0.30013333333333336</v>
      </c>
      <c r="H667" s="245">
        <v>100.30585343927014</v>
      </c>
    </row>
    <row r="668" spans="1:8">
      <c r="A668" s="86" t="str">
        <v>car_sub_f2f</v>
      </c>
      <c r="B668" s="239">
        <v>667</v>
      </c>
      <c r="C668" s="86" t="s">
        <v>1506</v>
      </c>
      <c r="D668" s="241">
        <f>COUNTIF($C$1:$C668,C668)</f>
        <v>4</v>
      </c>
      <c r="E668" s="241" t="str">
        <f t="shared" si="30"/>
        <v>Submit info to cars dealership or manufacturer4</v>
      </c>
      <c r="F668" s="86" t="s">
        <v>1498</v>
      </c>
      <c r="G668" s="242">
        <v>0.49391666666666667</v>
      </c>
      <c r="H668" s="245">
        <v>99.419505762046356</v>
      </c>
    </row>
    <row r="669" spans="1:8">
      <c r="A669" s="86" t="str">
        <v>car_sub_mail</v>
      </c>
      <c r="B669" s="239">
        <v>668</v>
      </c>
      <c r="C669" s="86" t="s">
        <v>1506</v>
      </c>
      <c r="D669" s="241">
        <f>COUNTIF($C$1:$C669,C669)</f>
        <v>5</v>
      </c>
      <c r="E669" s="241" t="str">
        <f t="shared" si="30"/>
        <v>Submit info to cars dealership or manufacturer5</v>
      </c>
      <c r="F669" s="86" t="s">
        <v>1500</v>
      </c>
      <c r="G669" s="242">
        <v>8.4258333333333338E-2</v>
      </c>
      <c r="H669" s="245">
        <v>94.656817800287541</v>
      </c>
    </row>
    <row r="670" spans="1:8">
      <c r="A670" s="86" t="str">
        <v>car_sub_txt</v>
      </c>
      <c r="B670" s="239">
        <v>669</v>
      </c>
      <c r="C670" s="86" t="s">
        <v>1506</v>
      </c>
      <c r="D670" s="241">
        <f>COUNTIF($C$1:$C670,C670)</f>
        <v>6</v>
      </c>
      <c r="E670" s="241" t="str">
        <f t="shared" si="30"/>
        <v>Submit info to cars dealership or manufacturer6</v>
      </c>
      <c r="F670" s="86" t="s">
        <v>1502</v>
      </c>
      <c r="G670" s="242">
        <v>9.4537499999999997E-2</v>
      </c>
      <c r="H670" s="245">
        <v>90.597113706830896</v>
      </c>
    </row>
    <row r="671" spans="1:8">
      <c r="A671" s="86" t="str">
        <v>car_sub_web</v>
      </c>
      <c r="B671" s="239">
        <v>670</v>
      </c>
      <c r="C671" s="86" t="s">
        <v>1506</v>
      </c>
      <c r="D671" s="241">
        <f>COUNTIF($C$1:$C671,C671)</f>
        <v>7</v>
      </c>
      <c r="E671" s="241" t="str">
        <f t="shared" si="30"/>
        <v>Submit info to cars dealership or manufacturer7</v>
      </c>
      <c r="F671" s="86" t="s">
        <v>1504</v>
      </c>
      <c r="G671" s="242">
        <v>0.30672500000000003</v>
      </c>
      <c r="H671" s="245">
        <v>99.629830866900591</v>
      </c>
    </row>
    <row r="672" spans="1:8">
      <c r="A672" s="86" t="str">
        <v>car_mark_app</v>
      </c>
      <c r="B672" s="239">
        <v>671</v>
      </c>
      <c r="C672" s="86" t="s">
        <v>1514</v>
      </c>
      <c r="D672" s="241">
        <f>COUNTIF($C$1:$C672,C672)</f>
        <v>1</v>
      </c>
      <c r="E672" s="241" t="str">
        <f t="shared" si="30"/>
        <v>Get info/marketing from car dealership or manufacturer1</v>
      </c>
      <c r="F672" s="86" t="s">
        <v>1493</v>
      </c>
      <c r="G672" s="242">
        <v>0.12871249999999998</v>
      </c>
      <c r="H672" s="245">
        <v>92.616623855282768</v>
      </c>
    </row>
    <row r="673" spans="1:8">
      <c r="A673" s="86" t="str">
        <v>car_mark_call</v>
      </c>
      <c r="B673" s="239">
        <v>672</v>
      </c>
      <c r="C673" s="86" t="s">
        <v>1514</v>
      </c>
      <c r="D673" s="241">
        <f>COUNTIF($C$1:$C673,C673)</f>
        <v>2</v>
      </c>
      <c r="E673" s="241" t="str">
        <f t="shared" si="30"/>
        <v>Get info/marketing from car dealership or manufacturer2</v>
      </c>
      <c r="F673" s="86" t="s">
        <v>1495</v>
      </c>
      <c r="G673" s="242">
        <v>0.22667083333333335</v>
      </c>
      <c r="H673" s="245">
        <v>98.106001627818529</v>
      </c>
    </row>
    <row r="674" spans="1:8">
      <c r="A674" s="86" t="str">
        <v>car_mark_email</v>
      </c>
      <c r="B674" s="239">
        <v>673</v>
      </c>
      <c r="C674" s="86" t="s">
        <v>1514</v>
      </c>
      <c r="D674" s="241">
        <f>COUNTIF($C$1:$C674,C674)</f>
        <v>3</v>
      </c>
      <c r="E674" s="241" t="str">
        <f t="shared" si="30"/>
        <v>Get info/marketing from car dealership or manufacturer3</v>
      </c>
      <c r="F674" s="86" t="s">
        <v>1050</v>
      </c>
      <c r="G674" s="242">
        <v>0.24288333333333334</v>
      </c>
      <c r="H674" s="245">
        <v>99.6196327488111</v>
      </c>
    </row>
    <row r="675" spans="1:8">
      <c r="A675" s="86" t="str">
        <v>car_mark_f2f</v>
      </c>
      <c r="B675" s="239">
        <v>674</v>
      </c>
      <c r="C675" s="86" t="s">
        <v>1514</v>
      </c>
      <c r="D675" s="241">
        <f>COUNTIF($C$1:$C675,C675)</f>
        <v>4</v>
      </c>
      <c r="E675" s="241" t="str">
        <f t="shared" si="30"/>
        <v>Get info/marketing from car dealership or manufacturer4</v>
      </c>
      <c r="F675" s="86" t="s">
        <v>1498</v>
      </c>
      <c r="G675" s="242">
        <v>0.48164583333333333</v>
      </c>
      <c r="H675" s="245">
        <v>98.126289606097743</v>
      </c>
    </row>
    <row r="676" spans="1:8">
      <c r="A676" s="86" t="str">
        <v>car_mark_mail</v>
      </c>
      <c r="B676" s="239">
        <v>675</v>
      </c>
      <c r="C676" s="86" t="s">
        <v>1514</v>
      </c>
      <c r="D676" s="241">
        <f>COUNTIF($C$1:$C676,C676)</f>
        <v>5</v>
      </c>
      <c r="E676" s="241" t="str">
        <f t="shared" si="30"/>
        <v>Get info/marketing from car dealership or manufacturer5</v>
      </c>
      <c r="F676" s="86" t="s">
        <v>1500</v>
      </c>
      <c r="G676" s="242">
        <v>0.14594583333333333</v>
      </c>
      <c r="H676" s="245">
        <v>95.423315959609965</v>
      </c>
    </row>
    <row r="677" spans="1:8">
      <c r="A677" s="86" t="str">
        <v>car_mark_txt</v>
      </c>
      <c r="B677" s="239">
        <v>676</v>
      </c>
      <c r="C677" s="86" t="s">
        <v>1514</v>
      </c>
      <c r="D677" s="241">
        <f>COUNTIF($C$1:$C677,C677)</f>
        <v>6</v>
      </c>
      <c r="E677" s="241" t="str">
        <f t="shared" si="30"/>
        <v>Get info/marketing from car dealership or manufacturer6</v>
      </c>
      <c r="F677" s="86" t="s">
        <v>1502</v>
      </c>
      <c r="G677" s="242">
        <v>9.6841666666666687E-2</v>
      </c>
      <c r="H677" s="245">
        <v>96.757349529533585</v>
      </c>
    </row>
    <row r="678" spans="1:8">
      <c r="A678" s="86" t="str">
        <v>car_mark_web</v>
      </c>
      <c r="B678" s="239">
        <v>677</v>
      </c>
      <c r="C678" s="86" t="s">
        <v>1514</v>
      </c>
      <c r="D678" s="241">
        <f>COUNTIF($C$1:$C678,C678)</f>
        <v>7</v>
      </c>
      <c r="E678" s="241" t="str">
        <f t="shared" si="30"/>
        <v>Get info/marketing from car dealership or manufacturer7</v>
      </c>
      <c r="F678" s="86" t="s">
        <v>1504</v>
      </c>
      <c r="G678" s="242">
        <v>0.3117125</v>
      </c>
      <c r="H678" s="245">
        <v>100.90883668258115</v>
      </c>
    </row>
    <row r="679" spans="1:8">
      <c r="A679" s="86" t="str">
        <v>car_res_app</v>
      </c>
      <c r="B679" s="239">
        <v>678</v>
      </c>
      <c r="C679" s="86" t="s">
        <v>1522</v>
      </c>
      <c r="D679" s="241">
        <f>COUNTIF($C$1:$C679,C679)</f>
        <v>1</v>
      </c>
      <c r="E679" s="241" t="str">
        <f t="shared" si="30"/>
        <v>Research car dealership or manufacturer1</v>
      </c>
      <c r="F679" s="86" t="s">
        <v>1493</v>
      </c>
      <c r="G679" s="242">
        <v>0.11774583333333334</v>
      </c>
      <c r="H679" s="245">
        <v>90.731338109617241</v>
      </c>
    </row>
    <row r="680" spans="1:8">
      <c r="A680" s="86" t="str">
        <v>car_res_call</v>
      </c>
      <c r="B680" s="239">
        <v>679</v>
      </c>
      <c r="C680" s="86" t="s">
        <v>1522</v>
      </c>
      <c r="D680" s="241">
        <f>COUNTIF($C$1:$C680,C680)</f>
        <v>2</v>
      </c>
      <c r="E680" s="241" t="str">
        <f t="shared" si="30"/>
        <v>Research car dealership or manufacturer2</v>
      </c>
      <c r="F680" s="86" t="s">
        <v>1495</v>
      </c>
      <c r="G680" s="242">
        <v>0.20964583333333336</v>
      </c>
      <c r="H680" s="245">
        <v>96.426943277775706</v>
      </c>
    </row>
    <row r="681" spans="1:8">
      <c r="A681" s="86" t="str">
        <v>car_res_email</v>
      </c>
      <c r="B681" s="239">
        <v>680</v>
      </c>
      <c r="C681" s="86" t="s">
        <v>1522</v>
      </c>
      <c r="D681" s="241">
        <f>COUNTIF($C$1:$C681,C681)</f>
        <v>3</v>
      </c>
      <c r="E681" s="241" t="str">
        <f t="shared" si="30"/>
        <v>Research car dealership or manufacturer3</v>
      </c>
      <c r="F681" s="86" t="s">
        <v>1050</v>
      </c>
      <c r="G681" s="242">
        <v>0.17067916666666666</v>
      </c>
      <c r="H681" s="245">
        <v>96.477501074786659</v>
      </c>
    </row>
    <row r="682" spans="1:8">
      <c r="A682" s="86" t="str">
        <v>car_res_f2f</v>
      </c>
      <c r="B682" s="239">
        <v>681</v>
      </c>
      <c r="C682" s="86" t="s">
        <v>1522</v>
      </c>
      <c r="D682" s="241">
        <f>COUNTIF($C$1:$C682,C682)</f>
        <v>4</v>
      </c>
      <c r="E682" s="241" t="str">
        <f t="shared" si="30"/>
        <v>Research car dealership or manufacturer4</v>
      </c>
      <c r="F682" s="86" t="s">
        <v>1498</v>
      </c>
      <c r="G682" s="242">
        <v>0.67772500000000002</v>
      </c>
      <c r="H682" s="245">
        <v>100.44526960861444</v>
      </c>
    </row>
    <row r="683" spans="1:8">
      <c r="A683" s="86" t="str">
        <v>car_res_mail</v>
      </c>
      <c r="B683" s="239">
        <v>682</v>
      </c>
      <c r="C683" s="86" t="s">
        <v>1522</v>
      </c>
      <c r="D683" s="241">
        <f>COUNTIF($C$1:$C683,C683)</f>
        <v>5</v>
      </c>
      <c r="E683" s="241" t="str">
        <f t="shared" si="30"/>
        <v>Research car dealership or manufacturer5</v>
      </c>
      <c r="F683" s="86" t="s">
        <v>1500</v>
      </c>
      <c r="G683" s="242">
        <v>8.1837499999999994E-2</v>
      </c>
      <c r="H683" s="245">
        <v>96.900702642608394</v>
      </c>
    </row>
    <row r="684" spans="1:8">
      <c r="A684" s="86" t="str">
        <v>car_res_txt</v>
      </c>
      <c r="B684" s="239">
        <v>683</v>
      </c>
      <c r="C684" s="86" t="s">
        <v>1522</v>
      </c>
      <c r="D684" s="241">
        <f>COUNTIF($C$1:$C684,C684)</f>
        <v>6</v>
      </c>
      <c r="E684" s="241" t="str">
        <f t="shared" si="30"/>
        <v>Research car dealership or manufacturer6</v>
      </c>
      <c r="F684" s="86" t="s">
        <v>1502</v>
      </c>
      <c r="G684" s="242">
        <v>5.6787499999999998E-2</v>
      </c>
      <c r="H684" s="245">
        <v>88.807768584730297</v>
      </c>
    </row>
    <row r="685" spans="1:8">
      <c r="A685" s="86" t="str">
        <v>car_res_web</v>
      </c>
      <c r="B685" s="239">
        <v>684</v>
      </c>
      <c r="C685" s="86" t="s">
        <v>1522</v>
      </c>
      <c r="D685" s="241">
        <f>COUNTIF($C$1:$C685,C685)</f>
        <v>7</v>
      </c>
      <c r="E685" s="241" t="str">
        <f t="shared" si="30"/>
        <v>Research car dealership or manufacturer7</v>
      </c>
      <c r="F685" s="86" t="s">
        <v>1504</v>
      </c>
      <c r="G685" s="242">
        <v>0.39013750000000003</v>
      </c>
      <c r="H685" s="245">
        <v>101.77756473989984</v>
      </c>
    </row>
    <row r="686" spans="1:8">
      <c r="A686" s="86" t="str">
        <v>hlh_enqc_app</v>
      </c>
      <c r="B686" s="239">
        <v>685</v>
      </c>
      <c r="C686" s="86" t="s">
        <v>1530</v>
      </c>
      <c r="D686" s="241">
        <f>COUNTIF($C$1:$C686,C686)</f>
        <v>1</v>
      </c>
      <c r="E686" s="241" t="str">
        <f t="shared" si="30"/>
        <v>Make enquiry on local health services1</v>
      </c>
      <c r="F686" s="86" t="s">
        <v>1493</v>
      </c>
      <c r="G686" s="242">
        <v>0.12252916666666668</v>
      </c>
      <c r="H686" s="245">
        <v>99.955129358607948</v>
      </c>
    </row>
    <row r="687" spans="1:8">
      <c r="A687" s="86" t="str">
        <v>hlh_enqc_call</v>
      </c>
      <c r="B687" s="239">
        <v>686</v>
      </c>
      <c r="C687" s="86" t="s">
        <v>1530</v>
      </c>
      <c r="D687" s="241">
        <f>COUNTIF($C$1:$C687,C687)</f>
        <v>2</v>
      </c>
      <c r="E687" s="241" t="str">
        <f t="shared" si="30"/>
        <v>Make enquiry on local health services2</v>
      </c>
      <c r="F687" s="86" t="s">
        <v>1495</v>
      </c>
      <c r="G687" s="242">
        <v>0.40108749999999999</v>
      </c>
      <c r="H687" s="245">
        <v>100.62482078877693</v>
      </c>
    </row>
    <row r="688" spans="1:8">
      <c r="A688" s="86" t="str">
        <v>hlh_enqc_email</v>
      </c>
      <c r="B688" s="239">
        <v>687</v>
      </c>
      <c r="C688" s="86" t="s">
        <v>1530</v>
      </c>
      <c r="D688" s="241">
        <f>COUNTIF($C$1:$C688,C688)</f>
        <v>3</v>
      </c>
      <c r="E688" s="241" t="str">
        <f t="shared" si="30"/>
        <v>Make enquiry on local health services3</v>
      </c>
      <c r="F688" s="86" t="s">
        <v>1050</v>
      </c>
      <c r="G688" s="242">
        <v>0.31517916666666668</v>
      </c>
      <c r="H688" s="245">
        <v>100.6615652098408</v>
      </c>
    </row>
    <row r="689" spans="1:8">
      <c r="A689" s="86" t="str">
        <v>hlh_enqc_f2f</v>
      </c>
      <c r="B689" s="239">
        <v>688</v>
      </c>
      <c r="C689" s="86" t="s">
        <v>1530</v>
      </c>
      <c r="D689" s="241">
        <f>COUNTIF($C$1:$C689,C689)</f>
        <v>4</v>
      </c>
      <c r="E689" s="241" t="str">
        <f t="shared" si="30"/>
        <v>Make enquiry on local health services4</v>
      </c>
      <c r="F689" s="86" t="s">
        <v>1498</v>
      </c>
      <c r="G689" s="242">
        <v>0.32716666666666672</v>
      </c>
      <c r="H689" s="245">
        <v>98.479019354516879</v>
      </c>
    </row>
    <row r="690" spans="1:8">
      <c r="A690" s="86" t="str">
        <v>hlh_enqc_mail</v>
      </c>
      <c r="B690" s="239">
        <v>689</v>
      </c>
      <c r="C690" s="86" t="s">
        <v>1530</v>
      </c>
      <c r="D690" s="241">
        <f>COUNTIF($C$1:$C690,C690)</f>
        <v>5</v>
      </c>
      <c r="E690" s="241" t="str">
        <f t="shared" si="30"/>
        <v>Make enquiry on local health services5</v>
      </c>
      <c r="F690" s="86" t="s">
        <v>1500</v>
      </c>
      <c r="G690" s="242">
        <v>0.12335000000000002</v>
      </c>
      <c r="H690" s="245">
        <v>98.523224848512726</v>
      </c>
    </row>
    <row r="691" spans="1:8">
      <c r="A691" s="86" t="str">
        <v>hlh_enqc_txt</v>
      </c>
      <c r="B691" s="239">
        <v>690</v>
      </c>
      <c r="C691" s="86" t="s">
        <v>1530</v>
      </c>
      <c r="D691" s="241">
        <f>COUNTIF($C$1:$C691,C691)</f>
        <v>6</v>
      </c>
      <c r="E691" s="241" t="str">
        <f t="shared" si="30"/>
        <v>Make enquiry on local health services6</v>
      </c>
      <c r="F691" s="86" t="s">
        <v>1502</v>
      </c>
      <c r="G691" s="242">
        <v>8.867916666666667E-2</v>
      </c>
      <c r="H691" s="245">
        <v>99.680839058449337</v>
      </c>
    </row>
    <row r="692" spans="1:8">
      <c r="A692" s="86" t="str">
        <v>hlh_enqc_web</v>
      </c>
      <c r="B692" s="239">
        <v>691</v>
      </c>
      <c r="C692" s="86" t="s">
        <v>1530</v>
      </c>
      <c r="D692" s="241">
        <f>COUNTIF($C$1:$C692,C692)</f>
        <v>7</v>
      </c>
      <c r="E692" s="241" t="str">
        <f t="shared" si="30"/>
        <v>Make enquiry on local health services7</v>
      </c>
      <c r="F692" s="86" t="s">
        <v>1504</v>
      </c>
      <c r="G692" s="242">
        <v>0.22347916666666662</v>
      </c>
      <c r="H692" s="245">
        <v>101.01414687846217</v>
      </c>
    </row>
    <row r="693" spans="1:8">
      <c r="A693" s="86" t="str">
        <v>hlh_sub_app</v>
      </c>
      <c r="B693" s="239">
        <v>692</v>
      </c>
      <c r="C693" s="86" t="s">
        <v>1538</v>
      </c>
      <c r="D693" s="241">
        <f>COUNTIF($C$1:$C693,C693)</f>
        <v>1</v>
      </c>
      <c r="E693" s="241" t="str">
        <f t="shared" si="30"/>
        <v>Submit info to local health services1</v>
      </c>
      <c r="F693" s="86" t="s">
        <v>1493</v>
      </c>
      <c r="G693" s="242">
        <v>0.16807916666666667</v>
      </c>
      <c r="H693" s="245">
        <v>102.29023013556633</v>
      </c>
    </row>
    <row r="694" spans="1:8">
      <c r="A694" s="86" t="str">
        <v>hlh_sub_call</v>
      </c>
      <c r="B694" s="239">
        <v>693</v>
      </c>
      <c r="C694" s="86" t="s">
        <v>1538</v>
      </c>
      <c r="D694" s="241">
        <f>COUNTIF($C$1:$C694,C694)</f>
        <v>2</v>
      </c>
      <c r="E694" s="241" t="str">
        <f t="shared" si="30"/>
        <v>Submit info to local health services2</v>
      </c>
      <c r="F694" s="86" t="s">
        <v>1495</v>
      </c>
      <c r="G694" s="242">
        <v>0.38149583333333331</v>
      </c>
      <c r="H694" s="245">
        <v>99.708578009752188</v>
      </c>
    </row>
    <row r="695" spans="1:8">
      <c r="A695" s="86" t="str">
        <v>hlh_sub_email</v>
      </c>
      <c r="B695" s="239">
        <v>694</v>
      </c>
      <c r="C695" s="86" t="s">
        <v>1538</v>
      </c>
      <c r="D695" s="241">
        <f>COUNTIF($C$1:$C695,C695)</f>
        <v>3</v>
      </c>
      <c r="E695" s="241" t="str">
        <f t="shared" si="30"/>
        <v>Submit info to local health services3</v>
      </c>
      <c r="F695" s="86" t="s">
        <v>1050</v>
      </c>
      <c r="G695" s="242">
        <v>0.27852500000000002</v>
      </c>
      <c r="H695" s="245">
        <v>100.85494982075242</v>
      </c>
    </row>
    <row r="696" spans="1:8">
      <c r="A696" s="86" t="str">
        <v>hlh_sub_f2f</v>
      </c>
      <c r="B696" s="239">
        <v>695</v>
      </c>
      <c r="C696" s="86" t="s">
        <v>1538</v>
      </c>
      <c r="D696" s="241">
        <f>COUNTIF($C$1:$C696,C696)</f>
        <v>4</v>
      </c>
      <c r="E696" s="241" t="str">
        <f t="shared" si="30"/>
        <v>Submit info to local health services4</v>
      </c>
      <c r="F696" s="86" t="s">
        <v>1498</v>
      </c>
      <c r="G696" s="242">
        <v>0.39545416666666672</v>
      </c>
      <c r="H696" s="245">
        <v>97.779552669005298</v>
      </c>
    </row>
    <row r="697" spans="1:8">
      <c r="A697" s="86" t="str">
        <v>hlh_sub_mail</v>
      </c>
      <c r="B697" s="239">
        <v>696</v>
      </c>
      <c r="C697" s="86" t="s">
        <v>1538</v>
      </c>
      <c r="D697" s="241">
        <f>COUNTIF($C$1:$C697,C697)</f>
        <v>5</v>
      </c>
      <c r="E697" s="241" t="str">
        <f t="shared" si="30"/>
        <v>Submit info to local health services5</v>
      </c>
      <c r="F697" s="86" t="s">
        <v>1500</v>
      </c>
      <c r="G697" s="242">
        <v>0.11598749999999998</v>
      </c>
      <c r="H697" s="245">
        <v>96.95449583770052</v>
      </c>
    </row>
    <row r="698" spans="1:8">
      <c r="A698" s="86" t="str">
        <v>hlh_sub_txt</v>
      </c>
      <c r="B698" s="239">
        <v>697</v>
      </c>
      <c r="C698" s="86" t="s">
        <v>1538</v>
      </c>
      <c r="D698" s="241">
        <f>COUNTIF($C$1:$C698,C698)</f>
        <v>6</v>
      </c>
      <c r="E698" s="241" t="str">
        <f t="shared" si="30"/>
        <v>Submit info to local health services6</v>
      </c>
      <c r="F698" s="86" t="s">
        <v>1502</v>
      </c>
      <c r="G698" s="242">
        <v>0.1012</v>
      </c>
      <c r="H698" s="245">
        <v>96.20670926126428</v>
      </c>
    </row>
    <row r="699" spans="1:8">
      <c r="A699" s="86" t="str">
        <v>hlh_sub_web</v>
      </c>
      <c r="B699" s="239">
        <v>698</v>
      </c>
      <c r="C699" s="86" t="s">
        <v>1538</v>
      </c>
      <c r="D699" s="241">
        <f>COUNTIF($C$1:$C699,C699)</f>
        <v>7</v>
      </c>
      <c r="E699" s="241" t="str">
        <f t="shared" si="30"/>
        <v>Submit info to local health services7</v>
      </c>
      <c r="F699" s="86" t="s">
        <v>1504</v>
      </c>
      <c r="G699" s="242">
        <v>0.27418333333333328</v>
      </c>
      <c r="H699" s="245">
        <v>102.63020805007797</v>
      </c>
    </row>
    <row r="700" spans="1:8">
      <c r="A700" s="86" t="str">
        <v>hlh_mark_app</v>
      </c>
      <c r="B700" s="239">
        <v>699</v>
      </c>
      <c r="C700" s="86" t="s">
        <v>1546</v>
      </c>
      <c r="D700" s="241">
        <f>COUNTIF($C$1:$C700,C700)</f>
        <v>1</v>
      </c>
      <c r="E700" s="241" t="str">
        <f t="shared" si="30"/>
        <v>Get info/marketing on local health services1</v>
      </c>
      <c r="F700" s="86" t="s">
        <v>1493</v>
      </c>
      <c r="G700" s="242">
        <v>0.13388749999999999</v>
      </c>
      <c r="H700" s="245">
        <v>98.968624401961165</v>
      </c>
    </row>
    <row r="701" spans="1:8">
      <c r="A701" s="86" t="str">
        <v>hlh_mark_call</v>
      </c>
      <c r="B701" s="239">
        <v>700</v>
      </c>
      <c r="C701" s="86" t="s">
        <v>1546</v>
      </c>
      <c r="D701" s="241">
        <f>COUNTIF($C$1:$C701,C701)</f>
        <v>2</v>
      </c>
      <c r="E701" s="241" t="str">
        <f t="shared" si="30"/>
        <v>Get info/marketing on local health services2</v>
      </c>
      <c r="F701" s="86" t="s">
        <v>1495</v>
      </c>
      <c r="G701" s="242">
        <v>0.25682916666666672</v>
      </c>
      <c r="H701" s="245">
        <v>98.867350432569836</v>
      </c>
    </row>
    <row r="702" spans="1:8">
      <c r="A702" s="86" t="str">
        <v>hlh_mark_email</v>
      </c>
      <c r="B702" s="239">
        <v>701</v>
      </c>
      <c r="C702" s="86" t="s">
        <v>1546</v>
      </c>
      <c r="D702" s="241">
        <f>COUNTIF($C$1:$C702,C702)</f>
        <v>3</v>
      </c>
      <c r="E702" s="241" t="str">
        <f t="shared" si="30"/>
        <v>Get info/marketing on local health services3</v>
      </c>
      <c r="F702" s="86" t="s">
        <v>1050</v>
      </c>
      <c r="G702" s="242">
        <v>0.32800000000000001</v>
      </c>
      <c r="H702" s="245">
        <v>100.00000000000004</v>
      </c>
    </row>
    <row r="703" spans="1:8">
      <c r="A703" s="86" t="str">
        <v>hlh_mark_f2f</v>
      </c>
      <c r="B703" s="239">
        <v>702</v>
      </c>
      <c r="C703" s="86" t="s">
        <v>1546</v>
      </c>
      <c r="D703" s="241">
        <f>COUNTIF($C$1:$C703,C703)</f>
        <v>4</v>
      </c>
      <c r="E703" s="241" t="str">
        <f t="shared" si="30"/>
        <v>Get info/marketing on local health services4</v>
      </c>
      <c r="F703" s="86" t="s">
        <v>1498</v>
      </c>
      <c r="G703" s="242">
        <v>0.25132916666666666</v>
      </c>
      <c r="H703" s="245">
        <v>94.995201429822956</v>
      </c>
    </row>
    <row r="704" spans="1:8">
      <c r="A704" s="86" t="str">
        <v>hlh_mark_mail</v>
      </c>
      <c r="B704" s="239">
        <v>703</v>
      </c>
      <c r="C704" s="86" t="s">
        <v>1546</v>
      </c>
      <c r="D704" s="241">
        <f>COUNTIF($C$1:$C704,C704)</f>
        <v>5</v>
      </c>
      <c r="E704" s="241" t="str">
        <f t="shared" si="30"/>
        <v>Get info/marketing on local health services5</v>
      </c>
      <c r="F704" s="86" t="s">
        <v>1500</v>
      </c>
      <c r="G704" s="242">
        <v>0.16588750000000002</v>
      </c>
      <c r="H704" s="245">
        <v>91.942001566557238</v>
      </c>
    </row>
    <row r="705" spans="1:8">
      <c r="A705" s="86" t="str">
        <v>hlh_mark_txt</v>
      </c>
      <c r="B705" s="239">
        <v>704</v>
      </c>
      <c r="C705" s="86" t="s">
        <v>1546</v>
      </c>
      <c r="D705" s="241">
        <f>COUNTIF($C$1:$C705,C705)</f>
        <v>6</v>
      </c>
      <c r="E705" s="241" t="str">
        <f t="shared" si="30"/>
        <v>Get info/marketing on local health services6</v>
      </c>
      <c r="F705" s="86" t="s">
        <v>1502</v>
      </c>
      <c r="G705" s="242">
        <v>0.13542500000000002</v>
      </c>
      <c r="H705" s="245">
        <v>97.868143543438023</v>
      </c>
    </row>
    <row r="706" spans="1:8">
      <c r="A706" s="86" t="str">
        <v>hlh_mark_web</v>
      </c>
      <c r="B706" s="239">
        <v>705</v>
      </c>
      <c r="C706" s="86" t="s">
        <v>1546</v>
      </c>
      <c r="D706" s="241">
        <f>COUNTIF($C$1:$C706,C706)</f>
        <v>7</v>
      </c>
      <c r="E706" s="241" t="str">
        <f t="shared" si="30"/>
        <v>Get info/marketing on local health services7</v>
      </c>
      <c r="F706" s="86" t="s">
        <v>1504</v>
      </c>
      <c r="G706" s="242">
        <v>0.26800833333333335</v>
      </c>
      <c r="H706" s="245">
        <v>102.86284699691235</v>
      </c>
    </row>
    <row r="707" spans="1:8">
      <c r="A707" s="86" t="str">
        <v>hlh_res_app</v>
      </c>
      <c r="B707" s="239">
        <v>706</v>
      </c>
      <c r="C707" s="86" t="s">
        <v>1554</v>
      </c>
      <c r="D707" s="241">
        <f>COUNTIF($C$1:$C707,C707)</f>
        <v>1</v>
      </c>
      <c r="E707" s="241" t="str">
        <f t="shared" ref="E707:E770" si="31">C707&amp;D707</f>
        <v>Research local health services1</v>
      </c>
      <c r="F707" s="86" t="s">
        <v>1493</v>
      </c>
      <c r="G707" s="242">
        <v>0.11727083333333331</v>
      </c>
      <c r="H707" s="245">
        <v>89.745262343616758</v>
      </c>
    </row>
    <row r="708" spans="1:8">
      <c r="A708" s="86" t="str">
        <v>hlh_res_call</v>
      </c>
      <c r="B708" s="239">
        <v>707</v>
      </c>
      <c r="C708" s="86" t="s">
        <v>1554</v>
      </c>
      <c r="D708" s="241">
        <f>COUNTIF($C$1:$C708,C708)</f>
        <v>2</v>
      </c>
      <c r="E708" s="241" t="str">
        <f t="shared" si="31"/>
        <v>Research local health services2</v>
      </c>
      <c r="F708" s="86" t="s">
        <v>1495</v>
      </c>
      <c r="G708" s="242">
        <v>0.3213625</v>
      </c>
      <c r="H708" s="245">
        <v>99.531008376588488</v>
      </c>
    </row>
    <row r="709" spans="1:8">
      <c r="A709" s="86" t="str">
        <v>hlh_res_email</v>
      </c>
      <c r="B709" s="239">
        <v>708</v>
      </c>
      <c r="C709" s="86" t="s">
        <v>1554</v>
      </c>
      <c r="D709" s="241">
        <f>COUNTIF($C$1:$C709,C709)</f>
        <v>3</v>
      </c>
      <c r="E709" s="241" t="str">
        <f t="shared" si="31"/>
        <v>Research local health services3</v>
      </c>
      <c r="F709" s="86" t="s">
        <v>1050</v>
      </c>
      <c r="G709" s="242">
        <v>0.20118333333333335</v>
      </c>
      <c r="H709" s="245">
        <v>98.230227388258299</v>
      </c>
    </row>
    <row r="710" spans="1:8">
      <c r="A710" s="86" t="str">
        <v>hlh_res_f2f</v>
      </c>
      <c r="B710" s="239">
        <v>709</v>
      </c>
      <c r="C710" s="86" t="s">
        <v>1554</v>
      </c>
      <c r="D710" s="241">
        <f>COUNTIF($C$1:$C710,C710)</f>
        <v>4</v>
      </c>
      <c r="E710" s="241" t="str">
        <f t="shared" si="31"/>
        <v>Research local health services4</v>
      </c>
      <c r="F710" s="86" t="s">
        <v>1498</v>
      </c>
      <c r="G710" s="242">
        <v>0.2855375</v>
      </c>
      <c r="H710" s="245">
        <v>96.248994751548452</v>
      </c>
    </row>
    <row r="711" spans="1:8">
      <c r="A711" s="86" t="str">
        <v>hlh_res_mail</v>
      </c>
      <c r="B711" s="239">
        <v>710</v>
      </c>
      <c r="C711" s="86" t="s">
        <v>1554</v>
      </c>
      <c r="D711" s="241">
        <f>COUNTIF($C$1:$C711,C711)</f>
        <v>5</v>
      </c>
      <c r="E711" s="241" t="str">
        <f t="shared" si="31"/>
        <v>Research local health services5</v>
      </c>
      <c r="F711" s="86" t="s">
        <v>1500</v>
      </c>
      <c r="G711" s="242">
        <v>6.5283333333333332E-2</v>
      </c>
      <c r="H711" s="245">
        <v>84.287785886077913</v>
      </c>
    </row>
    <row r="712" spans="1:8">
      <c r="A712" s="86" t="str">
        <v>hlh_res_txt</v>
      </c>
      <c r="B712" s="239">
        <v>711</v>
      </c>
      <c r="C712" s="86" t="s">
        <v>1554</v>
      </c>
      <c r="D712" s="241">
        <f>COUNTIF($C$1:$C712,C712)</f>
        <v>6</v>
      </c>
      <c r="E712" s="241" t="str">
        <f t="shared" si="31"/>
        <v>Research local health services6</v>
      </c>
      <c r="F712" s="86" t="s">
        <v>1502</v>
      </c>
      <c r="G712" s="242">
        <v>8.1716666666666674E-2</v>
      </c>
      <c r="H712" s="245">
        <v>95.086858048316429</v>
      </c>
    </row>
    <row r="713" spans="1:8">
      <c r="A713" s="86" t="str">
        <v>hlh_res_web</v>
      </c>
      <c r="B713" s="239">
        <v>712</v>
      </c>
      <c r="C713" s="86" t="s">
        <v>1554</v>
      </c>
      <c r="D713" s="241">
        <f>COUNTIF($C$1:$C713,C713)</f>
        <v>7</v>
      </c>
      <c r="E713" s="241" t="str">
        <f t="shared" si="31"/>
        <v>Research local health services7</v>
      </c>
      <c r="F713" s="86" t="s">
        <v>1504</v>
      </c>
      <c r="G713" s="242">
        <v>0.33809583333333332</v>
      </c>
      <c r="H713" s="245">
        <v>102.26389138031968</v>
      </c>
    </row>
    <row r="714" spans="1:8">
      <c r="A714" s="86" t="str">
        <v>loc_enqc_app</v>
      </c>
      <c r="B714" s="239">
        <v>713</v>
      </c>
      <c r="C714" s="86" t="s">
        <v>1562</v>
      </c>
      <c r="D714" s="241">
        <f>COUNTIF($C$1:$C714,C714)</f>
        <v>1</v>
      </c>
      <c r="E714" s="241" t="str">
        <f t="shared" si="31"/>
        <v>Make enquiry on local services, events, news1</v>
      </c>
      <c r="F714" s="86" t="s">
        <v>1493</v>
      </c>
      <c r="G714" s="242">
        <v>0.10466250000000001</v>
      </c>
      <c r="H714" s="245">
        <v>96.456505095379896</v>
      </c>
    </row>
    <row r="715" spans="1:8">
      <c r="A715" s="86" t="str">
        <v>loc_enqc_call</v>
      </c>
      <c r="B715" s="239">
        <v>714</v>
      </c>
      <c r="C715" s="86" t="s">
        <v>1562</v>
      </c>
      <c r="D715" s="241">
        <f>COUNTIF($C$1:$C715,C715)</f>
        <v>2</v>
      </c>
      <c r="E715" s="241" t="str">
        <f t="shared" si="31"/>
        <v>Make enquiry on local services, events, news2</v>
      </c>
      <c r="F715" s="86" t="s">
        <v>1495</v>
      </c>
      <c r="G715" s="242">
        <v>0.35057500000000003</v>
      </c>
      <c r="H715" s="245">
        <v>101.03397828691345</v>
      </c>
    </row>
    <row r="716" spans="1:8">
      <c r="A716" s="86" t="str">
        <v>loc_enqc_email</v>
      </c>
      <c r="B716" s="239">
        <v>715</v>
      </c>
      <c r="C716" s="86" t="s">
        <v>1562</v>
      </c>
      <c r="D716" s="241">
        <f>COUNTIF($C$1:$C716,C716)</f>
        <v>3</v>
      </c>
      <c r="E716" s="241" t="str">
        <f t="shared" si="31"/>
        <v>Make enquiry on local services, events, news3</v>
      </c>
      <c r="F716" s="86" t="s">
        <v>1050</v>
      </c>
      <c r="G716" s="242">
        <v>0.4092291666666667</v>
      </c>
      <c r="H716" s="245">
        <v>102.51164742870522</v>
      </c>
    </row>
    <row r="717" spans="1:8">
      <c r="A717" s="86" t="str">
        <v>loc_enqc_f2f</v>
      </c>
      <c r="B717" s="239">
        <v>716</v>
      </c>
      <c r="C717" s="86" t="s">
        <v>1562</v>
      </c>
      <c r="D717" s="241">
        <f>COUNTIF($C$1:$C717,C717)</f>
        <v>4</v>
      </c>
      <c r="E717" s="241" t="str">
        <f t="shared" si="31"/>
        <v>Make enquiry on local services, events, news4</v>
      </c>
      <c r="F717" s="86" t="s">
        <v>1498</v>
      </c>
      <c r="G717" s="242">
        <v>0.18067083333333331</v>
      </c>
      <c r="H717" s="245">
        <v>91.844878245266784</v>
      </c>
    </row>
    <row r="718" spans="1:8">
      <c r="A718" s="86" t="str">
        <v>loc_enqc_mail</v>
      </c>
      <c r="B718" s="239">
        <v>717</v>
      </c>
      <c r="C718" s="86" t="s">
        <v>1562</v>
      </c>
      <c r="D718" s="241">
        <f>COUNTIF($C$1:$C718,C718)</f>
        <v>5</v>
      </c>
      <c r="E718" s="241" t="str">
        <f t="shared" si="31"/>
        <v>Make enquiry on local services, events, news5</v>
      </c>
      <c r="F718" s="86" t="s">
        <v>1500</v>
      </c>
      <c r="G718" s="242">
        <v>0.11423333333333335</v>
      </c>
      <c r="H718" s="245">
        <v>96.560166230060446</v>
      </c>
    </row>
    <row r="719" spans="1:8">
      <c r="A719" s="86" t="str">
        <v>loc_enqc_txt</v>
      </c>
      <c r="B719" s="239">
        <v>718</v>
      </c>
      <c r="C719" s="86" t="s">
        <v>1562</v>
      </c>
      <c r="D719" s="241">
        <f>COUNTIF($C$1:$C719,C719)</f>
        <v>6</v>
      </c>
      <c r="E719" s="241" t="str">
        <f t="shared" si="31"/>
        <v>Make enquiry on local services, events, news6</v>
      </c>
      <c r="F719" s="86" t="s">
        <v>1502</v>
      </c>
      <c r="G719" s="242">
        <v>6.0512500000000004E-2</v>
      </c>
      <c r="H719" s="245">
        <v>93.531397088921665</v>
      </c>
    </row>
    <row r="720" spans="1:8">
      <c r="A720" s="86" t="str">
        <v>loc_enqc_web</v>
      </c>
      <c r="B720" s="239">
        <v>719</v>
      </c>
      <c r="C720" s="86" t="s">
        <v>1562</v>
      </c>
      <c r="D720" s="241">
        <f>COUNTIF($C$1:$C720,C720)</f>
        <v>7</v>
      </c>
      <c r="E720" s="241" t="str">
        <f t="shared" si="31"/>
        <v>Make enquiry on local services, events, news7</v>
      </c>
      <c r="F720" s="86" t="s">
        <v>1504</v>
      </c>
      <c r="G720" s="242">
        <v>0.25449166666666667</v>
      </c>
      <c r="H720" s="245">
        <v>102.23736671756609</v>
      </c>
    </row>
    <row r="721" spans="1:8">
      <c r="A721" s="86" t="str">
        <v>loc_sub_app</v>
      </c>
      <c r="B721" s="239">
        <v>720</v>
      </c>
      <c r="C721" s="86" t="s">
        <v>1570</v>
      </c>
      <c r="D721" s="241">
        <f>COUNTIF($C$1:$C721,C721)</f>
        <v>1</v>
      </c>
      <c r="E721" s="241" t="str">
        <f t="shared" si="31"/>
        <v>Submit info to local services, events, news1</v>
      </c>
      <c r="F721" s="86" t="s">
        <v>1493</v>
      </c>
      <c r="G721" s="242">
        <v>0.13496666666666668</v>
      </c>
      <c r="H721" s="245">
        <v>93.064492373045624</v>
      </c>
    </row>
    <row r="722" spans="1:8">
      <c r="A722" s="86" t="str">
        <v>loc_sub_call</v>
      </c>
      <c r="B722" s="239">
        <v>721</v>
      </c>
      <c r="C722" s="86" t="s">
        <v>1570</v>
      </c>
      <c r="D722" s="241">
        <f>COUNTIF($C$1:$C722,C722)</f>
        <v>2</v>
      </c>
      <c r="E722" s="241" t="str">
        <f t="shared" si="31"/>
        <v>Submit info to local services, events, news2</v>
      </c>
      <c r="F722" s="86" t="s">
        <v>1495</v>
      </c>
      <c r="G722" s="242">
        <v>0.17676250000000002</v>
      </c>
      <c r="H722" s="245">
        <v>94.943522312452501</v>
      </c>
    </row>
    <row r="723" spans="1:8">
      <c r="A723" s="86" t="str">
        <v>loc_sub_email</v>
      </c>
      <c r="B723" s="239">
        <v>722</v>
      </c>
      <c r="C723" s="86" t="s">
        <v>1570</v>
      </c>
      <c r="D723" s="241">
        <f>COUNTIF($C$1:$C723,C723)</f>
        <v>3</v>
      </c>
      <c r="E723" s="241" t="str">
        <f t="shared" si="31"/>
        <v>Submit info to local services, events, news3</v>
      </c>
      <c r="F723" s="86" t="s">
        <v>1050</v>
      </c>
      <c r="G723" s="242">
        <v>0.33070416666666669</v>
      </c>
      <c r="H723" s="245">
        <v>100.24441936171196</v>
      </c>
    </row>
    <row r="724" spans="1:8">
      <c r="A724" s="86" t="str">
        <v>loc_sub_f2f</v>
      </c>
      <c r="B724" s="239">
        <v>723</v>
      </c>
      <c r="C724" s="86" t="s">
        <v>1570</v>
      </c>
      <c r="D724" s="241">
        <f>COUNTIF($C$1:$C724,C724)</f>
        <v>4</v>
      </c>
      <c r="E724" s="241" t="str">
        <f t="shared" si="31"/>
        <v>Submit info to local services, events, news4</v>
      </c>
      <c r="F724" s="86" t="s">
        <v>1498</v>
      </c>
      <c r="G724" s="242">
        <v>0.14855000000000002</v>
      </c>
      <c r="H724" s="245">
        <v>92.919568017861877</v>
      </c>
    </row>
    <row r="725" spans="1:8">
      <c r="A725" s="86" t="str">
        <v>loc_sub_mail</v>
      </c>
      <c r="B725" s="239">
        <v>724</v>
      </c>
      <c r="C725" s="86" t="s">
        <v>1570</v>
      </c>
      <c r="D725" s="241">
        <f>COUNTIF($C$1:$C725,C725)</f>
        <v>5</v>
      </c>
      <c r="E725" s="241" t="str">
        <f t="shared" si="31"/>
        <v>Submit info to local services, events, news5</v>
      </c>
      <c r="F725" s="86" t="s">
        <v>1500</v>
      </c>
      <c r="G725" s="242">
        <v>0.12087916666666668</v>
      </c>
      <c r="H725" s="245">
        <v>96.342487711473126</v>
      </c>
    </row>
    <row r="726" spans="1:8">
      <c r="A726" s="86" t="str">
        <v>loc_sub_txt</v>
      </c>
      <c r="B726" s="239">
        <v>725</v>
      </c>
      <c r="C726" s="86" t="s">
        <v>1570</v>
      </c>
      <c r="D726" s="241">
        <f>COUNTIF($C$1:$C726,C726)</f>
        <v>6</v>
      </c>
      <c r="E726" s="241" t="str">
        <f t="shared" si="31"/>
        <v>Submit info to local services, events, news6</v>
      </c>
      <c r="F726" s="86" t="s">
        <v>1502</v>
      </c>
      <c r="G726" s="242">
        <v>7.7720833333333322E-2</v>
      </c>
      <c r="H726" s="245">
        <v>92.308891112529608</v>
      </c>
    </row>
    <row r="727" spans="1:8">
      <c r="A727" s="86" t="str">
        <v>loc_sub_web</v>
      </c>
      <c r="B727" s="239">
        <v>726</v>
      </c>
      <c r="C727" s="86" t="s">
        <v>1570</v>
      </c>
      <c r="D727" s="241">
        <f>COUNTIF($C$1:$C727,C727)</f>
        <v>7</v>
      </c>
      <c r="E727" s="241" t="str">
        <f t="shared" si="31"/>
        <v>Submit info to local services, events, news7</v>
      </c>
      <c r="F727" s="86" t="s">
        <v>1504</v>
      </c>
      <c r="G727" s="242">
        <v>0.28606666666666664</v>
      </c>
      <c r="H727" s="245">
        <v>101.23222323636014</v>
      </c>
    </row>
    <row r="728" spans="1:8">
      <c r="A728" s="86" t="str">
        <v>loc_mark_app</v>
      </c>
      <c r="B728" s="239">
        <v>727</v>
      </c>
      <c r="C728" s="86" t="s">
        <v>1578</v>
      </c>
      <c r="D728" s="241">
        <f>COUNTIF($C$1:$C728,C728)</f>
        <v>1</v>
      </c>
      <c r="E728" s="241" t="str">
        <f t="shared" si="31"/>
        <v>Get info/marketing on local services, events, news1</v>
      </c>
      <c r="F728" s="86" t="s">
        <v>1493</v>
      </c>
      <c r="G728" s="242">
        <v>0.1273125</v>
      </c>
      <c r="H728" s="245">
        <v>96.489902984056727</v>
      </c>
    </row>
    <row r="729" spans="1:8">
      <c r="A729" s="86" t="str">
        <v>loc_mark_call</v>
      </c>
      <c r="B729" s="239">
        <v>728</v>
      </c>
      <c r="C729" s="86" t="s">
        <v>1578</v>
      </c>
      <c r="D729" s="241">
        <f>COUNTIF($C$1:$C729,C729)</f>
        <v>2</v>
      </c>
      <c r="E729" s="241" t="str">
        <f t="shared" si="31"/>
        <v>Get info/marketing on local services, events, news2</v>
      </c>
      <c r="F729" s="86" t="s">
        <v>1495</v>
      </c>
      <c r="G729" s="242">
        <v>0.15324583333333333</v>
      </c>
      <c r="H729" s="245">
        <v>96.783356892223054</v>
      </c>
    </row>
    <row r="730" spans="1:8">
      <c r="A730" s="86" t="str">
        <v>loc_mark_email</v>
      </c>
      <c r="B730" s="239">
        <v>729</v>
      </c>
      <c r="C730" s="86" t="s">
        <v>1578</v>
      </c>
      <c r="D730" s="241">
        <f>COUNTIF($C$1:$C730,C730)</f>
        <v>3</v>
      </c>
      <c r="E730" s="241" t="str">
        <f t="shared" si="31"/>
        <v>Get info/marketing on local services, events, news3</v>
      </c>
      <c r="F730" s="86" t="s">
        <v>1050</v>
      </c>
      <c r="G730" s="242">
        <v>0.33959166666666663</v>
      </c>
      <c r="H730" s="245">
        <v>99.639733254846632</v>
      </c>
    </row>
    <row r="731" spans="1:8">
      <c r="A731" s="86" t="str">
        <v>loc_mark_f2f</v>
      </c>
      <c r="B731" s="239">
        <v>730</v>
      </c>
      <c r="C731" s="86" t="s">
        <v>1578</v>
      </c>
      <c r="D731" s="241">
        <f>COUNTIF($C$1:$C731,C731)</f>
        <v>4</v>
      </c>
      <c r="E731" s="241" t="str">
        <f t="shared" si="31"/>
        <v>Get info/marketing on local services, events, news4</v>
      </c>
      <c r="F731" s="86" t="s">
        <v>1498</v>
      </c>
      <c r="G731" s="242">
        <v>0.12619583333333334</v>
      </c>
      <c r="H731" s="245">
        <v>92.548138544517883</v>
      </c>
    </row>
    <row r="732" spans="1:8">
      <c r="A732" s="86" t="str">
        <v>loc_mark_mail</v>
      </c>
      <c r="B732" s="239">
        <v>731</v>
      </c>
      <c r="C732" s="86" t="s">
        <v>1578</v>
      </c>
      <c r="D732" s="241">
        <f>COUNTIF($C$1:$C732,C732)</f>
        <v>5</v>
      </c>
      <c r="E732" s="241" t="str">
        <f t="shared" si="31"/>
        <v>Get info/marketing on local services, events, news5</v>
      </c>
      <c r="F732" s="86" t="s">
        <v>1500</v>
      </c>
      <c r="G732" s="242">
        <v>0.15673333333333334</v>
      </c>
      <c r="H732" s="245">
        <v>99.892901493405461</v>
      </c>
    </row>
    <row r="733" spans="1:8">
      <c r="A733" s="86" t="str">
        <v>loc_mark_txt</v>
      </c>
      <c r="B733" s="239">
        <v>732</v>
      </c>
      <c r="C733" s="86" t="s">
        <v>1578</v>
      </c>
      <c r="D733" s="241">
        <f>COUNTIF($C$1:$C733,C733)</f>
        <v>6</v>
      </c>
      <c r="E733" s="241" t="str">
        <f t="shared" si="31"/>
        <v>Get info/marketing on local services, events, news6</v>
      </c>
      <c r="F733" s="86" t="s">
        <v>1502</v>
      </c>
      <c r="G733" s="242">
        <v>9.8129166666666656E-2</v>
      </c>
      <c r="H733" s="245">
        <v>92.935773169208858</v>
      </c>
    </row>
    <row r="734" spans="1:8">
      <c r="A734" s="86" t="str">
        <v>loc_mark_web</v>
      </c>
      <c r="B734" s="239">
        <v>733</v>
      </c>
      <c r="C734" s="86" t="s">
        <v>1578</v>
      </c>
      <c r="D734" s="241">
        <f>COUNTIF($C$1:$C734,C734)</f>
        <v>7</v>
      </c>
      <c r="E734" s="241" t="str">
        <f t="shared" si="31"/>
        <v>Get info/marketing on local services, events, news7</v>
      </c>
      <c r="F734" s="86" t="s">
        <v>1504</v>
      </c>
      <c r="G734" s="242">
        <v>0.24931249999999999</v>
      </c>
      <c r="H734" s="245">
        <v>101.75294099270683</v>
      </c>
    </row>
    <row r="735" spans="1:8">
      <c r="A735" s="86" t="str">
        <v>loc_res_app</v>
      </c>
      <c r="B735" s="239">
        <v>734</v>
      </c>
      <c r="C735" s="86" t="s">
        <v>1586</v>
      </c>
      <c r="D735" s="241">
        <f>COUNTIF($C$1:$C735,C735)</f>
        <v>1</v>
      </c>
      <c r="E735" s="241" t="str">
        <f t="shared" si="31"/>
        <v>Research local services, events, news1</v>
      </c>
      <c r="F735" s="86" t="s">
        <v>1493</v>
      </c>
      <c r="G735" s="242">
        <v>0.11524166666666667</v>
      </c>
      <c r="H735" s="245">
        <v>93.808627471177118</v>
      </c>
    </row>
    <row r="736" spans="1:8">
      <c r="A736" s="86" t="str">
        <v>loc_res_call</v>
      </c>
      <c r="B736" s="239">
        <v>735</v>
      </c>
      <c r="C736" s="86" t="s">
        <v>1586</v>
      </c>
      <c r="D736" s="241">
        <f>COUNTIF($C$1:$C736,C736)</f>
        <v>2</v>
      </c>
      <c r="E736" s="241" t="str">
        <f t="shared" si="31"/>
        <v>Research local services, events, news2</v>
      </c>
      <c r="F736" s="86" t="s">
        <v>1495</v>
      </c>
      <c r="G736" s="242">
        <v>0.16405</v>
      </c>
      <c r="H736" s="245">
        <v>100.03243749171433</v>
      </c>
    </row>
    <row r="737" spans="1:8">
      <c r="A737" s="86" t="str">
        <v>loc_res_email</v>
      </c>
      <c r="B737" s="239">
        <v>736</v>
      </c>
      <c r="C737" s="86" t="s">
        <v>1586</v>
      </c>
      <c r="D737" s="241">
        <f>COUNTIF($C$1:$C737,C737)</f>
        <v>3</v>
      </c>
      <c r="E737" s="241" t="str">
        <f t="shared" si="31"/>
        <v>Research local services, events, news3</v>
      </c>
      <c r="F737" s="86" t="s">
        <v>1050</v>
      </c>
      <c r="G737" s="242">
        <v>0.25080833333333336</v>
      </c>
      <c r="H737" s="245">
        <v>98.242399216135084</v>
      </c>
    </row>
    <row r="738" spans="1:8">
      <c r="A738" s="86" t="str">
        <v>loc_res_f2f</v>
      </c>
      <c r="B738" s="239">
        <v>737</v>
      </c>
      <c r="C738" s="86" t="s">
        <v>1586</v>
      </c>
      <c r="D738" s="241">
        <f>COUNTIF($C$1:$C738,C738)</f>
        <v>4</v>
      </c>
      <c r="E738" s="241" t="str">
        <f t="shared" si="31"/>
        <v>Research local services, events, news4</v>
      </c>
      <c r="F738" s="86" t="s">
        <v>1498</v>
      </c>
      <c r="G738" s="242">
        <v>0.10846666666666667</v>
      </c>
      <c r="H738" s="245">
        <v>95.169614048771152</v>
      </c>
    </row>
    <row r="739" spans="1:8">
      <c r="A739" s="86" t="str">
        <v>loc_res_mail</v>
      </c>
      <c r="B739" s="239">
        <v>738</v>
      </c>
      <c r="C739" s="86" t="s">
        <v>1586</v>
      </c>
      <c r="D739" s="241">
        <f>COUNTIF($C$1:$C739,C739)</f>
        <v>5</v>
      </c>
      <c r="E739" s="241" t="str">
        <f t="shared" si="31"/>
        <v>Research local services, events, news5</v>
      </c>
      <c r="F739" s="86" t="s">
        <v>1500</v>
      </c>
      <c r="G739" s="242">
        <v>7.1304166666666668E-2</v>
      </c>
      <c r="H739" s="245">
        <v>93.858586118943947</v>
      </c>
    </row>
    <row r="740" spans="1:8">
      <c r="A740" s="86" t="str">
        <v>loc_res_txt</v>
      </c>
      <c r="B740" s="239">
        <v>739</v>
      </c>
      <c r="C740" s="86" t="s">
        <v>1586</v>
      </c>
      <c r="D740" s="241">
        <f>COUNTIF($C$1:$C740,C740)</f>
        <v>6</v>
      </c>
      <c r="E740" s="241" t="str">
        <f t="shared" si="31"/>
        <v>Research local services, events, news6</v>
      </c>
      <c r="F740" s="86" t="s">
        <v>1502</v>
      </c>
      <c r="G740" s="242">
        <v>5.6320833333333341E-2</v>
      </c>
      <c r="H740" s="245">
        <v>83.974173392011593</v>
      </c>
    </row>
    <row r="741" spans="1:8">
      <c r="A741" s="86" t="str">
        <v>loc_res_web</v>
      </c>
      <c r="B741" s="239">
        <v>740</v>
      </c>
      <c r="C741" s="86" t="s">
        <v>1586</v>
      </c>
      <c r="D741" s="241">
        <f>COUNTIF($C$1:$C741,C741)</f>
        <v>7</v>
      </c>
      <c r="E741" s="241" t="str">
        <f t="shared" si="31"/>
        <v>Research local services, events, news7</v>
      </c>
      <c r="F741" s="86" t="s">
        <v>1504</v>
      </c>
      <c r="G741" s="242">
        <v>0.31363749999999996</v>
      </c>
      <c r="H741" s="245">
        <v>100.72286817299192</v>
      </c>
    </row>
    <row r="742" spans="1:8">
      <c r="A742" s="86" t="str">
        <v>utl_enqc_app</v>
      </c>
      <c r="B742" s="239">
        <v>741</v>
      </c>
      <c r="C742" s="86" t="s">
        <v>1594</v>
      </c>
      <c r="D742" s="241">
        <f>COUNTIF($C$1:$C742,C742)</f>
        <v>1</v>
      </c>
      <c r="E742" s="241" t="str">
        <f t="shared" si="31"/>
        <v>Make enquiry on utilities1</v>
      </c>
      <c r="F742" s="86" t="s">
        <v>1493</v>
      </c>
      <c r="G742" s="242">
        <v>0.1358458333333333</v>
      </c>
      <c r="H742" s="245">
        <v>96.542305377224636</v>
      </c>
    </row>
    <row r="743" spans="1:8">
      <c r="A743" s="86" t="str">
        <v>utl_enqc_call</v>
      </c>
      <c r="B743" s="239">
        <v>742</v>
      </c>
      <c r="C743" s="86" t="s">
        <v>1594</v>
      </c>
      <c r="D743" s="241">
        <f>COUNTIF($C$1:$C743,C743)</f>
        <v>2</v>
      </c>
      <c r="E743" s="241" t="str">
        <f t="shared" si="31"/>
        <v>Make enquiry on utilities2</v>
      </c>
      <c r="F743" s="86" t="s">
        <v>1495</v>
      </c>
      <c r="G743" s="242">
        <v>0.36134999999999995</v>
      </c>
      <c r="H743" s="245">
        <v>100.77813116038945</v>
      </c>
    </row>
    <row r="744" spans="1:8">
      <c r="A744" s="86" t="str">
        <v>utl_enqc_email</v>
      </c>
      <c r="B744" s="239">
        <v>743</v>
      </c>
      <c r="C744" s="86" t="s">
        <v>1594</v>
      </c>
      <c r="D744" s="241">
        <f>COUNTIF($C$1:$C744,C744)</f>
        <v>3</v>
      </c>
      <c r="E744" s="241" t="str">
        <f t="shared" si="31"/>
        <v>Make enquiry on utilities3</v>
      </c>
      <c r="F744" s="86" t="s">
        <v>1050</v>
      </c>
      <c r="G744" s="242">
        <v>0.37</v>
      </c>
      <c r="H744" s="245">
        <v>100.00833452472351</v>
      </c>
    </row>
    <row r="745" spans="1:8">
      <c r="A745" s="86" t="str">
        <v>utl_enqc_f2f</v>
      </c>
      <c r="B745" s="239">
        <v>744</v>
      </c>
      <c r="C745" s="86" t="s">
        <v>1594</v>
      </c>
      <c r="D745" s="241">
        <f>COUNTIF($C$1:$C745,C745)</f>
        <v>4</v>
      </c>
      <c r="E745" s="241" t="str">
        <f t="shared" si="31"/>
        <v>Make enquiry on utilities4</v>
      </c>
      <c r="F745" s="86" t="s">
        <v>1498</v>
      </c>
      <c r="G745" s="242">
        <v>0.19757083333333333</v>
      </c>
      <c r="H745" s="245">
        <v>97.450874888838925</v>
      </c>
    </row>
    <row r="746" spans="1:8">
      <c r="A746" s="86" t="str">
        <v>utl_enqc_mail</v>
      </c>
      <c r="B746" s="239">
        <v>745</v>
      </c>
      <c r="C746" s="86" t="s">
        <v>1594</v>
      </c>
      <c r="D746" s="241">
        <f>COUNTIF($C$1:$C746,C746)</f>
        <v>5</v>
      </c>
      <c r="E746" s="241" t="str">
        <f t="shared" si="31"/>
        <v>Make enquiry on utilities5</v>
      </c>
      <c r="F746" s="86" t="s">
        <v>1500</v>
      </c>
      <c r="G746" s="242">
        <v>0.14148333333333335</v>
      </c>
      <c r="H746" s="245">
        <v>103.334314592868</v>
      </c>
    </row>
    <row r="747" spans="1:8">
      <c r="A747" s="86" t="str">
        <v>utl_enqc_txt</v>
      </c>
      <c r="B747" s="239">
        <v>746</v>
      </c>
      <c r="C747" s="86" t="s">
        <v>1594</v>
      </c>
      <c r="D747" s="241">
        <f>COUNTIF($C$1:$C747,C747)</f>
        <v>6</v>
      </c>
      <c r="E747" s="241" t="str">
        <f t="shared" si="31"/>
        <v>Make enquiry on utilities6</v>
      </c>
      <c r="F747" s="86" t="s">
        <v>1502</v>
      </c>
      <c r="G747" s="242">
        <v>6.9920833333333349E-2</v>
      </c>
      <c r="H747" s="245">
        <v>93.230552606554724</v>
      </c>
    </row>
    <row r="748" spans="1:8">
      <c r="A748" s="86" t="str">
        <v>utl_enqc_web</v>
      </c>
      <c r="B748" s="239">
        <v>747</v>
      </c>
      <c r="C748" s="86" t="s">
        <v>1594</v>
      </c>
      <c r="D748" s="241">
        <f>COUNTIF($C$1:$C748,C748)</f>
        <v>7</v>
      </c>
      <c r="E748" s="241" t="str">
        <f t="shared" si="31"/>
        <v>Make enquiry on utilities7</v>
      </c>
      <c r="F748" s="86" t="s">
        <v>1504</v>
      </c>
      <c r="G748" s="242">
        <v>0.29174166666666668</v>
      </c>
      <c r="H748" s="245">
        <v>99.890161788892087</v>
      </c>
    </row>
    <row r="749" spans="1:8">
      <c r="A749" s="86" t="str">
        <v>utl_sub_app</v>
      </c>
      <c r="B749" s="239">
        <v>748</v>
      </c>
      <c r="C749" s="86" t="s">
        <v>1602</v>
      </c>
      <c r="D749" s="241">
        <f>COUNTIF($C$1:$C749,C749)</f>
        <v>1</v>
      </c>
      <c r="E749" s="241" t="str">
        <f t="shared" si="31"/>
        <v>Submit info to on utilities1</v>
      </c>
      <c r="F749" s="86" t="s">
        <v>1493</v>
      </c>
      <c r="G749" s="242">
        <v>0.19255833333333333</v>
      </c>
      <c r="H749" s="245">
        <v>99.441923960546092</v>
      </c>
    </row>
    <row r="750" spans="1:8">
      <c r="A750" s="86" t="str">
        <v>utl_sub_call</v>
      </c>
      <c r="B750" s="239">
        <v>749</v>
      </c>
      <c r="C750" s="86" t="s">
        <v>1602</v>
      </c>
      <c r="D750" s="241">
        <f>COUNTIF($C$1:$C750,C750)</f>
        <v>2</v>
      </c>
      <c r="E750" s="241" t="str">
        <f t="shared" si="31"/>
        <v>Submit info to on utilities2</v>
      </c>
      <c r="F750" s="86" t="s">
        <v>1495</v>
      </c>
      <c r="G750" s="242">
        <v>0.25296249999999998</v>
      </c>
      <c r="H750" s="245">
        <v>95.621037537754802</v>
      </c>
    </row>
    <row r="751" spans="1:8">
      <c r="A751" s="86" t="str">
        <v>utl_sub_email</v>
      </c>
      <c r="B751" s="239">
        <v>750</v>
      </c>
      <c r="C751" s="86" t="s">
        <v>1602</v>
      </c>
      <c r="D751" s="241">
        <f>COUNTIF($C$1:$C751,C751)</f>
        <v>3</v>
      </c>
      <c r="E751" s="241" t="str">
        <f t="shared" si="31"/>
        <v>Submit info to on utilities3</v>
      </c>
      <c r="F751" s="86" t="s">
        <v>1050</v>
      </c>
      <c r="G751" s="242">
        <v>0.2866833333333334</v>
      </c>
      <c r="H751" s="245">
        <v>99.82376479072083</v>
      </c>
    </row>
    <row r="752" spans="1:8">
      <c r="A752" s="86" t="str">
        <v>utl_sub_f2f</v>
      </c>
      <c r="B752" s="239">
        <v>751</v>
      </c>
      <c r="C752" s="86" t="s">
        <v>1602</v>
      </c>
      <c r="D752" s="241">
        <f>COUNTIF($C$1:$C752,C752)</f>
        <v>4</v>
      </c>
      <c r="E752" s="241" t="str">
        <f t="shared" si="31"/>
        <v>Submit info to on utilities4</v>
      </c>
      <c r="F752" s="86" t="s">
        <v>1498</v>
      </c>
      <c r="G752" s="242">
        <v>0.18785833333333329</v>
      </c>
      <c r="H752" s="245">
        <v>98.167505167502426</v>
      </c>
    </row>
    <row r="753" spans="1:8">
      <c r="A753" s="86" t="str">
        <v>utl_sub_mail</v>
      </c>
      <c r="B753" s="239">
        <v>752</v>
      </c>
      <c r="C753" s="86" t="s">
        <v>1602</v>
      </c>
      <c r="D753" s="241">
        <f>COUNTIF($C$1:$C753,C753)</f>
        <v>5</v>
      </c>
      <c r="E753" s="241" t="str">
        <f t="shared" si="31"/>
        <v>Submit info to on utilities5</v>
      </c>
      <c r="F753" s="86" t="s">
        <v>1500</v>
      </c>
      <c r="G753" s="242">
        <v>0.12390416666666668</v>
      </c>
      <c r="H753" s="245">
        <v>99.89780422587657</v>
      </c>
    </row>
    <row r="754" spans="1:8">
      <c r="A754" s="86" t="str">
        <v>utl_sub_txt</v>
      </c>
      <c r="B754" s="239">
        <v>753</v>
      </c>
      <c r="C754" s="86" t="s">
        <v>1602</v>
      </c>
      <c r="D754" s="241">
        <f>COUNTIF($C$1:$C754,C754)</f>
        <v>6</v>
      </c>
      <c r="E754" s="241" t="str">
        <f t="shared" si="31"/>
        <v>Submit info to on utilities6</v>
      </c>
      <c r="F754" s="86" t="s">
        <v>1502</v>
      </c>
      <c r="G754" s="242">
        <v>7.9791666666666677E-2</v>
      </c>
      <c r="H754" s="245">
        <v>95.392277384824467</v>
      </c>
    </row>
    <row r="755" spans="1:8">
      <c r="A755" s="86" t="str">
        <v>utl_sub_web</v>
      </c>
      <c r="B755" s="239">
        <v>754</v>
      </c>
      <c r="C755" s="86" t="s">
        <v>1602</v>
      </c>
      <c r="D755" s="241">
        <f>COUNTIF($C$1:$C755,C755)</f>
        <v>7</v>
      </c>
      <c r="E755" s="241" t="str">
        <f t="shared" si="31"/>
        <v>Submit info to on utilities7</v>
      </c>
      <c r="F755" s="86" t="s">
        <v>1504</v>
      </c>
      <c r="G755" s="242">
        <v>0.3332</v>
      </c>
      <c r="H755" s="245">
        <v>100.98845649536865</v>
      </c>
    </row>
    <row r="756" spans="1:8">
      <c r="A756" s="86" t="str">
        <v>utl_mark_app</v>
      </c>
      <c r="B756" s="239">
        <v>755</v>
      </c>
      <c r="C756" s="86" t="s">
        <v>1610</v>
      </c>
      <c r="D756" s="241">
        <f>COUNTIF($C$1:$C756,C756)</f>
        <v>1</v>
      </c>
      <c r="E756" s="241" t="str">
        <f t="shared" si="31"/>
        <v>Get info/marketing on utilities1</v>
      </c>
      <c r="F756" s="86" t="s">
        <v>1493</v>
      </c>
      <c r="G756" s="242">
        <v>0.15398333333333333</v>
      </c>
      <c r="H756" s="245">
        <v>100.76021547453209</v>
      </c>
    </row>
    <row r="757" spans="1:8">
      <c r="A757" s="86" t="str">
        <v>utl_mark_call</v>
      </c>
      <c r="B757" s="239">
        <v>756</v>
      </c>
      <c r="C757" s="86" t="s">
        <v>1610</v>
      </c>
      <c r="D757" s="241">
        <f>COUNTIF($C$1:$C757,C757)</f>
        <v>2</v>
      </c>
      <c r="E757" s="241" t="str">
        <f t="shared" si="31"/>
        <v>Get info/marketing on utilities2</v>
      </c>
      <c r="F757" s="86" t="s">
        <v>1495</v>
      </c>
      <c r="G757" s="242">
        <v>0.20952083333333332</v>
      </c>
      <c r="H757" s="245">
        <v>96.134247550144579</v>
      </c>
    </row>
    <row r="758" spans="1:8">
      <c r="A758" s="86" t="str">
        <v>utl_mark_email</v>
      </c>
      <c r="B758" s="239">
        <v>757</v>
      </c>
      <c r="C758" s="86" t="s">
        <v>1610</v>
      </c>
      <c r="D758" s="241">
        <f>COUNTIF($C$1:$C758,C758)</f>
        <v>3</v>
      </c>
      <c r="E758" s="241" t="str">
        <f t="shared" si="31"/>
        <v>Get info/marketing on utilities3</v>
      </c>
      <c r="F758" s="86" t="s">
        <v>1050</v>
      </c>
      <c r="G758" s="242">
        <v>0.31470833333333331</v>
      </c>
      <c r="H758" s="245">
        <v>96.035818522258538</v>
      </c>
    </row>
    <row r="759" spans="1:8">
      <c r="A759" s="86" t="str">
        <v>utl_mark_f2f</v>
      </c>
      <c r="B759" s="239">
        <v>758</v>
      </c>
      <c r="C759" s="86" t="s">
        <v>1610</v>
      </c>
      <c r="D759" s="241">
        <f>COUNTIF($C$1:$C759,C759)</f>
        <v>4</v>
      </c>
      <c r="E759" s="241" t="str">
        <f t="shared" si="31"/>
        <v>Get info/marketing on utilities4</v>
      </c>
      <c r="F759" s="86" t="s">
        <v>1498</v>
      </c>
      <c r="G759" s="242">
        <v>0.15787083333333335</v>
      </c>
      <c r="H759" s="245">
        <v>94.064161447347715</v>
      </c>
    </row>
    <row r="760" spans="1:8">
      <c r="A760" s="86" t="str">
        <v>utl_mark_mail</v>
      </c>
      <c r="B760" s="239">
        <v>759</v>
      </c>
      <c r="C760" s="86" t="s">
        <v>1610</v>
      </c>
      <c r="D760" s="241">
        <f>COUNTIF($C$1:$C760,C760)</f>
        <v>5</v>
      </c>
      <c r="E760" s="241" t="str">
        <f t="shared" si="31"/>
        <v>Get info/marketing on utilities5</v>
      </c>
      <c r="F760" s="86" t="s">
        <v>1500</v>
      </c>
      <c r="G760" s="242">
        <v>0.19466249999999999</v>
      </c>
      <c r="H760" s="245">
        <v>100.84492831589715</v>
      </c>
    </row>
    <row r="761" spans="1:8">
      <c r="A761" s="86" t="str">
        <v>utl_mark_txt</v>
      </c>
      <c r="B761" s="239">
        <v>760</v>
      </c>
      <c r="C761" s="86" t="s">
        <v>1610</v>
      </c>
      <c r="D761" s="241">
        <f>COUNTIF($C$1:$C761,C761)</f>
        <v>6</v>
      </c>
      <c r="E761" s="241" t="str">
        <f t="shared" si="31"/>
        <v>Get info/marketing on utilities6</v>
      </c>
      <c r="F761" s="86" t="s">
        <v>1502</v>
      </c>
      <c r="G761" s="242">
        <v>8.5254166666666673E-2</v>
      </c>
      <c r="H761" s="245">
        <v>95.525445252702795</v>
      </c>
    </row>
    <row r="762" spans="1:8">
      <c r="A762" s="86" t="str">
        <v>utl_mark_web</v>
      </c>
      <c r="B762" s="239">
        <v>761</v>
      </c>
      <c r="C762" s="86" t="s">
        <v>1610</v>
      </c>
      <c r="D762" s="241">
        <f>COUNTIF($C$1:$C762,C762)</f>
        <v>7</v>
      </c>
      <c r="E762" s="241" t="str">
        <f t="shared" si="31"/>
        <v>Get info/marketing on utilities7</v>
      </c>
      <c r="F762" s="86" t="s">
        <v>1504</v>
      </c>
      <c r="G762" s="242">
        <v>0.30962499999999998</v>
      </c>
      <c r="H762" s="245">
        <v>99.778149991532786</v>
      </c>
    </row>
    <row r="763" spans="1:8">
      <c r="A763" s="86" t="str">
        <v>utl_res_app</v>
      </c>
      <c r="B763" s="239">
        <v>762</v>
      </c>
      <c r="C763" s="86" t="s">
        <v>1618</v>
      </c>
      <c r="D763" s="241">
        <f>COUNTIF($C$1:$C763,C763)</f>
        <v>1</v>
      </c>
      <c r="E763" s="241" t="str">
        <f t="shared" si="31"/>
        <v>Research utilities1</v>
      </c>
      <c r="F763" s="86" t="s">
        <v>1493</v>
      </c>
      <c r="G763" s="242">
        <v>0.13452083333333331</v>
      </c>
      <c r="H763" s="245">
        <v>94.20770343196132</v>
      </c>
    </row>
    <row r="764" spans="1:8">
      <c r="A764" s="86" t="str">
        <v>utl_res_call</v>
      </c>
      <c r="B764" s="239">
        <v>763</v>
      </c>
      <c r="C764" s="86" t="s">
        <v>1618</v>
      </c>
      <c r="D764" s="241">
        <f>COUNTIF($C$1:$C764,C764)</f>
        <v>2</v>
      </c>
      <c r="E764" s="241" t="str">
        <f t="shared" si="31"/>
        <v>Research utilities2</v>
      </c>
      <c r="F764" s="86" t="s">
        <v>1495</v>
      </c>
      <c r="G764" s="242">
        <v>0.21191666666666667</v>
      </c>
      <c r="H764" s="245">
        <v>93.915092512674761</v>
      </c>
    </row>
    <row r="765" spans="1:8">
      <c r="A765" s="86" t="str">
        <v>utl_res_email</v>
      </c>
      <c r="B765" s="239">
        <v>764</v>
      </c>
      <c r="C765" s="86" t="s">
        <v>1618</v>
      </c>
      <c r="D765" s="241">
        <f>COUNTIF($C$1:$C765,C765)</f>
        <v>3</v>
      </c>
      <c r="E765" s="241" t="str">
        <f t="shared" si="31"/>
        <v>Research utilities3</v>
      </c>
      <c r="F765" s="86" t="s">
        <v>1050</v>
      </c>
      <c r="G765" s="242">
        <v>0.22935000000000003</v>
      </c>
      <c r="H765" s="245">
        <v>99.289021312174754</v>
      </c>
    </row>
    <row r="766" spans="1:8">
      <c r="A766" s="86" t="str">
        <v>utl_res_f2f</v>
      </c>
      <c r="B766" s="239">
        <v>765</v>
      </c>
      <c r="C766" s="86" t="s">
        <v>1618</v>
      </c>
      <c r="D766" s="241">
        <f>COUNTIF($C$1:$C766,C766)</f>
        <v>4</v>
      </c>
      <c r="E766" s="241" t="str">
        <f t="shared" si="31"/>
        <v>Research utilities4</v>
      </c>
      <c r="F766" s="86" t="s">
        <v>1498</v>
      </c>
      <c r="G766" s="242">
        <v>0.12879583333333333</v>
      </c>
      <c r="H766" s="245">
        <v>97.161886984889051</v>
      </c>
    </row>
    <row r="767" spans="1:8">
      <c r="A767" s="86" t="str">
        <v>utl_res_mail</v>
      </c>
      <c r="B767" s="239">
        <v>766</v>
      </c>
      <c r="C767" s="86" t="s">
        <v>1618</v>
      </c>
      <c r="D767" s="241">
        <f>COUNTIF($C$1:$C767,C767)</f>
        <v>5</v>
      </c>
      <c r="E767" s="241" t="str">
        <f t="shared" si="31"/>
        <v>Research utilities5</v>
      </c>
      <c r="F767" s="86" t="s">
        <v>1500</v>
      </c>
      <c r="G767" s="242">
        <v>7.8179166666666661E-2</v>
      </c>
      <c r="H767" s="245">
        <v>94.815392625180351</v>
      </c>
    </row>
    <row r="768" spans="1:8">
      <c r="A768" s="86" t="str">
        <v>utl_res_txt</v>
      </c>
      <c r="B768" s="239">
        <v>767</v>
      </c>
      <c r="C768" s="86" t="s">
        <v>1618</v>
      </c>
      <c r="D768" s="241">
        <f>COUNTIF($C$1:$C768,C768)</f>
        <v>6</v>
      </c>
      <c r="E768" s="241" t="str">
        <f t="shared" si="31"/>
        <v>Research utilities6</v>
      </c>
      <c r="F768" s="86" t="s">
        <v>1502</v>
      </c>
      <c r="G768" s="242">
        <v>6.5458333333333327E-2</v>
      </c>
      <c r="H768" s="245">
        <v>95.473794009883278</v>
      </c>
    </row>
    <row r="769" spans="1:8">
      <c r="A769" s="86" t="str">
        <v>utl_res_web</v>
      </c>
      <c r="B769" s="239">
        <v>768</v>
      </c>
      <c r="C769" s="86" t="s">
        <v>1618</v>
      </c>
      <c r="D769" s="241">
        <f>COUNTIF($C$1:$C769,C769)</f>
        <v>7</v>
      </c>
      <c r="E769" s="241" t="str">
        <f t="shared" si="31"/>
        <v>Research utilities7</v>
      </c>
      <c r="F769" s="86" t="s">
        <v>1504</v>
      </c>
      <c r="G769" s="242">
        <v>0.42006666666666675</v>
      </c>
      <c r="H769" s="245">
        <v>100.33324322547519</v>
      </c>
    </row>
    <row r="770" spans="1:8">
      <c r="A770" s="86" t="str">
        <v>retles_enqc_app</v>
      </c>
      <c r="B770" s="239">
        <v>769</v>
      </c>
      <c r="C770" s="86" t="s">
        <v>1626</v>
      </c>
      <c r="D770" s="241">
        <f>COUNTIF($C$1:$C770,C770)</f>
        <v>1</v>
      </c>
      <c r="E770" s="241" t="str">
        <f t="shared" si="31"/>
        <v>Make enquiry on retail and leisure1</v>
      </c>
      <c r="F770" s="86" t="s">
        <v>1493</v>
      </c>
      <c r="G770" s="242">
        <v>0.18686666666666665</v>
      </c>
      <c r="H770" s="245">
        <v>96.017446017106337</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0.40150416666666672</v>
      </c>
      <c r="H771" s="245">
        <v>100.54407772783385</v>
      </c>
    </row>
    <row r="772" spans="1:8">
      <c r="A772" s="86" t="str">
        <v>retles_enqc_eml</v>
      </c>
      <c r="B772" s="239">
        <v>771</v>
      </c>
      <c r="C772" s="86" t="s">
        <v>1626</v>
      </c>
      <c r="D772" s="241">
        <f>COUNTIF($C$1:$C772,C772)</f>
        <v>3</v>
      </c>
      <c r="E772" s="241" t="str">
        <f t="shared" si="32"/>
        <v>Make enquiry on retail and leisure3</v>
      </c>
      <c r="F772" s="86" t="s">
        <v>1050</v>
      </c>
      <c r="G772" s="242">
        <v>0.46116666666666661</v>
      </c>
      <c r="H772" s="245">
        <v>99.778804794190137</v>
      </c>
    </row>
    <row r="773" spans="1:8">
      <c r="A773" s="86" t="str">
        <v>retles_enqc_f2f</v>
      </c>
      <c r="B773" s="239">
        <v>772</v>
      </c>
      <c r="C773" s="86" t="s">
        <v>1626</v>
      </c>
      <c r="D773" s="241">
        <f>COUNTIF($C$1:$C773,C773)</f>
        <v>4</v>
      </c>
      <c r="E773" s="241" t="str">
        <f t="shared" si="32"/>
        <v>Make enquiry on retail and leisure4</v>
      </c>
      <c r="F773" s="86" t="s">
        <v>1498</v>
      </c>
      <c r="G773" s="242">
        <v>0.37577083333333328</v>
      </c>
      <c r="H773" s="245">
        <v>97.518383467187334</v>
      </c>
    </row>
    <row r="774" spans="1:8">
      <c r="A774" s="86" t="str">
        <v>retles_enqc_mail</v>
      </c>
      <c r="B774" s="239">
        <v>773</v>
      </c>
      <c r="C774" s="86" t="s">
        <v>1626</v>
      </c>
      <c r="D774" s="241">
        <f>COUNTIF($C$1:$C774,C774)</f>
        <v>5</v>
      </c>
      <c r="E774" s="241" t="str">
        <f t="shared" si="32"/>
        <v>Make enquiry on retail and leisure5</v>
      </c>
      <c r="F774" s="86" t="s">
        <v>1500</v>
      </c>
      <c r="G774" s="242">
        <v>0.15458333333333332</v>
      </c>
      <c r="H774" s="245">
        <v>93.946029031155703</v>
      </c>
    </row>
    <row r="775" spans="1:8">
      <c r="A775" s="86" t="str">
        <v>retles_enqc_txt</v>
      </c>
      <c r="B775" s="239">
        <v>774</v>
      </c>
      <c r="C775" s="86" t="s">
        <v>1626</v>
      </c>
      <c r="D775" s="241">
        <f>COUNTIF($C$1:$C775,C775)</f>
        <v>6</v>
      </c>
      <c r="E775" s="241" t="str">
        <f t="shared" si="32"/>
        <v>Make enquiry on retail and leisure6</v>
      </c>
      <c r="F775" s="86" t="s">
        <v>1502</v>
      </c>
      <c r="G775" s="242">
        <v>0.10073333333333334</v>
      </c>
      <c r="H775" s="245">
        <v>88.778092986420162</v>
      </c>
    </row>
    <row r="776" spans="1:8">
      <c r="A776" s="86" t="str">
        <v>retles_enqc_web</v>
      </c>
      <c r="B776" s="239">
        <v>775</v>
      </c>
      <c r="C776" s="86" t="s">
        <v>1626</v>
      </c>
      <c r="D776" s="241">
        <f>COUNTIF($C$1:$C776,C776)</f>
        <v>7</v>
      </c>
      <c r="E776" s="241" t="str">
        <f t="shared" si="32"/>
        <v>Make enquiry on retail and leisure7</v>
      </c>
      <c r="F776" s="86" t="s">
        <v>1504</v>
      </c>
      <c r="G776" s="242">
        <v>0.38806666666666667</v>
      </c>
      <c r="H776" s="245">
        <v>100.04483699125217</v>
      </c>
    </row>
    <row r="777" spans="1:8">
      <c r="A777" s="86" t="str">
        <v>retles_sub_app</v>
      </c>
      <c r="B777" s="239">
        <v>776</v>
      </c>
      <c r="C777" s="86" t="s">
        <v>1634</v>
      </c>
      <c r="D777" s="241">
        <f>COUNTIF($C$1:$C777,C777)</f>
        <v>1</v>
      </c>
      <c r="E777" s="241" t="str">
        <f t="shared" si="32"/>
        <v>Submit info to retail and leisure1</v>
      </c>
      <c r="F777" s="86" t="s">
        <v>1493</v>
      </c>
      <c r="G777" s="242">
        <v>0.25438333333333329</v>
      </c>
      <c r="H777" s="245">
        <v>98.43121828526526</v>
      </c>
    </row>
    <row r="778" spans="1:8">
      <c r="A778" s="86" t="str">
        <v>retles_sub_call</v>
      </c>
      <c r="B778" s="239">
        <v>777</v>
      </c>
      <c r="C778" s="86" t="s">
        <v>1634</v>
      </c>
      <c r="D778" s="241">
        <f>COUNTIF($C$1:$C778,C778)</f>
        <v>2</v>
      </c>
      <c r="E778" s="241" t="str">
        <f t="shared" si="32"/>
        <v>Submit info to retail and leisure2</v>
      </c>
      <c r="F778" s="86" t="s">
        <v>1495</v>
      </c>
      <c r="G778" s="242">
        <v>0.37622083333333334</v>
      </c>
      <c r="H778" s="245">
        <v>100.32535766732462</v>
      </c>
    </row>
    <row r="779" spans="1:8">
      <c r="A779" s="86" t="str">
        <v>retles_sub_eml</v>
      </c>
      <c r="B779" s="239">
        <v>778</v>
      </c>
      <c r="C779" s="86" t="s">
        <v>1634</v>
      </c>
      <c r="D779" s="241">
        <f>COUNTIF($C$1:$C779,C779)</f>
        <v>3</v>
      </c>
      <c r="E779" s="241" t="str">
        <f t="shared" si="32"/>
        <v>Submit info to retail and leisure3</v>
      </c>
      <c r="F779" s="86" t="s">
        <v>1050</v>
      </c>
      <c r="G779" s="242">
        <v>0.36980416666666666</v>
      </c>
      <c r="H779" s="245">
        <v>100.326858768403</v>
      </c>
    </row>
    <row r="780" spans="1:8">
      <c r="A780" s="86" t="str">
        <v>retles_sub_f2f</v>
      </c>
      <c r="B780" s="239">
        <v>779</v>
      </c>
      <c r="C780" s="86" t="s">
        <v>1634</v>
      </c>
      <c r="D780" s="241">
        <f>COUNTIF($C$1:$C780,C780)</f>
        <v>4</v>
      </c>
      <c r="E780" s="241" t="str">
        <f t="shared" si="32"/>
        <v>Submit info to retail and leisure4</v>
      </c>
      <c r="F780" s="86" t="s">
        <v>1498</v>
      </c>
      <c r="G780" s="242">
        <v>0.38942916666666672</v>
      </c>
      <c r="H780" s="245">
        <v>99.016472157243399</v>
      </c>
    </row>
    <row r="781" spans="1:8">
      <c r="A781" s="86" t="str">
        <v>retles_sub_mail</v>
      </c>
      <c r="B781" s="239">
        <v>780</v>
      </c>
      <c r="C781" s="86" t="s">
        <v>1634</v>
      </c>
      <c r="D781" s="241">
        <f>COUNTIF($C$1:$C781,C781)</f>
        <v>5</v>
      </c>
      <c r="E781" s="241" t="str">
        <f t="shared" si="32"/>
        <v>Submit info to retail and leisure5</v>
      </c>
      <c r="F781" s="86" t="s">
        <v>1500</v>
      </c>
      <c r="G781" s="242">
        <v>0.12177916666666669</v>
      </c>
      <c r="H781" s="245">
        <v>95.918855791350765</v>
      </c>
    </row>
    <row r="782" spans="1:8">
      <c r="A782" s="86" t="str">
        <v>retles_sub_txt</v>
      </c>
      <c r="B782" s="239">
        <v>781</v>
      </c>
      <c r="C782" s="86" t="s">
        <v>1634</v>
      </c>
      <c r="D782" s="241">
        <f>COUNTIF($C$1:$C782,C782)</f>
        <v>6</v>
      </c>
      <c r="E782" s="241" t="str">
        <f t="shared" si="32"/>
        <v>Submit info to retail and leisure6</v>
      </c>
      <c r="F782" s="86" t="s">
        <v>1502</v>
      </c>
      <c r="G782" s="242">
        <v>0.11035833333333335</v>
      </c>
      <c r="H782" s="245">
        <v>94.408295634583467</v>
      </c>
    </row>
    <row r="783" spans="1:8">
      <c r="A783" s="86" t="str">
        <v>retles_sub_web</v>
      </c>
      <c r="B783" s="239">
        <v>782</v>
      </c>
      <c r="C783" s="86" t="s">
        <v>1634</v>
      </c>
      <c r="D783" s="241">
        <f>COUNTIF($C$1:$C783,C783)</f>
        <v>7</v>
      </c>
      <c r="E783" s="241" t="str">
        <f t="shared" si="32"/>
        <v>Submit info to retail and leisure7</v>
      </c>
      <c r="F783" s="86" t="s">
        <v>1504</v>
      </c>
      <c r="G783" s="242">
        <v>0.44196249999999998</v>
      </c>
      <c r="H783" s="245">
        <v>100.89850210655401</v>
      </c>
    </row>
    <row r="784" spans="1:8">
      <c r="A784" s="86" t="str">
        <v>retles_mark_app</v>
      </c>
      <c r="B784" s="239">
        <v>783</v>
      </c>
      <c r="C784" s="86" t="s">
        <v>1642</v>
      </c>
      <c r="D784" s="241">
        <f>COUNTIF($C$1:$C784,C784)</f>
        <v>1</v>
      </c>
      <c r="E784" s="241" t="str">
        <f t="shared" si="32"/>
        <v>Get info/marketing on retail and leisure1</v>
      </c>
      <c r="F784" s="86" t="s">
        <v>1493</v>
      </c>
      <c r="G784" s="242">
        <v>0.21450833333333333</v>
      </c>
      <c r="H784" s="245">
        <v>98.973310971181775</v>
      </c>
    </row>
    <row r="785" spans="1:8">
      <c r="A785" s="86" t="str">
        <v>retles_mark_call</v>
      </c>
      <c r="B785" s="239">
        <v>784</v>
      </c>
      <c r="C785" s="86" t="s">
        <v>1642</v>
      </c>
      <c r="D785" s="241">
        <f>COUNTIF($C$1:$C785,C785)</f>
        <v>2</v>
      </c>
      <c r="E785" s="241" t="str">
        <f t="shared" si="32"/>
        <v>Get info/marketing on retail and leisure2</v>
      </c>
      <c r="F785" s="86" t="s">
        <v>1495</v>
      </c>
      <c r="G785" s="242">
        <v>0.21608750000000002</v>
      </c>
      <c r="H785" s="245">
        <v>98.228841900093329</v>
      </c>
    </row>
    <row r="786" spans="1:8">
      <c r="A786" s="86" t="str">
        <v>retles_mark_eml</v>
      </c>
      <c r="B786" s="239">
        <v>785</v>
      </c>
      <c r="C786" s="86" t="s">
        <v>1642</v>
      </c>
      <c r="D786" s="241">
        <f>COUNTIF($C$1:$C786,C786)</f>
        <v>3</v>
      </c>
      <c r="E786" s="241" t="str">
        <f t="shared" si="32"/>
        <v>Get info/marketing on retail and leisure3</v>
      </c>
      <c r="F786" s="86" t="s">
        <v>1050</v>
      </c>
      <c r="G786" s="242">
        <v>0.37292083333333331</v>
      </c>
      <c r="H786" s="245">
        <v>97.452719167150121</v>
      </c>
    </row>
    <row r="787" spans="1:8">
      <c r="A787" s="86" t="str">
        <v>retles_mark_f2f</v>
      </c>
      <c r="B787" s="239">
        <v>786</v>
      </c>
      <c r="C787" s="86" t="s">
        <v>1642</v>
      </c>
      <c r="D787" s="241">
        <f>COUNTIF($C$1:$C787,C787)</f>
        <v>4</v>
      </c>
      <c r="E787" s="241" t="str">
        <f t="shared" si="32"/>
        <v>Get info/marketing on retail and leisure4</v>
      </c>
      <c r="F787" s="86" t="s">
        <v>1498</v>
      </c>
      <c r="G787" s="242">
        <v>0.29674583333333332</v>
      </c>
      <c r="H787" s="245">
        <v>96.867837066835904</v>
      </c>
    </row>
    <row r="788" spans="1:8">
      <c r="A788" s="86" t="str">
        <v>retles_mark_mail</v>
      </c>
      <c r="B788" s="239">
        <v>787</v>
      </c>
      <c r="C788" s="86" t="s">
        <v>1642</v>
      </c>
      <c r="D788" s="241">
        <f>COUNTIF($C$1:$C788,C788)</f>
        <v>5</v>
      </c>
      <c r="E788" s="241" t="str">
        <f t="shared" si="32"/>
        <v>Get info/marketing on retail and leisure5</v>
      </c>
      <c r="F788" s="86" t="s">
        <v>1500</v>
      </c>
      <c r="G788" s="242">
        <v>0.20262083333333336</v>
      </c>
      <c r="H788" s="247">
        <v>99.784173780116731</v>
      </c>
    </row>
    <row r="789" spans="1:8">
      <c r="A789" s="86" t="str">
        <v>retles_mark_txt</v>
      </c>
      <c r="B789" s="239">
        <v>788</v>
      </c>
      <c r="C789" s="86" t="s">
        <v>1642</v>
      </c>
      <c r="D789" s="241">
        <f>COUNTIF($C$1:$C789,C789)</f>
        <v>6</v>
      </c>
      <c r="E789" s="241" t="str">
        <f t="shared" si="32"/>
        <v>Get info/marketing on retail and leisure6</v>
      </c>
      <c r="F789" s="86" t="s">
        <v>1502</v>
      </c>
      <c r="G789" s="242">
        <v>0.11612916666666667</v>
      </c>
      <c r="H789" s="247">
        <v>94.51100282948201</v>
      </c>
    </row>
    <row r="790" spans="1:8">
      <c r="A790" s="86" t="str">
        <v>retles_mark_web</v>
      </c>
      <c r="B790" s="239">
        <v>789</v>
      </c>
      <c r="C790" s="86" t="s">
        <v>1642</v>
      </c>
      <c r="D790" s="241">
        <f>COUNTIF($C$1:$C790,C790)</f>
        <v>7</v>
      </c>
      <c r="E790" s="241" t="str">
        <f t="shared" si="32"/>
        <v>Get info/marketing on retail and leisure7</v>
      </c>
      <c r="F790" s="86" t="s">
        <v>1504</v>
      </c>
      <c r="G790" s="242">
        <v>0.37791666666666668</v>
      </c>
      <c r="H790" s="247">
        <v>100.50022305326998</v>
      </c>
    </row>
    <row r="791" spans="1:8">
      <c r="A791" s="86" t="str">
        <v>retles_res_app</v>
      </c>
      <c r="B791" s="239">
        <v>790</v>
      </c>
      <c r="C791" s="86" t="s">
        <v>1650</v>
      </c>
      <c r="D791" s="241">
        <f>COUNTIF($C$1:$C791,C791)</f>
        <v>1</v>
      </c>
      <c r="E791" s="241" t="str">
        <f t="shared" si="32"/>
        <v>Research retail and leisure1</v>
      </c>
      <c r="F791" s="86" t="s">
        <v>1493</v>
      </c>
      <c r="G791" s="242">
        <v>0.22664999999999996</v>
      </c>
      <c r="H791" s="247">
        <v>97.311994417422682</v>
      </c>
    </row>
    <row r="792" spans="1:8">
      <c r="A792" s="86" t="str">
        <v>retles_res_call</v>
      </c>
      <c r="B792" s="239">
        <v>791</v>
      </c>
      <c r="C792" s="86" t="s">
        <v>1650</v>
      </c>
      <c r="D792" s="241">
        <f>COUNTIF($C$1:$C792,C792)</f>
        <v>2</v>
      </c>
      <c r="E792" s="241" t="str">
        <f t="shared" si="32"/>
        <v>Research retail and leisure2</v>
      </c>
      <c r="F792" s="86" t="s">
        <v>1495</v>
      </c>
      <c r="G792" s="242">
        <v>0.22468750000000004</v>
      </c>
      <c r="H792" s="247">
        <v>99.23353977447951</v>
      </c>
    </row>
    <row r="793" spans="1:8">
      <c r="A793" s="86" t="str">
        <v>retles_res_eml</v>
      </c>
      <c r="B793" s="239">
        <v>792</v>
      </c>
      <c r="C793" s="86" t="s">
        <v>1650</v>
      </c>
      <c r="D793" s="241">
        <f>COUNTIF($C$1:$C793,C793)</f>
        <v>3</v>
      </c>
      <c r="E793" s="241" t="str">
        <f t="shared" si="32"/>
        <v>Research retail and leisure3</v>
      </c>
      <c r="F793" s="86" t="s">
        <v>1050</v>
      </c>
      <c r="G793" s="242">
        <v>0.25406250000000002</v>
      </c>
      <c r="H793" s="247">
        <v>99.156288815853387</v>
      </c>
    </row>
    <row r="794" spans="1:8">
      <c r="A794" s="86" t="str">
        <v>retles_res_f2f</v>
      </c>
      <c r="B794" s="239">
        <v>793</v>
      </c>
      <c r="C794" s="86" t="s">
        <v>1650</v>
      </c>
      <c r="D794" s="241">
        <f>COUNTIF($C$1:$C794,C794)</f>
        <v>4</v>
      </c>
      <c r="E794" s="241" t="str">
        <f t="shared" si="32"/>
        <v>Research retail and leisure4</v>
      </c>
      <c r="F794" s="86" t="s">
        <v>1498</v>
      </c>
      <c r="G794" s="242">
        <v>0.38</v>
      </c>
      <c r="H794" s="247">
        <v>99.05724489667152</v>
      </c>
    </row>
    <row r="795" spans="1:8">
      <c r="A795" s="86" t="str">
        <v>retles_res_mail</v>
      </c>
      <c r="B795" s="239">
        <v>794</v>
      </c>
      <c r="C795" s="86" t="s">
        <v>1650</v>
      </c>
      <c r="D795" s="241">
        <f>COUNTIF($C$1:$C795,C795)</f>
        <v>5</v>
      </c>
      <c r="E795" s="241" t="str">
        <f t="shared" si="32"/>
        <v>Research retail and leisure5</v>
      </c>
      <c r="F795" s="86" t="s">
        <v>1500</v>
      </c>
      <c r="G795" s="242">
        <v>8.8837499999999986E-2</v>
      </c>
      <c r="H795" s="247">
        <v>87.878829249292906</v>
      </c>
    </row>
    <row r="796" spans="1:8">
      <c r="A796" s="86" t="str">
        <v>retles_res_txt</v>
      </c>
      <c r="B796" s="240">
        <v>795</v>
      </c>
      <c r="C796" s="86" t="s">
        <v>1650</v>
      </c>
      <c r="D796" s="241">
        <f>COUNTIF($C$1:$C796,C796)</f>
        <v>6</v>
      </c>
      <c r="E796" s="241" t="str">
        <f t="shared" si="32"/>
        <v>Research retail and leisure6</v>
      </c>
      <c r="F796" s="86" t="s">
        <v>1502</v>
      </c>
      <c r="G796" s="244">
        <v>7.3425000000000004E-2</v>
      </c>
      <c r="H796" s="248">
        <v>86.086113859891199</v>
      </c>
    </row>
    <row r="797" spans="1:8">
      <c r="A797" s="86" t="str">
        <v>retles_res_web</v>
      </c>
      <c r="B797" s="1">
        <v>796</v>
      </c>
      <c r="C797" s="86" t="s">
        <v>1650</v>
      </c>
      <c r="D797" s="241">
        <f>COUNTIF($C$1:$C797,C797)</f>
        <v>7</v>
      </c>
      <c r="E797" s="241" t="str">
        <f t="shared" si="32"/>
        <v>Research retail and leisure7</v>
      </c>
      <c r="F797" s="86" t="s">
        <v>1504</v>
      </c>
      <c r="G797" s="68">
        <v>0.51542500000000002</v>
      </c>
      <c r="H797" s="70">
        <v>100.77240969656711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70F8-A6A5-4907-B8D5-F32E3FEB1C56}">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Ledsham &amp; Manor Ward</v>
      </c>
      <c r="C7" s="1" t="str">
        <f>BASE_PROFILE_DESC</f>
        <v>Associated Base - Cheshire West and Chester</v>
      </c>
      <c r="E7" s="1" t="str">
        <f>"Profile Title: "&amp;B7</f>
        <v>Profile Title: Ward: Ledsham &amp; Manor Ward</v>
      </c>
      <c r="F7" s="1" t="str">
        <f>"Base Title: "&amp;C7</f>
        <v>Base Title: Associated Base - Cheshire West and Chester</v>
      </c>
    </row>
    <row r="8" spans="1:6">
      <c r="A8" s="1">
        <v>1</v>
      </c>
      <c r="B8" s="1">
        <v>0</v>
      </c>
      <c r="C8" s="1">
        <v>2777</v>
      </c>
      <c r="D8" s="1">
        <v>1</v>
      </c>
    </row>
    <row r="9" spans="1:6">
      <c r="A9" s="1">
        <v>2</v>
      </c>
      <c r="B9" s="1">
        <v>0</v>
      </c>
      <c r="C9" s="1">
        <v>5698</v>
      </c>
      <c r="D9" s="1">
        <v>2</v>
      </c>
    </row>
    <row r="10" spans="1:6">
      <c r="A10" s="1">
        <v>3</v>
      </c>
      <c r="B10" s="1">
        <v>0</v>
      </c>
      <c r="C10" s="1">
        <v>8390</v>
      </c>
      <c r="D10" s="1">
        <v>3</v>
      </c>
    </row>
    <row r="11" spans="1:6">
      <c r="A11" s="1">
        <v>4</v>
      </c>
      <c r="B11" s="1">
        <v>25</v>
      </c>
      <c r="C11" s="1">
        <v>7426</v>
      </c>
      <c r="D11" s="1">
        <v>4</v>
      </c>
    </row>
    <row r="12" spans="1:6">
      <c r="A12" s="1">
        <v>5</v>
      </c>
      <c r="B12" s="1">
        <v>1</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1</v>
      </c>
      <c r="C16" s="1">
        <v>7561</v>
      </c>
      <c r="D16" s="1">
        <v>9</v>
      </c>
    </row>
    <row r="17" spans="1:4">
      <c r="A17" s="1">
        <v>10</v>
      </c>
      <c r="B17" s="1">
        <v>0</v>
      </c>
      <c r="C17" s="1">
        <v>5238</v>
      </c>
      <c r="D17" s="1">
        <v>10</v>
      </c>
    </row>
    <row r="18" spans="1:4">
      <c r="A18" s="1">
        <v>11</v>
      </c>
      <c r="B18" s="1">
        <v>0</v>
      </c>
      <c r="C18" s="1">
        <v>2655</v>
      </c>
      <c r="D18" s="1">
        <v>11</v>
      </c>
    </row>
    <row r="19" spans="1:4">
      <c r="A19" s="1">
        <v>12</v>
      </c>
      <c r="B19" s="1">
        <v>0</v>
      </c>
      <c r="C19" s="1">
        <v>2709</v>
      </c>
      <c r="D19" s="1">
        <v>12</v>
      </c>
    </row>
    <row r="20" spans="1:4">
      <c r="A20" s="1">
        <v>13</v>
      </c>
      <c r="B20" s="1">
        <v>0</v>
      </c>
      <c r="C20" s="1">
        <v>3938</v>
      </c>
      <c r="D20" s="1">
        <v>13</v>
      </c>
    </row>
    <row r="21" spans="1:4">
      <c r="A21" s="1">
        <v>14</v>
      </c>
      <c r="B21" s="1">
        <v>3</v>
      </c>
      <c r="C21" s="1">
        <v>6104</v>
      </c>
      <c r="D21" s="1">
        <v>14</v>
      </c>
    </row>
    <row r="22" spans="1:4">
      <c r="A22" s="1">
        <v>15</v>
      </c>
      <c r="B22" s="1">
        <v>3</v>
      </c>
      <c r="C22" s="1">
        <v>6716</v>
      </c>
      <c r="D22" s="1">
        <v>15</v>
      </c>
    </row>
    <row r="23" spans="1:4">
      <c r="A23" s="1">
        <v>16</v>
      </c>
      <c r="B23" s="1">
        <v>14</v>
      </c>
      <c r="C23" s="1">
        <v>9356</v>
      </c>
      <c r="D23" s="1">
        <v>16</v>
      </c>
    </row>
    <row r="24" spans="1:4">
      <c r="A24" s="1">
        <v>17</v>
      </c>
      <c r="B24" s="1">
        <v>32</v>
      </c>
      <c r="C24" s="1">
        <v>11016</v>
      </c>
      <c r="D24" s="1">
        <v>17</v>
      </c>
    </row>
    <row r="25" spans="1:4">
      <c r="A25" s="1">
        <v>18</v>
      </c>
      <c r="B25" s="1">
        <v>0</v>
      </c>
      <c r="C25" s="1">
        <v>57</v>
      </c>
      <c r="D25" s="1">
        <v>18</v>
      </c>
    </row>
    <row r="26" spans="1:4">
      <c r="A26" s="1">
        <v>19</v>
      </c>
      <c r="B26" s="1">
        <v>28</v>
      </c>
      <c r="C26" s="1">
        <v>21269</v>
      </c>
      <c r="D26" s="1">
        <v>19</v>
      </c>
    </row>
    <row r="27" spans="1:4">
      <c r="A27" s="1">
        <v>20</v>
      </c>
      <c r="B27" s="1">
        <v>26</v>
      </c>
      <c r="C27" s="1">
        <v>11244</v>
      </c>
      <c r="D27" s="1">
        <v>20</v>
      </c>
    </row>
    <row r="28" spans="1:4">
      <c r="A28" s="1">
        <v>21</v>
      </c>
      <c r="B28" s="1">
        <v>0</v>
      </c>
      <c r="C28" s="1">
        <v>2716</v>
      </c>
      <c r="D28" s="1">
        <v>21</v>
      </c>
    </row>
    <row r="29" spans="1:4">
      <c r="A29" s="1">
        <v>22</v>
      </c>
      <c r="B29" s="1">
        <v>0</v>
      </c>
      <c r="C29" s="1">
        <v>667</v>
      </c>
      <c r="D29" s="1">
        <v>22</v>
      </c>
    </row>
    <row r="30" spans="1:4">
      <c r="A30" s="1">
        <v>23</v>
      </c>
      <c r="B30" s="1">
        <v>19</v>
      </c>
      <c r="C30" s="1">
        <v>6358</v>
      </c>
      <c r="D30" s="1">
        <v>23</v>
      </c>
    </row>
    <row r="31" spans="1:4">
      <c r="A31" s="1">
        <v>24</v>
      </c>
      <c r="B31" s="1">
        <v>26</v>
      </c>
      <c r="C31" s="1">
        <v>11759</v>
      </c>
      <c r="D31" s="1">
        <v>24</v>
      </c>
    </row>
    <row r="32" spans="1:4">
      <c r="A32" s="1">
        <v>25</v>
      </c>
      <c r="B32" s="1">
        <v>62</v>
      </c>
      <c r="C32" s="1">
        <v>8487</v>
      </c>
      <c r="D32" s="1">
        <v>25</v>
      </c>
    </row>
    <row r="33" spans="1:4">
      <c r="A33" s="1">
        <v>26</v>
      </c>
      <c r="B33" s="1">
        <v>0</v>
      </c>
      <c r="C33" s="1">
        <v>71</v>
      </c>
      <c r="D33" s="1">
        <v>26</v>
      </c>
    </row>
    <row r="34" spans="1:4">
      <c r="A34" s="1">
        <v>27</v>
      </c>
      <c r="B34" s="1">
        <v>0</v>
      </c>
      <c r="C34" s="1">
        <v>339</v>
      </c>
      <c r="D34" s="1">
        <v>27</v>
      </c>
    </row>
    <row r="35" spans="1:4">
      <c r="A35" s="1">
        <v>28</v>
      </c>
      <c r="B35" s="1">
        <v>0</v>
      </c>
      <c r="C35" s="1">
        <v>0</v>
      </c>
      <c r="D35" s="1">
        <v>28</v>
      </c>
    </row>
    <row r="37" spans="1:4">
      <c r="B37" s="1">
        <f>SUM(B8:B35)</f>
        <v>240</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D3EA2E41-6AED-4656-86A3-9F13AEDCD0E2}"/>
</file>

<file path=customXml/itemProps2.xml><?xml version="1.0" encoding="utf-8"?>
<ds:datastoreItem xmlns:ds="http://schemas.openxmlformats.org/officeDocument/2006/customXml" ds:itemID="{1006C4AE-79F0-44F8-8A5B-CC8714948F93}"/>
</file>

<file path=customXml/itemProps3.xml><?xml version="1.0" encoding="utf-8"?>
<ds:datastoreItem xmlns:ds="http://schemas.openxmlformats.org/officeDocument/2006/customXml" ds:itemID="{CD98A682-27A3-445A-A2E7-3679628F1DE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Ledsham and Manor Wellbeing Ward Profile</dc:title>
  <dc:creator>HUXLEY, Lee</dc:creator>
  <cp:lastModifiedBy>HUXLEY, Lee</cp:lastModifiedBy>
  <dcterms:created xsi:type="dcterms:W3CDTF">2022-07-26T16:28:07Z</dcterms:created>
  <dcterms:modified xsi:type="dcterms:W3CDTF">2022-07-26T16:28:25Z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